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PM_Concept\Appendixes\"/>
    </mc:Choice>
  </mc:AlternateContent>
  <xr:revisionPtr revIDLastSave="0" documentId="13_ncr:1_{EFFBC108-9F7D-4ECF-8D05-45690B04AAD3}" xr6:coauthVersionLast="45" xr6:coauthVersionMax="45" xr10:uidLastSave="{00000000-0000-0000-0000-000000000000}"/>
  <bookViews>
    <workbookView xWindow="-108" yWindow="-108" windowWidth="23256" windowHeight="12576" tabRatio="789" xr2:uid="{A64BF53D-C576-428D-9075-1106B5AB40B8}"/>
  </bookViews>
  <sheets>
    <sheet name="EXPLANATION" sheetId="10" r:id="rId1"/>
    <sheet name="PLOT_HGU" sheetId="9" r:id="rId2"/>
    <sheet name="PLOT_ALT" sheetId="7" r:id="rId3"/>
    <sheet name="GROUP-FOR-PLOT" sheetId="6" r:id="rId4"/>
    <sheet name="COMPILE+BIN" sheetId="5" r:id="rId5"/>
    <sheet name="PMOV_HFM" sheetId="1" r:id="rId6"/>
    <sheet name="DATA" sheetId="3" r:id="rId7"/>
    <sheet name="KEY" sheetId="2" r:id="rId8"/>
    <sheet name="REFERENCES" sheetId="11" r:id="rId9"/>
  </sheets>
  <definedNames>
    <definedName name="_xlnm._FilterDatabase" localSheetId="4" hidden="1">'COMPILE+BIN'!$A$6:$AD$6</definedName>
    <definedName name="_xlnm._FilterDatabase" localSheetId="6" hidden="1">DATA!$N$4:$AA$352</definedName>
    <definedName name="_xlnm._FilterDatabase" localSheetId="3" hidden="1">'GROUP-FOR-PLOT'!$A$4:$B$118</definedName>
    <definedName name="_xlnm._FilterDatabase" localSheetId="7" hidden="1">KEY!$G$3:$G$148</definedName>
    <definedName name="_xlnm._FilterDatabase" localSheetId="5" hidden="1">PMOV_HFM!$A$5:$J$593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7" l="1"/>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260" i="7"/>
  <c r="L261" i="7"/>
  <c r="L262" i="7"/>
  <c r="L263" i="7"/>
  <c r="L264" i="7"/>
  <c r="L265" i="7"/>
  <c r="L266" i="7"/>
  <c r="L267" i="7"/>
  <c r="L268" i="7"/>
  <c r="L269" i="7"/>
  <c r="L270" i="7"/>
  <c r="L271" i="7"/>
  <c r="L272" i="7"/>
  <c r="L273" i="7"/>
  <c r="L274" i="7"/>
  <c r="L275" i="7"/>
  <c r="L276" i="7"/>
  <c r="L277" i="7"/>
  <c r="L278" i="7"/>
  <c r="L279" i="7"/>
  <c r="L280" i="7"/>
  <c r="L281" i="7"/>
  <c r="L282" i="7"/>
  <c r="L283" i="7"/>
  <c r="L284" i="7"/>
  <c r="L285" i="7"/>
  <c r="L286" i="7"/>
  <c r="L287" i="7"/>
  <c r="L288" i="7"/>
  <c r="L289" i="7"/>
  <c r="L290" i="7"/>
  <c r="L291" i="7"/>
  <c r="L292" i="7"/>
  <c r="L293" i="7"/>
  <c r="L294" i="7"/>
  <c r="L295" i="7"/>
  <c r="L296" i="7"/>
  <c r="L297" i="7"/>
  <c r="L298" i="7"/>
  <c r="L299" i="7"/>
  <c r="L300" i="7"/>
  <c r="L301" i="7"/>
  <c r="L302" i="7"/>
  <c r="L303" i="7"/>
  <c r="L304" i="7"/>
  <c r="L305" i="7"/>
  <c r="L306" i="7"/>
  <c r="L307" i="7"/>
  <c r="L308" i="7"/>
  <c r="L309" i="7"/>
  <c r="L310" i="7"/>
  <c r="L311" i="7"/>
  <c r="L312" i="7"/>
  <c r="L313" i="7"/>
  <c r="L314" i="7"/>
  <c r="L315" i="7"/>
  <c r="L316" i="7"/>
  <c r="L317" i="7"/>
  <c r="L318" i="7"/>
  <c r="L319" i="7"/>
  <c r="L320" i="7"/>
  <c r="L321" i="7"/>
  <c r="L322" i="7"/>
  <c r="L323" i="7"/>
  <c r="L324" i="7"/>
  <c r="L325" i="7"/>
  <c r="L326" i="7"/>
  <c r="L327" i="7"/>
  <c r="L328" i="7"/>
  <c r="L329" i="7"/>
  <c r="L330" i="7"/>
  <c r="L331" i="7"/>
  <c r="L332" i="7"/>
  <c r="L333" i="7"/>
  <c r="L334" i="7"/>
  <c r="L335" i="7"/>
  <c r="L336" i="7"/>
  <c r="L337" i="7"/>
  <c r="L338" i="7"/>
  <c r="L339" i="7"/>
  <c r="L340" i="7"/>
  <c r="L341" i="7"/>
  <c r="L342" i="7"/>
  <c r="L343" i="7"/>
  <c r="L344" i="7"/>
  <c r="L345" i="7"/>
  <c r="L346" i="7"/>
  <c r="L347" i="7"/>
  <c r="L348" i="7"/>
  <c r="L349" i="7"/>
  <c r="L350" i="7"/>
  <c r="L351" i="7"/>
  <c r="L352" i="7"/>
  <c r="L353" i="7"/>
  <c r="L354" i="7"/>
  <c r="L355" i="7"/>
  <c r="L356" i="7"/>
  <c r="L357" i="7"/>
  <c r="L358" i="7"/>
  <c r="L359" i="7"/>
  <c r="L360" i="7"/>
  <c r="L361" i="7"/>
  <c r="L362" i="7"/>
  <c r="L363" i="7"/>
  <c r="L364" i="7"/>
  <c r="L365" i="7"/>
  <c r="L366" i="7"/>
  <c r="L367" i="7"/>
  <c r="L368" i="7"/>
  <c r="L369" i="7"/>
  <c r="L370" i="7"/>
  <c r="L371" i="7"/>
  <c r="L372" i="7"/>
  <c r="L373" i="7"/>
  <c r="L374" i="7"/>
  <c r="L375" i="7"/>
  <c r="L376" i="7"/>
  <c r="L377" i="7"/>
  <c r="L378" i="7"/>
  <c r="L379" i="7"/>
  <c r="L380" i="7"/>
  <c r="L381" i="7"/>
  <c r="L382" i="7"/>
  <c r="L383" i="7"/>
  <c r="L384" i="7"/>
  <c r="L385" i="7"/>
  <c r="L386" i="7"/>
  <c r="L387" i="7"/>
  <c r="L388" i="7"/>
  <c r="L389" i="7"/>
  <c r="L390" i="7"/>
  <c r="L391" i="7"/>
  <c r="L392" i="7"/>
  <c r="L393" i="7"/>
  <c r="L394" i="7"/>
  <c r="L395" i="7"/>
  <c r="L396" i="7"/>
  <c r="L397" i="7"/>
  <c r="L398" i="7"/>
  <c r="L399" i="7"/>
  <c r="L400" i="7"/>
  <c r="L401" i="7"/>
  <c r="L402" i="7"/>
  <c r="L403" i="7"/>
  <c r="L404" i="7"/>
  <c r="L405" i="7"/>
  <c r="L406" i="7"/>
  <c r="L407" i="7"/>
  <c r="L408" i="7"/>
  <c r="L409" i="7"/>
  <c r="L410" i="7"/>
  <c r="L411" i="7"/>
  <c r="L412" i="7"/>
  <c r="L413" i="7"/>
  <c r="L414" i="7"/>
  <c r="L415"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5" i="7"/>
  <c r="O406" i="7"/>
  <c r="O407" i="7"/>
  <c r="O408" i="7"/>
  <c r="O409" i="7"/>
  <c r="O410" i="7"/>
  <c r="O411" i="7"/>
  <c r="O412" i="7"/>
  <c r="O413" i="7"/>
  <c r="O414" i="7"/>
  <c r="O415"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T10" i="7"/>
  <c r="U10" i="7"/>
  <c r="U9" i="7"/>
  <c r="V9" i="7"/>
  <c r="W9" i="7"/>
  <c r="Q9" i="7"/>
  <c r="Q10" i="7" s="1"/>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603" i="9"/>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771" i="9"/>
  <c r="E772" i="9"/>
  <c r="E773" i="9"/>
  <c r="E774" i="9"/>
  <c r="E775" i="9"/>
  <c r="E776" i="9"/>
  <c r="E777" i="9"/>
  <c r="E778"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837" i="9"/>
  <c r="E838" i="9"/>
  <c r="E839" i="9"/>
  <c r="E840" i="9"/>
  <c r="E841" i="9"/>
  <c r="E842" i="9"/>
  <c r="E843" i="9"/>
  <c r="E844" i="9"/>
  <c r="E845" i="9"/>
  <c r="E846" i="9"/>
  <c r="E847" i="9"/>
  <c r="E848" i="9"/>
  <c r="E849" i="9"/>
  <c r="E850" i="9"/>
  <c r="E851" i="9"/>
  <c r="E852" i="9"/>
  <c r="E853" i="9"/>
  <c r="E854" i="9"/>
  <c r="E855" i="9"/>
  <c r="E856" i="9"/>
  <c r="E857" i="9"/>
  <c r="E858" i="9"/>
  <c r="E859" i="9"/>
  <c r="E860" i="9"/>
  <c r="E861" i="9"/>
  <c r="E862" i="9"/>
  <c r="E863" i="9"/>
  <c r="E864" i="9"/>
  <c r="E865" i="9"/>
  <c r="E866" i="9"/>
  <c r="E867" i="9"/>
  <c r="E868" i="9"/>
  <c r="E869" i="9"/>
  <c r="E870" i="9"/>
  <c r="E871" i="9"/>
  <c r="E872" i="9"/>
  <c r="E873" i="9"/>
  <c r="E874" i="9"/>
  <c r="E875" i="9"/>
  <c r="E876" i="9"/>
  <c r="E877" i="9"/>
  <c r="E878" i="9"/>
  <c r="E879" i="9"/>
  <c r="E880" i="9"/>
  <c r="E881" i="9"/>
  <c r="E882" i="9"/>
  <c r="E883" i="9"/>
  <c r="E884" i="9"/>
  <c r="E885" i="9"/>
  <c r="E886" i="9"/>
  <c r="E887" i="9"/>
  <c r="E888" i="9"/>
  <c r="E889" i="9"/>
  <c r="E890" i="9"/>
  <c r="E891" i="9"/>
  <c r="E892" i="9"/>
  <c r="E893" i="9"/>
  <c r="E894" i="9"/>
  <c r="E895" i="9"/>
  <c r="E896" i="9"/>
  <c r="E897" i="9"/>
  <c r="E898" i="9"/>
  <c r="E899" i="9"/>
  <c r="E900" i="9"/>
  <c r="E901" i="9"/>
  <c r="E902" i="9"/>
  <c r="E903" i="9"/>
  <c r="E904" i="9"/>
  <c r="E905" i="9"/>
  <c r="E906" i="9"/>
  <c r="E907" i="9"/>
  <c r="E908" i="9"/>
  <c r="E909" i="9"/>
  <c r="E910" i="9"/>
  <c r="E911" i="9"/>
  <c r="E912" i="9"/>
  <c r="E913" i="9"/>
  <c r="E914" i="9"/>
  <c r="E915" i="9"/>
  <c r="E916" i="9"/>
  <c r="E917" i="9"/>
  <c r="E918" i="9"/>
  <c r="E919" i="9"/>
  <c r="E920" i="9"/>
  <c r="E921" i="9"/>
  <c r="E922" i="9"/>
  <c r="E923" i="9"/>
  <c r="E924" i="9"/>
  <c r="E925" i="9"/>
  <c r="E926" i="9"/>
  <c r="E927" i="9"/>
  <c r="E928" i="9"/>
  <c r="E929" i="9"/>
  <c r="E930" i="9"/>
  <c r="E931" i="9"/>
  <c r="E932" i="9"/>
  <c r="E933" i="9"/>
  <c r="E934" i="9"/>
  <c r="E935" i="9"/>
  <c r="E936" i="9"/>
  <c r="E937" i="9"/>
  <c r="E938" i="9"/>
  <c r="E939" i="9"/>
  <c r="E940" i="9"/>
  <c r="E941" i="9"/>
  <c r="E942" i="9"/>
  <c r="E943" i="9"/>
  <c r="E944" i="9"/>
  <c r="E945" i="9"/>
  <c r="E946" i="9"/>
  <c r="E947" i="9"/>
  <c r="E948" i="9"/>
  <c r="E949" i="9"/>
  <c r="E950" i="9"/>
  <c r="E951" i="9"/>
  <c r="E952" i="9"/>
  <c r="E953" i="9"/>
  <c r="E954" i="9"/>
  <c r="E955" i="9"/>
  <c r="E956" i="9"/>
  <c r="E957" i="9"/>
  <c r="E958" i="9"/>
  <c r="E959" i="9"/>
  <c r="E960" i="9"/>
  <c r="E961" i="9"/>
  <c r="E962" i="9"/>
  <c r="E963" i="9"/>
  <c r="E964" i="9"/>
  <c r="E965" i="9"/>
  <c r="E966" i="9"/>
  <c r="E967"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1002" i="9"/>
  <c r="E1003" i="9"/>
  <c r="E1004" i="9"/>
  <c r="E1005" i="9"/>
  <c r="E1006" i="9"/>
  <c r="E1007" i="9"/>
  <c r="E1008" i="9"/>
  <c r="E1009" i="9"/>
  <c r="E1010" i="9"/>
  <c r="E1011" i="9"/>
  <c r="E1012" i="9"/>
  <c r="E1013" i="9"/>
  <c r="E1014" i="9"/>
  <c r="E1015" i="9"/>
  <c r="E1016" i="9"/>
  <c r="E1017" i="9"/>
  <c r="E1018" i="9"/>
  <c r="E1019" i="9"/>
  <c r="E1020" i="9"/>
  <c r="E1021" i="9"/>
  <c r="E1022" i="9"/>
  <c r="E1023" i="9"/>
  <c r="E1024" i="9"/>
  <c r="E1025" i="9"/>
  <c r="E1026" i="9"/>
  <c r="E1027" i="9"/>
  <c r="E1028" i="9"/>
  <c r="E1029" i="9"/>
  <c r="E1030" i="9"/>
  <c r="E1031" i="9"/>
  <c r="E1032" i="9"/>
  <c r="E1033" i="9"/>
  <c r="E1034" i="9"/>
  <c r="E1035" i="9"/>
  <c r="E1036" i="9"/>
  <c r="E1037" i="9"/>
  <c r="E1038" i="9"/>
  <c r="E1039" i="9"/>
  <c r="E1040" i="9"/>
  <c r="E1041" i="9"/>
  <c r="E1042" i="9"/>
  <c r="E1043" i="9"/>
  <c r="E1044" i="9"/>
  <c r="E1045" i="9"/>
  <c r="E1046" i="9"/>
  <c r="E1047" i="9"/>
  <c r="E1048" i="9"/>
  <c r="E1049" i="9"/>
  <c r="E1050" i="9"/>
  <c r="E1051" i="9"/>
  <c r="E1052" i="9"/>
  <c r="E1053" i="9"/>
  <c r="E1054" i="9"/>
  <c r="E1055" i="9"/>
  <c r="E1056" i="9"/>
  <c r="E1057" i="9"/>
  <c r="E1058" i="9"/>
  <c r="E1059" i="9"/>
  <c r="E1060" i="9"/>
  <c r="E1061" i="9"/>
  <c r="E1062" i="9"/>
  <c r="E1063" i="9"/>
  <c r="E1064" i="9"/>
  <c r="E1065" i="9"/>
  <c r="E1066" i="9"/>
  <c r="E1067" i="9"/>
  <c r="E1068" i="9"/>
  <c r="E1069" i="9"/>
  <c r="E1070" i="9"/>
  <c r="E1071" i="9"/>
  <c r="E1072" i="9"/>
  <c r="E1073" i="9"/>
  <c r="E1074" i="9"/>
  <c r="E1075" i="9"/>
  <c r="E1076" i="9"/>
  <c r="E1077" i="9"/>
  <c r="E1078" i="9"/>
  <c r="E1079" i="9"/>
  <c r="E1080" i="9"/>
  <c r="E1081" i="9"/>
  <c r="E1082" i="9"/>
  <c r="E1083" i="9"/>
  <c r="E1084" i="9"/>
  <c r="E1085" i="9"/>
  <c r="E1086" i="9"/>
  <c r="E1087" i="9"/>
  <c r="E1088" i="9"/>
  <c r="E1089" i="9"/>
  <c r="E1090" i="9"/>
  <c r="E1091" i="9"/>
  <c r="E1092" i="9"/>
  <c r="E1093" i="9"/>
  <c r="E1094" i="9"/>
  <c r="E1095" i="9"/>
  <c r="E1096" i="9"/>
  <c r="E1097" i="9"/>
  <c r="E1098" i="9"/>
  <c r="E1099" i="9"/>
  <c r="E1100" i="9"/>
  <c r="E1101" i="9"/>
  <c r="E1102" i="9"/>
  <c r="E1103" i="9"/>
  <c r="E1104" i="9"/>
  <c r="E1105" i="9"/>
  <c r="E1106" i="9"/>
  <c r="E1107" i="9"/>
  <c r="E1108" i="9"/>
  <c r="E1109" i="9"/>
  <c r="E1110" i="9"/>
  <c r="E1111" i="9"/>
  <c r="E1112" i="9"/>
  <c r="E1113" i="9"/>
  <c r="E1114" i="9"/>
  <c r="E1115" i="9"/>
  <c r="E1116" i="9"/>
  <c r="E1117" i="9"/>
  <c r="E1118" i="9"/>
  <c r="E1119" i="9"/>
  <c r="E1120" i="9"/>
  <c r="E1121" i="9"/>
  <c r="E1122" i="9"/>
  <c r="E1123" i="9"/>
  <c r="E1124" i="9"/>
  <c r="E1125" i="9"/>
  <c r="E1126" i="9"/>
  <c r="E1127" i="9"/>
  <c r="E1128" i="9"/>
  <c r="E1129" i="9"/>
  <c r="E1130" i="9"/>
  <c r="E1131" i="9"/>
  <c r="E1132" i="9"/>
  <c r="E1133" i="9"/>
  <c r="E1134" i="9"/>
  <c r="E1135" i="9"/>
  <c r="E1136" i="9"/>
  <c r="E1137" i="9"/>
  <c r="E1138" i="9"/>
  <c r="E1139" i="9"/>
  <c r="E1140" i="9"/>
  <c r="E1141" i="9"/>
  <c r="E1142" i="9"/>
  <c r="E1143" i="9"/>
  <c r="E1144" i="9"/>
  <c r="E1145" i="9"/>
  <c r="E1146" i="9"/>
  <c r="E1147" i="9"/>
  <c r="E1148" i="9"/>
  <c r="E1149" i="9"/>
  <c r="E1150" i="9"/>
  <c r="E1151" i="9"/>
  <c r="E1152" i="9"/>
  <c r="E1153" i="9"/>
  <c r="E1154" i="9"/>
  <c r="E1155" i="9"/>
  <c r="E1156" i="9"/>
  <c r="E1157" i="9"/>
  <c r="E1158" i="9"/>
  <c r="E1159" i="9"/>
  <c r="E1160" i="9"/>
  <c r="E1161" i="9"/>
  <c r="E1162" i="9"/>
  <c r="E1163" i="9"/>
  <c r="E1164" i="9"/>
  <c r="E1165" i="9"/>
  <c r="E1166" i="9"/>
  <c r="E1167" i="9"/>
  <c r="E1168" i="9"/>
  <c r="E1169" i="9"/>
  <c r="E1170" i="9"/>
  <c r="E1171" i="9"/>
  <c r="E1172" i="9"/>
  <c r="E1173" i="9"/>
  <c r="E1174" i="9"/>
  <c r="E1175" i="9"/>
  <c r="E1176" i="9"/>
  <c r="E1177" i="9"/>
  <c r="E1178" i="9"/>
  <c r="E1179" i="9"/>
  <c r="E1180" i="9"/>
  <c r="E1181" i="9"/>
  <c r="E1182" i="9"/>
  <c r="E1183" i="9"/>
  <c r="E1184" i="9"/>
  <c r="E1185" i="9"/>
  <c r="E1186" i="9"/>
  <c r="E1187" i="9"/>
  <c r="E1188" i="9"/>
  <c r="E1189" i="9"/>
  <c r="E1190" i="9"/>
  <c r="E1191" i="9"/>
  <c r="E1192" i="9"/>
  <c r="E1193" i="9"/>
  <c r="E1194" i="9"/>
  <c r="E1195" i="9"/>
  <c r="E1196" i="9"/>
  <c r="E1197" i="9"/>
  <c r="E1198" i="9"/>
  <c r="E1199" i="9"/>
  <c r="E1200" i="9"/>
  <c r="E1201" i="9"/>
  <c r="E1202" i="9"/>
  <c r="E1203" i="9"/>
  <c r="E1204" i="9"/>
  <c r="E1205" i="9"/>
  <c r="E1206" i="9"/>
  <c r="E1207" i="9"/>
  <c r="E1208" i="9"/>
  <c r="E1209" i="9"/>
  <c r="E1210" i="9"/>
  <c r="E1211" i="9"/>
  <c r="E1212" i="9"/>
  <c r="E1213" i="9"/>
  <c r="E1214" i="9"/>
  <c r="E1215" i="9"/>
  <c r="E1216" i="9"/>
  <c r="E1217" i="9"/>
  <c r="E1218" i="9"/>
  <c r="E1219" i="9"/>
  <c r="E1220" i="9"/>
  <c r="E1221" i="9"/>
  <c r="E1222" i="9"/>
  <c r="E1223" i="9"/>
  <c r="E1224" i="9"/>
  <c r="E1225" i="9"/>
  <c r="E1226" i="9"/>
  <c r="E1227" i="9"/>
  <c r="E1228" i="9"/>
  <c r="E1229" i="9"/>
  <c r="E1230" i="9"/>
  <c r="E1231" i="9"/>
  <c r="E1232" i="9"/>
  <c r="E1233" i="9"/>
  <c r="E1234" i="9"/>
  <c r="E1235" i="9"/>
  <c r="E1236" i="9"/>
  <c r="L20" i="9"/>
  <c r="L29" i="9"/>
  <c r="L24" i="9"/>
  <c r="L42" i="9" s="1"/>
  <c r="L33" i="9"/>
  <c r="M32" i="9"/>
  <c r="N23" i="9"/>
  <c r="N41" i="9" s="1"/>
  <c r="N32" i="9"/>
  <c r="L22" i="9"/>
  <c r="N31" i="9"/>
  <c r="L30" i="9"/>
  <c r="K21" i="9"/>
  <c r="K39" i="9" s="1"/>
  <c r="K30" i="9"/>
  <c r="N20" i="9"/>
  <c r="O20" i="9"/>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71" i="6"/>
  <c r="Q58" i="6"/>
  <c r="Q59" i="6"/>
  <c r="Q60" i="6"/>
  <c r="Q75" i="6"/>
  <c r="Q61" i="6"/>
  <c r="Q76" i="6"/>
  <c r="Q72" i="6"/>
  <c r="Q62" i="6"/>
  <c r="Q63" i="6"/>
  <c r="Q64" i="6"/>
  <c r="Q65" i="6"/>
  <c r="Q66" i="6"/>
  <c r="Q67" i="6"/>
  <c r="Q68" i="6"/>
  <c r="Q69" i="6"/>
  <c r="Q70" i="6"/>
  <c r="Q79" i="6"/>
  <c r="Q80" i="6"/>
  <c r="Q81" i="6"/>
  <c r="Q82" i="6"/>
  <c r="Q83" i="6"/>
  <c r="Q84" i="6"/>
  <c r="Q85" i="6"/>
  <c r="Q86" i="6"/>
  <c r="Q87" i="6"/>
  <c r="Q258" i="6"/>
  <c r="Q88" i="6"/>
  <c r="Q89" i="6"/>
  <c r="Q90" i="6"/>
  <c r="Q91" i="6"/>
  <c r="Q92" i="6"/>
  <c r="Q93" i="6"/>
  <c r="Q94" i="6"/>
  <c r="Q95" i="6"/>
  <c r="Q259" i="6"/>
  <c r="Q96" i="6"/>
  <c r="Q97" i="6"/>
  <c r="Q98" i="6"/>
  <c r="Q112" i="6"/>
  <c r="Q99" i="6"/>
  <c r="Q100" i="6"/>
  <c r="Q101" i="6"/>
  <c r="Q108" i="6"/>
  <c r="Q113" i="6"/>
  <c r="Q260" i="6"/>
  <c r="Q261" i="6"/>
  <c r="Q102" i="6"/>
  <c r="Q103" i="6"/>
  <c r="Q104" i="6"/>
  <c r="Q105" i="6"/>
  <c r="Q106" i="6"/>
  <c r="Q107" i="6"/>
  <c r="Q115" i="6"/>
  <c r="Q116" i="6"/>
  <c r="Q117" i="6"/>
  <c r="Q118" i="6"/>
  <c r="Q119" i="6"/>
  <c r="Q120" i="6"/>
  <c r="Q263" i="6"/>
  <c r="Q121" i="6"/>
  <c r="Q122" i="6"/>
  <c r="Q123" i="6"/>
  <c r="Q124" i="6"/>
  <c r="Q125" i="6"/>
  <c r="Q126" i="6"/>
  <c r="Q127" i="6"/>
  <c r="Q142" i="6"/>
  <c r="Q128" i="6"/>
  <c r="Q129" i="6"/>
  <c r="Q130" i="6"/>
  <c r="Q131" i="6"/>
  <c r="Q132" i="6"/>
  <c r="Q133" i="6"/>
  <c r="Q141" i="6"/>
  <c r="Q134" i="6"/>
  <c r="Q135" i="6"/>
  <c r="Q136" i="6"/>
  <c r="Q137" i="6"/>
  <c r="Q138" i="6"/>
  <c r="Q139" i="6"/>
  <c r="Q140" i="6"/>
  <c r="Q143" i="6"/>
  <c r="Q144" i="6"/>
  <c r="Q145" i="6"/>
  <c r="Q146" i="6"/>
  <c r="Q147" i="6"/>
  <c r="Q148" i="6"/>
  <c r="Q264" i="6"/>
  <c r="Q149" i="6"/>
  <c r="Q150" i="6"/>
  <c r="Q151" i="6"/>
  <c r="Q152" i="6"/>
  <c r="Q153" i="6"/>
  <c r="Q154" i="6"/>
  <c r="Q155" i="6"/>
  <c r="Q156" i="6"/>
  <c r="Q157" i="6"/>
  <c r="Q158" i="6"/>
  <c r="Q159" i="6"/>
  <c r="Q160" i="6"/>
  <c r="Q161" i="6"/>
  <c r="Q162" i="6"/>
  <c r="Q163" i="6"/>
  <c r="Q164" i="6"/>
  <c r="Q166" i="6"/>
  <c r="Q167" i="6"/>
  <c r="Q168" i="6"/>
  <c r="Q169" i="6"/>
  <c r="Q170" i="6"/>
  <c r="Q171" i="6"/>
  <c r="Q266" i="6"/>
  <c r="Q172" i="6"/>
  <c r="Q173" i="6"/>
  <c r="Q174" i="6"/>
  <c r="Q175" i="6"/>
  <c r="Q176" i="6"/>
  <c r="Q177" i="6"/>
  <c r="Q178" i="6"/>
  <c r="Q179" i="6"/>
  <c r="Q180" i="6"/>
  <c r="Q181" i="6"/>
  <c r="Q182" i="6"/>
  <c r="Q183" i="6"/>
  <c r="Q184" i="6"/>
  <c r="Q185" i="6"/>
  <c r="Q186" i="6"/>
  <c r="Q187" i="6"/>
  <c r="Q268" i="6"/>
  <c r="Q188" i="6"/>
  <c r="Q189" i="6"/>
  <c r="Q190" i="6"/>
  <c r="Q191" i="6"/>
  <c r="Q192" i="6"/>
  <c r="Q193" i="6"/>
  <c r="Q195" i="6"/>
  <c r="Q194" i="6"/>
  <c r="Q196" i="6"/>
  <c r="Q197" i="6"/>
  <c r="Q198" i="6"/>
  <c r="Q199" i="6"/>
  <c r="Q200" i="6"/>
  <c r="Q201" i="6"/>
  <c r="Q270" i="6"/>
  <c r="Q202" i="6"/>
  <c r="Q203" i="6"/>
  <c r="Q204" i="6"/>
  <c r="Q205" i="6"/>
  <c r="Q206" i="6"/>
  <c r="Q209" i="6"/>
  <c r="Q210" i="6"/>
  <c r="Q211" i="6"/>
  <c r="Q212" i="6"/>
  <c r="Q213" i="6"/>
  <c r="Q214" i="6"/>
  <c r="Q215" i="6"/>
  <c r="Q216" i="6"/>
  <c r="Q217" i="6"/>
  <c r="Q218" i="6"/>
  <c r="Q219" i="6"/>
  <c r="Q220" i="6"/>
  <c r="Q221" i="6"/>
  <c r="Q223" i="6"/>
  <c r="Q224" i="6"/>
  <c r="Q225" i="6"/>
  <c r="Q226" i="6"/>
  <c r="Q227" i="6"/>
  <c r="Q228" i="6"/>
  <c r="Q229" i="6"/>
  <c r="Q230" i="6"/>
  <c r="Q231" i="6"/>
  <c r="Q232" i="6"/>
  <c r="Q233" i="6"/>
  <c r="Q235" i="6"/>
  <c r="Q236" i="6"/>
  <c r="Q237" i="6"/>
  <c r="Q279" i="6"/>
  <c r="Q238" i="6"/>
  <c r="Q239" i="6"/>
  <c r="Q282" i="6"/>
  <c r="Q240" i="6"/>
  <c r="Q241" i="6"/>
  <c r="Q242" i="6"/>
  <c r="Q243" i="6"/>
  <c r="Q244" i="6"/>
  <c r="Q285" i="6"/>
  <c r="Q246" i="6"/>
  <c r="Q289" i="6"/>
  <c r="Q290" i="6"/>
  <c r="Q293" i="6"/>
  <c r="Q294" i="6"/>
  <c r="Q295" i="6"/>
  <c r="Q296" i="6"/>
  <c r="Q297" i="6"/>
  <c r="Q298" i="6"/>
  <c r="Q73" i="6"/>
  <c r="Q77" i="6"/>
  <c r="Q78" i="6"/>
  <c r="Q74" i="6"/>
  <c r="Q114" i="6"/>
  <c r="Q109" i="6"/>
  <c r="Q110" i="6"/>
  <c r="Q111" i="6"/>
  <c r="Q165" i="6"/>
  <c r="Q265" i="6"/>
  <c r="Q269" i="6"/>
  <c r="Q208" i="6"/>
  <c r="Q207" i="6"/>
  <c r="Q271" i="6"/>
  <c r="Q272" i="6"/>
  <c r="Q273" i="6"/>
  <c r="Q222" i="6"/>
  <c r="Q274" i="6"/>
  <c r="Q275" i="6"/>
  <c r="Q276" i="6"/>
  <c r="Q277" i="6"/>
  <c r="Q234" i="6"/>
  <c r="Q278" i="6"/>
  <c r="Q280" i="6"/>
  <c r="Q281" i="6"/>
  <c r="Q283" i="6"/>
  <c r="Q284" i="6"/>
  <c r="Q245" i="6"/>
  <c r="Q286" i="6"/>
  <c r="Q287" i="6"/>
  <c r="Q288" i="6"/>
  <c r="Q291" i="6"/>
  <c r="Q292" i="6"/>
  <c r="Q247" i="6"/>
  <c r="Q248" i="6"/>
  <c r="Q249" i="6"/>
  <c r="Q250" i="6"/>
  <c r="Q251" i="6"/>
  <c r="Q252" i="6"/>
  <c r="Q253" i="6"/>
  <c r="Q254" i="6"/>
  <c r="Q299" i="6"/>
  <c r="Q300" i="6"/>
  <c r="Q255" i="6"/>
  <c r="Q256" i="6"/>
  <c r="Q257" i="6"/>
  <c r="Q303" i="6"/>
  <c r="Q304" i="6"/>
  <c r="Q305" i="6"/>
  <c r="Q301" i="6"/>
  <c r="Q302" i="6"/>
  <c r="Q306" i="6"/>
  <c r="Q307" i="6"/>
  <c r="Q340" i="6"/>
  <c r="Q308" i="6"/>
  <c r="Q309" i="6"/>
  <c r="Q310" i="6"/>
  <c r="Q311" i="6"/>
  <c r="Q312" i="6"/>
  <c r="Q313" i="6"/>
  <c r="Q314" i="6"/>
  <c r="Q315" i="6"/>
  <c r="Q316" i="6"/>
  <c r="Q262" i="6"/>
  <c r="Q317" i="6"/>
  <c r="Q318" i="6"/>
  <c r="Q320" i="6"/>
  <c r="Q321" i="6"/>
  <c r="Q322" i="6"/>
  <c r="Q319" i="6"/>
  <c r="Q324" i="6"/>
  <c r="Q325" i="6"/>
  <c r="Q323" i="6"/>
  <c r="Q362" i="6"/>
  <c r="Q326" i="6"/>
  <c r="Q327" i="6"/>
  <c r="Q328" i="6"/>
  <c r="Q329" i="6"/>
  <c r="Q267" i="6"/>
  <c r="Q330" i="6"/>
  <c r="Q331" i="6"/>
  <c r="Q332" i="6"/>
  <c r="Q333" i="6"/>
  <c r="Q334" i="6"/>
  <c r="Q336" i="6"/>
  <c r="Q335" i="6"/>
  <c r="Q337" i="6"/>
  <c r="Q338" i="6"/>
  <c r="Q339" i="6"/>
  <c r="Q345" i="6"/>
  <c r="Q346" i="6"/>
  <c r="Q347" i="6"/>
  <c r="Q348" i="6"/>
  <c r="Q341" i="6"/>
  <c r="Q342" i="6"/>
  <c r="Q343" i="6"/>
  <c r="Q349" i="6"/>
  <c r="Q344" i="6"/>
  <c r="Q350" i="6"/>
  <c r="Q351" i="6"/>
  <c r="Q352" i="6"/>
  <c r="Q353" i="6"/>
  <c r="Q354" i="6"/>
  <c r="Q355" i="6"/>
  <c r="Q356" i="6"/>
  <c r="Q357" i="6"/>
  <c r="Q358" i="6"/>
  <c r="Q359" i="6"/>
  <c r="Q360" i="6"/>
  <c r="Q361"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60" i="6"/>
  <c r="Q479" i="6"/>
  <c r="Q498" i="6"/>
  <c r="Q499" i="6"/>
  <c r="Q502" i="6"/>
  <c r="Q456" i="6"/>
  <c r="Q457" i="6"/>
  <c r="Q458" i="6"/>
  <c r="Q459" i="6"/>
  <c r="Q503" i="6"/>
  <c r="Q504" i="6"/>
  <c r="Q461" i="6"/>
  <c r="Q462" i="6"/>
  <c r="Q463" i="6"/>
  <c r="Q464" i="6"/>
  <c r="Q506" i="6"/>
  <c r="Q465" i="6"/>
  <c r="Q466" i="6"/>
  <c r="Q467" i="6"/>
  <c r="Q468" i="6"/>
  <c r="Q469" i="6"/>
  <c r="Q510" i="6"/>
  <c r="Q477" i="6"/>
  <c r="Q470" i="6"/>
  <c r="Q471" i="6"/>
  <c r="Q472" i="6"/>
  <c r="Q473" i="6"/>
  <c r="Q474" i="6"/>
  <c r="Q475" i="6"/>
  <c r="Q511" i="6"/>
  <c r="Q512" i="6"/>
  <c r="Q513" i="6"/>
  <c r="Q478" i="6"/>
  <c r="Q476" i="6"/>
  <c r="Q514" i="6"/>
  <c r="Q516" i="6"/>
  <c r="Q480" i="6"/>
  <c r="Q481" i="6"/>
  <c r="Q482" i="6"/>
  <c r="Q483" i="6"/>
  <c r="Q484" i="6"/>
  <c r="Q485" i="6"/>
  <c r="Q517" i="6"/>
  <c r="Q486" i="6"/>
  <c r="Q518" i="6"/>
  <c r="Q519" i="6"/>
  <c r="Q521" i="6"/>
  <c r="Q487" i="6"/>
  <c r="Q522" i="6"/>
  <c r="Q523" i="6"/>
  <c r="Q524" i="6"/>
  <c r="Q525" i="6"/>
  <c r="Q526" i="6"/>
  <c r="Q527" i="6"/>
  <c r="Q528" i="6"/>
  <c r="Q488" i="6"/>
  <c r="Q529" i="6"/>
  <c r="Q535" i="6"/>
  <c r="Q489" i="6"/>
  <c r="Q490" i="6"/>
  <c r="Q536" i="6"/>
  <c r="Q493" i="6"/>
  <c r="Q494" i="6"/>
  <c r="Q495" i="6"/>
  <c r="Q537" i="6"/>
  <c r="Q538" i="6"/>
  <c r="Q539" i="6"/>
  <c r="Q540" i="6"/>
  <c r="Q541" i="6"/>
  <c r="Q491" i="6"/>
  <c r="Q492" i="6"/>
  <c r="Q542" i="6"/>
  <c r="Q543" i="6"/>
  <c r="Q546" i="6"/>
  <c r="Q547" i="6"/>
  <c r="Q496" i="6"/>
  <c r="Q497" i="6"/>
  <c r="Q548" i="6"/>
  <c r="Q549" i="6"/>
  <c r="Q550" i="6"/>
  <c r="Q551" i="6"/>
  <c r="Q554" i="6"/>
  <c r="Q555" i="6"/>
  <c r="Q556" i="6"/>
  <c r="Q557" i="6"/>
  <c r="Q558" i="6"/>
  <c r="Q563" i="6"/>
  <c r="Q564" i="6"/>
  <c r="Q565" i="6"/>
  <c r="Q566" i="6"/>
  <c r="Q569" i="6"/>
  <c r="Q570" i="6"/>
  <c r="Q571" i="6"/>
  <c r="Q573" i="6"/>
  <c r="Q575" i="6"/>
  <c r="Q578" i="6"/>
  <c r="Q579" i="6"/>
  <c r="Q500" i="6"/>
  <c r="Q580" i="6"/>
  <c r="Q581" i="6"/>
  <c r="Q501" i="6"/>
  <c r="Q594" i="6"/>
  <c r="Q595" i="6"/>
  <c r="Q596" i="6"/>
  <c r="Q597" i="6"/>
  <c r="Q598" i="6"/>
  <c r="Q599" i="6"/>
  <c r="Q600" i="6"/>
  <c r="Q601" i="6"/>
  <c r="Q602" i="6"/>
  <c r="Q603" i="6"/>
  <c r="Q604" i="6"/>
  <c r="Q605" i="6"/>
  <c r="Q606" i="6"/>
  <c r="Q607" i="6"/>
  <c r="Q608" i="6"/>
  <c r="Q609" i="6"/>
  <c r="Q610" i="6"/>
  <c r="Q611" i="6"/>
  <c r="Q582" i="6"/>
  <c r="Q612" i="6"/>
  <c r="Q613" i="6"/>
  <c r="Q614" i="6"/>
  <c r="Q615" i="6"/>
  <c r="Q616" i="6"/>
  <c r="Q617" i="6"/>
  <c r="Q618" i="6"/>
  <c r="Q619" i="6"/>
  <c r="Q583" i="6"/>
  <c r="Q584" i="6"/>
  <c r="Q620" i="6"/>
  <c r="Q585" i="6"/>
  <c r="Q586" i="6"/>
  <c r="Q621" i="6"/>
  <c r="Q587" i="6"/>
  <c r="Q588" i="6"/>
  <c r="Q622" i="6"/>
  <c r="Q623" i="6"/>
  <c r="Q624" i="6"/>
  <c r="Q625" i="6"/>
  <c r="Q626" i="6"/>
  <c r="Q627" i="6"/>
  <c r="Q628" i="6"/>
  <c r="Q589" i="6"/>
  <c r="Q629" i="6"/>
  <c r="Q505" i="6"/>
  <c r="Q590" i="6"/>
  <c r="Q591" i="6"/>
  <c r="Q630" i="6"/>
  <c r="Q592" i="6"/>
  <c r="Q631" i="6"/>
  <c r="Q593" i="6"/>
  <c r="Q632" i="6"/>
  <c r="Q633" i="6"/>
  <c r="Q634" i="6"/>
  <c r="Q635" i="6"/>
  <c r="Q636" i="6"/>
  <c r="Q637" i="6"/>
  <c r="Q638" i="6"/>
  <c r="Q639" i="6"/>
  <c r="Q640" i="6"/>
  <c r="Q641" i="6"/>
  <c r="Q642" i="6"/>
  <c r="Q643" i="6"/>
  <c r="Q644" i="6"/>
  <c r="Q645" i="6"/>
  <c r="Q646" i="6"/>
  <c r="Q647" i="6"/>
  <c r="Q648" i="6"/>
  <c r="Q649" i="6"/>
  <c r="Q650" i="6"/>
  <c r="Q651" i="6"/>
  <c r="Q652" i="6"/>
  <c r="Q653" i="6"/>
  <c r="Q654" i="6"/>
  <c r="Q655" i="6"/>
  <c r="Q656" i="6"/>
  <c r="Q657" i="6"/>
  <c r="Q658" i="6"/>
  <c r="Q659" i="6"/>
  <c r="Q660" i="6"/>
  <c r="Q661" i="6"/>
  <c r="Q662" i="6"/>
  <c r="Q663" i="6"/>
  <c r="Q664" i="6"/>
  <c r="Q665" i="6"/>
  <c r="Q666" i="6"/>
  <c r="Q667" i="6"/>
  <c r="Q668" i="6"/>
  <c r="Q669" i="6"/>
  <c r="Q670" i="6"/>
  <c r="Q671" i="6"/>
  <c r="Q672" i="6"/>
  <c r="Q673" i="6"/>
  <c r="Q674" i="6"/>
  <c r="Q675" i="6"/>
  <c r="Q676" i="6"/>
  <c r="Q689" i="6"/>
  <c r="Q690" i="6"/>
  <c r="Q691" i="6"/>
  <c r="Q692" i="6"/>
  <c r="Q693" i="6"/>
  <c r="Q694" i="6"/>
  <c r="Q695" i="6"/>
  <c r="Q696" i="6"/>
  <c r="Q697" i="6"/>
  <c r="Q698" i="6"/>
  <c r="Q699" i="6"/>
  <c r="Q700" i="6"/>
  <c r="Q701" i="6"/>
  <c r="Q702" i="6"/>
  <c r="Q703" i="6"/>
  <c r="Q704" i="6"/>
  <c r="Q705" i="6"/>
  <c r="Q706" i="6"/>
  <c r="Q707" i="6"/>
  <c r="Q708" i="6"/>
  <c r="Q677" i="6"/>
  <c r="Q678" i="6"/>
  <c r="Q709" i="6"/>
  <c r="Q710" i="6"/>
  <c r="Q711" i="6"/>
  <c r="Q712" i="6"/>
  <c r="Q713" i="6"/>
  <c r="Q714" i="6"/>
  <c r="Q715" i="6"/>
  <c r="Q716" i="6"/>
  <c r="Q679" i="6"/>
  <c r="Q680" i="6"/>
  <c r="Q681" i="6"/>
  <c r="Q717" i="6"/>
  <c r="Q682" i="6"/>
  <c r="Q718" i="6"/>
  <c r="Q683" i="6"/>
  <c r="Q684" i="6"/>
  <c r="Q685" i="6"/>
  <c r="Q686" i="6"/>
  <c r="Q719" i="6"/>
  <c r="Q720" i="6"/>
  <c r="Q721" i="6"/>
  <c r="Q687" i="6"/>
  <c r="Q688" i="6"/>
  <c r="Q507" i="6"/>
  <c r="Q722" i="6"/>
  <c r="Q723" i="6"/>
  <c r="Q724" i="6"/>
  <c r="Q725" i="6"/>
  <c r="Q726" i="6"/>
  <c r="Q727" i="6"/>
  <c r="Q728" i="6"/>
  <c r="Q729" i="6"/>
  <c r="Q730" i="6"/>
  <c r="Q731" i="6"/>
  <c r="Q732" i="6"/>
  <c r="Q733" i="6"/>
  <c r="Q734" i="6"/>
  <c r="Q735" i="6"/>
  <c r="Q736" i="6"/>
  <c r="Q737" i="6"/>
  <c r="Q738" i="6"/>
  <c r="Q739" i="6"/>
  <c r="Q740" i="6"/>
  <c r="Q741" i="6"/>
  <c r="Q742" i="6"/>
  <c r="Q752" i="6"/>
  <c r="Q753" i="6"/>
  <c r="Q754" i="6"/>
  <c r="Q755" i="6"/>
  <c r="Q756" i="6"/>
  <c r="Q757" i="6"/>
  <c r="Q758" i="6"/>
  <c r="Q759" i="6"/>
  <c r="Q760" i="6"/>
  <c r="Q761" i="6"/>
  <c r="Q762" i="6"/>
  <c r="Q763" i="6"/>
  <c r="Q764" i="6"/>
  <c r="Q765" i="6"/>
  <c r="Q766" i="6"/>
  <c r="Q767" i="6"/>
  <c r="Q768" i="6"/>
  <c r="Q769" i="6"/>
  <c r="Q770" i="6"/>
  <c r="Q771" i="6"/>
  <c r="Q743" i="6"/>
  <c r="Q772" i="6"/>
  <c r="Q744" i="6"/>
  <c r="Q773" i="6"/>
  <c r="Q774" i="6"/>
  <c r="Q775" i="6"/>
  <c r="Q745" i="6"/>
  <c r="Q776" i="6"/>
  <c r="Q508" i="6"/>
  <c r="Q777" i="6"/>
  <c r="Q746" i="6"/>
  <c r="Q747" i="6"/>
  <c r="Q748" i="6"/>
  <c r="Q778" i="6"/>
  <c r="Q779" i="6"/>
  <c r="Q780" i="6"/>
  <c r="Q749" i="6"/>
  <c r="Q750" i="6"/>
  <c r="Q751" i="6"/>
  <c r="Q509" i="6"/>
  <c r="Q781" i="6"/>
  <c r="Q782" i="6"/>
  <c r="Q783" i="6"/>
  <c r="Q784" i="6"/>
  <c r="Q785" i="6"/>
  <c r="Q786" i="6"/>
  <c r="Q787" i="6"/>
  <c r="Q788" i="6"/>
  <c r="Q789" i="6"/>
  <c r="Q790" i="6"/>
  <c r="Q791" i="6"/>
  <c r="Q792" i="6"/>
  <c r="Q793" i="6"/>
  <c r="Q794" i="6"/>
  <c r="Q795" i="6"/>
  <c r="Q796" i="6"/>
  <c r="Q797" i="6"/>
  <c r="Q798" i="6"/>
  <c r="Q799" i="6"/>
  <c r="Q800" i="6"/>
  <c r="Q801" i="6"/>
  <c r="Q802" i="6"/>
  <c r="Q803" i="6"/>
  <c r="Q804" i="6"/>
  <c r="Q805" i="6"/>
  <c r="Q806" i="6"/>
  <c r="Q807" i="6"/>
  <c r="Q815" i="6"/>
  <c r="Q816" i="6"/>
  <c r="Q817" i="6"/>
  <c r="Q818" i="6"/>
  <c r="Q819" i="6"/>
  <c r="Q820" i="6"/>
  <c r="Q821" i="6"/>
  <c r="Q822" i="6"/>
  <c r="Q823" i="6"/>
  <c r="Q824" i="6"/>
  <c r="Q825" i="6"/>
  <c r="Q826" i="6"/>
  <c r="Q827" i="6"/>
  <c r="Q808" i="6"/>
  <c r="Q809" i="6"/>
  <c r="Q810" i="6"/>
  <c r="Q828" i="6"/>
  <c r="Q829" i="6"/>
  <c r="Q830" i="6"/>
  <c r="Q811" i="6"/>
  <c r="Q515" i="6"/>
  <c r="Q812" i="6"/>
  <c r="Q813" i="6"/>
  <c r="Q814" i="6"/>
  <c r="Q831" i="6"/>
  <c r="Q832" i="6"/>
  <c r="Q833" i="6"/>
  <c r="Q834" i="6"/>
  <c r="Q835" i="6"/>
  <c r="Q836" i="6"/>
  <c r="Q837" i="6"/>
  <c r="Q838" i="6"/>
  <c r="Q839" i="6"/>
  <c r="Q840" i="6"/>
  <c r="Q841" i="6"/>
  <c r="Q845" i="6"/>
  <c r="Q846" i="6"/>
  <c r="Q847" i="6"/>
  <c r="Q848" i="6"/>
  <c r="Q849" i="6"/>
  <c r="Q850" i="6"/>
  <c r="Q851" i="6"/>
  <c r="Q852" i="6"/>
  <c r="Q853" i="6"/>
  <c r="Q854" i="6"/>
  <c r="Q855" i="6"/>
  <c r="Q856" i="6"/>
  <c r="Q857" i="6"/>
  <c r="Q520" i="6"/>
  <c r="Q842" i="6"/>
  <c r="Q843" i="6"/>
  <c r="Q844" i="6"/>
  <c r="Q858" i="6"/>
  <c r="Q859" i="6"/>
  <c r="Q860" i="6"/>
  <c r="Q861" i="6"/>
  <c r="Q866" i="6"/>
  <c r="Q867" i="6"/>
  <c r="Q868" i="6"/>
  <c r="Q530" i="6"/>
  <c r="Q531" i="6"/>
  <c r="Q869" i="6"/>
  <c r="Q870" i="6"/>
  <c r="Q871" i="6"/>
  <c r="Q872" i="6"/>
  <c r="Q873" i="6"/>
  <c r="Q874" i="6"/>
  <c r="Q862" i="6"/>
  <c r="Q875" i="6"/>
  <c r="Q532" i="6"/>
  <c r="Q863" i="6"/>
  <c r="Q533" i="6"/>
  <c r="Q864" i="6"/>
  <c r="Q865" i="6"/>
  <c r="Q876" i="6"/>
  <c r="Q534" i="6"/>
  <c r="Q877" i="6"/>
  <c r="Q878" i="6"/>
  <c r="Q882" i="6"/>
  <c r="Q883" i="6"/>
  <c r="Q884" i="6"/>
  <c r="Q885" i="6"/>
  <c r="Q544" i="6"/>
  <c r="Q886" i="6"/>
  <c r="Q879" i="6"/>
  <c r="Q887" i="6"/>
  <c r="Q888" i="6"/>
  <c r="Q889" i="6"/>
  <c r="Q880" i="6"/>
  <c r="Q881" i="6"/>
  <c r="Q545" i="6"/>
  <c r="Q890" i="6"/>
  <c r="Q552" i="6"/>
  <c r="Q891" i="6"/>
  <c r="Q553" i="6"/>
  <c r="Q892" i="6"/>
  <c r="Q893" i="6"/>
  <c r="Q559" i="6"/>
  <c r="Q894" i="6"/>
  <c r="Q895" i="6"/>
  <c r="Q896" i="6"/>
  <c r="Q897" i="6"/>
  <c r="Q560" i="6"/>
  <c r="Q561" i="6"/>
  <c r="Q562" i="6"/>
  <c r="Q898" i="6"/>
  <c r="Q567" i="6"/>
  <c r="Q899" i="6"/>
  <c r="Q900" i="6"/>
  <c r="Q901" i="6"/>
  <c r="Q902" i="6"/>
  <c r="Q903" i="6"/>
  <c r="Q904" i="6"/>
  <c r="Q568" i="6"/>
  <c r="Q905" i="6"/>
  <c r="Q906" i="6"/>
  <c r="Q907" i="6"/>
  <c r="Q908" i="6"/>
  <c r="Q909" i="6"/>
  <c r="Q572" i="6"/>
  <c r="Q910" i="6"/>
  <c r="Q911" i="6"/>
  <c r="Q912" i="6"/>
  <c r="Q574" i="6"/>
  <c r="Q913" i="6"/>
  <c r="Q914" i="6"/>
  <c r="Q915" i="6"/>
  <c r="Q916" i="6"/>
  <c r="Q576" i="6"/>
  <c r="Q917" i="6"/>
  <c r="Q918" i="6"/>
  <c r="Q919" i="6"/>
  <c r="Q920" i="6"/>
  <c r="Q577" i="6"/>
  <c r="Q921" i="6"/>
  <c r="Q922" i="6"/>
  <c r="Q923" i="6"/>
  <c r="Q924" i="6"/>
  <c r="Q925" i="6"/>
  <c r="Q926" i="6"/>
  <c r="Q927" i="6"/>
  <c r="Q928" i="6"/>
  <c r="Q929" i="6"/>
  <c r="Q930" i="6"/>
  <c r="Q931" i="6"/>
  <c r="Q932" i="6"/>
  <c r="Q933" i="6"/>
  <c r="Q934" i="6"/>
  <c r="Q935" i="6"/>
  <c r="Q936" i="6"/>
  <c r="Q937" i="6"/>
  <c r="Q938" i="6"/>
  <c r="Q939" i="6"/>
  <c r="Q940" i="6"/>
  <c r="Q941" i="6"/>
  <c r="Q942" i="6"/>
  <c r="Q943" i="6"/>
  <c r="Q944" i="6"/>
  <c r="Q945" i="6"/>
  <c r="Q946" i="6"/>
  <c r="Q947" i="6"/>
  <c r="Q948" i="6"/>
  <c r="Q949" i="6"/>
  <c r="Q950" i="6"/>
  <c r="Q951" i="6"/>
  <c r="Q952" i="6"/>
  <c r="Q953" i="6"/>
  <c r="Q954" i="6"/>
  <c r="Q955" i="6"/>
  <c r="Q956" i="6"/>
  <c r="Q957" i="6"/>
  <c r="Q958" i="6"/>
  <c r="Q959" i="6"/>
  <c r="Q960" i="6"/>
  <c r="Q961" i="6"/>
  <c r="Q962" i="6"/>
  <c r="Q963" i="6"/>
  <c r="Q964" i="6"/>
  <c r="Q965" i="6"/>
  <c r="Q966" i="6"/>
  <c r="Q967" i="6"/>
  <c r="Q968" i="6"/>
  <c r="Q969" i="6"/>
  <c r="Q970" i="6"/>
  <c r="Q971" i="6"/>
  <c r="Q972" i="6"/>
  <c r="Q973" i="6"/>
  <c r="Q974" i="6"/>
  <c r="Q975" i="6"/>
  <c r="Q976" i="6"/>
  <c r="Q977" i="6"/>
  <c r="Q978" i="6"/>
  <c r="Q979" i="6"/>
  <c r="Q980" i="6"/>
  <c r="Q981" i="6"/>
  <c r="Q982" i="6"/>
  <c r="Q983" i="6"/>
  <c r="Q984" i="6"/>
  <c r="Q985" i="6"/>
  <c r="Q1178" i="6"/>
  <c r="Q986" i="6"/>
  <c r="Q987" i="6"/>
  <c r="Q988" i="6"/>
  <c r="Q989" i="6"/>
  <c r="Q990" i="6"/>
  <c r="Q991" i="6"/>
  <c r="Q992" i="6"/>
  <c r="Q993" i="6"/>
  <c r="Q994" i="6"/>
  <c r="Q995" i="6"/>
  <c r="Q996" i="6"/>
  <c r="Q1003" i="6"/>
  <c r="Q1004" i="6"/>
  <c r="Q1005" i="6"/>
  <c r="Q1006" i="6"/>
  <c r="Q1007" i="6"/>
  <c r="Q1008" i="6"/>
  <c r="Q1009" i="6"/>
  <c r="Q1010" i="6"/>
  <c r="Q1011" i="6"/>
  <c r="Q1012" i="6"/>
  <c r="Q1013" i="6"/>
  <c r="Q1014" i="6"/>
  <c r="Q1029" i="6"/>
  <c r="Q1015" i="6"/>
  <c r="Q1016" i="6"/>
  <c r="Q1017" i="6"/>
  <c r="Q1018" i="6"/>
  <c r="Q1019" i="6"/>
  <c r="Q1020" i="6"/>
  <c r="Q1021" i="6"/>
  <c r="Q1022" i="6"/>
  <c r="Q1023" i="6"/>
  <c r="Q1024" i="6"/>
  <c r="Q1025" i="6"/>
  <c r="Q1026" i="6"/>
  <c r="Q1027" i="6"/>
  <c r="Q1028" i="6"/>
  <c r="Q1033" i="6"/>
  <c r="Q1034" i="6"/>
  <c r="Q1035" i="6"/>
  <c r="Q1036" i="6"/>
  <c r="Q1037" i="6"/>
  <c r="Q1038" i="6"/>
  <c r="Q1039" i="6"/>
  <c r="Q1040" i="6"/>
  <c r="Q1041" i="6"/>
  <c r="Q1042" i="6"/>
  <c r="Q1055" i="6"/>
  <c r="Q1043" i="6"/>
  <c r="Q1044" i="6"/>
  <c r="Q1045" i="6"/>
  <c r="Q1046" i="6"/>
  <c r="Q1047" i="6"/>
  <c r="Q1065" i="6"/>
  <c r="Q1048" i="6"/>
  <c r="Q1049" i="6"/>
  <c r="Q1056" i="6"/>
  <c r="Q1066" i="6"/>
  <c r="Q1050" i="6"/>
  <c r="Q1051" i="6"/>
  <c r="Q1052" i="6"/>
  <c r="Q1053" i="6"/>
  <c r="Q1054" i="6"/>
  <c r="Q1068" i="6"/>
  <c r="Q1069" i="6"/>
  <c r="Q1070" i="6"/>
  <c r="Q1071" i="6"/>
  <c r="Q1072" i="6"/>
  <c r="Q1073" i="6"/>
  <c r="Q1074" i="6"/>
  <c r="Q1075" i="6"/>
  <c r="Q1076" i="6"/>
  <c r="Q1082" i="6"/>
  <c r="Q1077" i="6"/>
  <c r="Q1093" i="6"/>
  <c r="Q1078" i="6"/>
  <c r="Q1079" i="6"/>
  <c r="Q1080" i="6"/>
  <c r="Q1081" i="6"/>
  <c r="Q1099" i="6"/>
  <c r="Q1100" i="6"/>
  <c r="Q1101" i="6"/>
  <c r="Q1102" i="6"/>
  <c r="Q1103" i="6"/>
  <c r="Q1116" i="6"/>
  <c r="Q1104" i="6"/>
  <c r="Q1117" i="6"/>
  <c r="Q1105" i="6"/>
  <c r="Q1118" i="6"/>
  <c r="Q1106" i="6"/>
  <c r="Q1107" i="6"/>
  <c r="Q1120" i="6"/>
  <c r="Q1121" i="6"/>
  <c r="Q1135" i="6"/>
  <c r="Q1122" i="6"/>
  <c r="Q1123" i="6"/>
  <c r="Q1124" i="6"/>
  <c r="Q1125" i="6"/>
  <c r="Q1126" i="6"/>
  <c r="Q1127" i="6"/>
  <c r="Q1136" i="6"/>
  <c r="Q1137" i="6"/>
  <c r="Q1138" i="6"/>
  <c r="Q1139" i="6"/>
  <c r="Q1140" i="6"/>
  <c r="Q1141" i="6"/>
  <c r="Q1145" i="6"/>
  <c r="Q1146" i="6"/>
  <c r="Q1193" i="6"/>
  <c r="Q1147" i="6"/>
  <c r="Q1148" i="6"/>
  <c r="Q1149" i="6"/>
  <c r="Q1150" i="6"/>
  <c r="Q1152" i="6"/>
  <c r="Q1153" i="6"/>
  <c r="Q1154" i="6"/>
  <c r="Q1194" i="6"/>
  <c r="Q1155" i="6"/>
  <c r="Q1156" i="6"/>
  <c r="Q1158" i="6"/>
  <c r="Q1159" i="6"/>
  <c r="Q1196" i="6"/>
  <c r="Q1160" i="6"/>
  <c r="Q1162" i="6"/>
  <c r="Q1163" i="6"/>
  <c r="Q1164" i="6"/>
  <c r="Q1198" i="6"/>
  <c r="Q1165" i="6"/>
  <c r="Q1166" i="6"/>
  <c r="Q1167" i="6"/>
  <c r="Q1168" i="6"/>
  <c r="Q1169" i="6"/>
  <c r="Q1205" i="6"/>
  <c r="Q997" i="6"/>
  <c r="Q1179" i="6"/>
  <c r="Q998" i="6"/>
  <c r="Q999" i="6"/>
  <c r="Q1000" i="6"/>
  <c r="Q1001" i="6"/>
  <c r="Q1002" i="6"/>
  <c r="Q1180" i="6"/>
  <c r="Q1030" i="6"/>
  <c r="Q1181" i="6"/>
  <c r="Q1031" i="6"/>
  <c r="Q1032" i="6"/>
  <c r="Q1183" i="6"/>
  <c r="Q1067" i="6"/>
  <c r="Q1184" i="6"/>
  <c r="Q1057" i="6"/>
  <c r="Q1058" i="6"/>
  <c r="Q1059" i="6"/>
  <c r="Q1060" i="6"/>
  <c r="Q1061" i="6"/>
  <c r="Q1062" i="6"/>
  <c r="Q1063" i="6"/>
  <c r="Q1064" i="6"/>
  <c r="Q1185" i="6"/>
  <c r="Q1083" i="6"/>
  <c r="Q1084" i="6"/>
  <c r="Q1094" i="6"/>
  <c r="Q1085" i="6"/>
  <c r="Q1095" i="6"/>
  <c r="Q1186" i="6"/>
  <c r="Q1096" i="6"/>
  <c r="Q1097" i="6"/>
  <c r="Q1098" i="6"/>
  <c r="Q1086" i="6"/>
  <c r="Q1087" i="6"/>
  <c r="Q1088" i="6"/>
  <c r="Q1089" i="6"/>
  <c r="Q1090" i="6"/>
  <c r="Q1091" i="6"/>
  <c r="Q1092" i="6"/>
  <c r="Q1108" i="6"/>
  <c r="Q1109" i="6"/>
  <c r="Q1110" i="6"/>
  <c r="Q1111" i="6"/>
  <c r="Q1112" i="6"/>
  <c r="Q1119" i="6"/>
  <c r="Q1113" i="6"/>
  <c r="Q1187" i="6"/>
  <c r="Q1188" i="6"/>
  <c r="Q1114" i="6"/>
  <c r="Q1115" i="6"/>
  <c r="Q1128" i="6"/>
  <c r="Q1129" i="6"/>
  <c r="Q1189" i="6"/>
  <c r="Q1130" i="6"/>
  <c r="Q1131" i="6"/>
  <c r="Q1132" i="6"/>
  <c r="Q1133" i="6"/>
  <c r="Q1134" i="6"/>
  <c r="Q1190" i="6"/>
  <c r="Q1191" i="6"/>
  <c r="Q1142" i="6"/>
  <c r="Q1192" i="6"/>
  <c r="Q1143" i="6"/>
  <c r="Q1144" i="6"/>
  <c r="Q1151" i="6"/>
  <c r="Q1157" i="6"/>
  <c r="Q1161" i="6"/>
  <c r="Q1197" i="6"/>
  <c r="Q1199" i="6"/>
  <c r="Q1200" i="6"/>
  <c r="Q1201" i="6"/>
  <c r="Q1202" i="6"/>
  <c r="Q1203" i="6"/>
  <c r="Q1204" i="6"/>
  <c r="Q1206" i="6"/>
  <c r="Q1207" i="6"/>
  <c r="Q1170" i="6"/>
  <c r="Q1171" i="6"/>
  <c r="Q1172" i="6"/>
  <c r="Q1173" i="6"/>
  <c r="Q1174" i="6"/>
  <c r="Q1208" i="6"/>
  <c r="Q1209" i="6"/>
  <c r="Q1175" i="6"/>
  <c r="Q1176" i="6"/>
  <c r="Q1177" i="6"/>
  <c r="Q1210" i="6"/>
  <c r="Q1211" i="6"/>
  <c r="Q1212" i="6"/>
  <c r="Q1213" i="6"/>
  <c r="Q1214" i="6"/>
  <c r="Q1215" i="6"/>
  <c r="Q1216" i="6"/>
  <c r="Q1217" i="6"/>
  <c r="Q1218" i="6"/>
  <c r="Q1219" i="6"/>
  <c r="Q1222" i="6"/>
  <c r="Q1220" i="6"/>
  <c r="Q1221" i="6"/>
  <c r="Q1224" i="6"/>
  <c r="Q1225" i="6"/>
  <c r="Q1223" i="6"/>
  <c r="Q1226" i="6"/>
  <c r="Q1227" i="6"/>
  <c r="Q1228" i="6"/>
  <c r="Q1229" i="6"/>
  <c r="Q1182" i="6"/>
  <c r="Q1230" i="6"/>
  <c r="Q1231" i="6"/>
  <c r="Q1232" i="6"/>
  <c r="Q1233" i="6"/>
  <c r="Q1234" i="6"/>
  <c r="Q1235" i="6"/>
  <c r="Q1195" i="6"/>
  <c r="Q7" i="6"/>
  <c r="Q8" i="6"/>
  <c r="Q9" i="6"/>
  <c r="Q6" i="6"/>
  <c r="Q5" i="6"/>
  <c r="G5" i="6"/>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O10" i="7"/>
  <c r="O11" i="7"/>
  <c r="O12" i="7"/>
  <c r="O9" i="7"/>
  <c r="G8" i="6"/>
  <c r="G7" i="5"/>
  <c r="H7" i="5" s="1"/>
  <c r="G180" i="6"/>
  <c r="G181" i="6"/>
  <c r="G182" i="6"/>
  <c r="G244" i="6"/>
  <c r="G301" i="6"/>
  <c r="G350" i="6"/>
  <c r="G388" i="6"/>
  <c r="G420" i="6"/>
  <c r="G444" i="6"/>
  <c r="G470" i="6"/>
  <c r="G448" i="6"/>
  <c r="G471" i="6"/>
  <c r="G619" i="6"/>
  <c r="G632" i="6"/>
  <c r="G489" i="6"/>
  <c r="G497" i="6"/>
  <c r="G503" i="6"/>
  <c r="G111" i="6"/>
  <c r="G504" i="6"/>
  <c r="G509" i="6"/>
  <c r="G513" i="6"/>
  <c r="G664" i="6"/>
  <c r="G755" i="6"/>
  <c r="G756" i="6"/>
  <c r="G130" i="6"/>
  <c r="G183" i="6"/>
  <c r="G245" i="6"/>
  <c r="G302" i="6"/>
  <c r="G351" i="6"/>
  <c r="G389" i="6"/>
  <c r="G390" i="6"/>
  <c r="G421" i="6"/>
  <c r="G687" i="6"/>
  <c r="G757" i="6"/>
  <c r="G131" i="6"/>
  <c r="G184" i="6"/>
  <c r="G246" i="6"/>
  <c r="G903" i="6"/>
  <c r="G904" i="6"/>
  <c r="G247" i="6"/>
  <c r="G303" i="6"/>
  <c r="G304" i="6"/>
  <c r="G352" i="6"/>
  <c r="G994" i="6"/>
  <c r="G995" i="6"/>
  <c r="G353" i="6"/>
  <c r="G391" i="6"/>
  <c r="G422" i="6"/>
  <c r="G1036" i="6"/>
  <c r="G423" i="6"/>
  <c r="G449" i="6"/>
  <c r="G132" i="6"/>
  <c r="G185" i="6"/>
  <c r="G186" i="6"/>
  <c r="G248" i="6"/>
  <c r="G305" i="6"/>
  <c r="G306" i="6"/>
  <c r="G553" i="6"/>
  <c r="G562" i="6"/>
  <c r="G578" i="6"/>
  <c r="G392" i="6"/>
  <c r="G393" i="6"/>
  <c r="G394" i="6"/>
  <c r="G424" i="6"/>
  <c r="G596" i="6"/>
  <c r="G611" i="6"/>
  <c r="G450" i="6"/>
  <c r="G472" i="6"/>
  <c r="G473" i="6"/>
  <c r="G474" i="6"/>
  <c r="G490" i="6"/>
  <c r="G133" i="6"/>
  <c r="G187" i="6"/>
  <c r="G249" i="6"/>
  <c r="G307" i="6"/>
  <c r="G308" i="6"/>
  <c r="G354" i="6"/>
  <c r="G355" i="6"/>
  <c r="G356" i="6"/>
  <c r="G395" i="6"/>
  <c r="G758" i="6"/>
  <c r="G536" i="6"/>
  <c r="G134" i="6"/>
  <c r="G188" i="6"/>
  <c r="G846" i="6"/>
  <c r="G189" i="6"/>
  <c r="G190" i="6"/>
  <c r="G250" i="6"/>
  <c r="G905" i="6"/>
  <c r="G251" i="6"/>
  <c r="G906" i="6"/>
  <c r="G962" i="6"/>
  <c r="G309" i="6"/>
  <c r="G13" i="6"/>
  <c r="G963" i="6"/>
  <c r="G996" i="6"/>
  <c r="G22" i="6"/>
  <c r="G357" i="6"/>
  <c r="G396" i="6"/>
  <c r="G425" i="6"/>
  <c r="G451" i="6"/>
  <c r="G452" i="6"/>
  <c r="G76" i="6"/>
  <c r="G453" i="6"/>
  <c r="G475" i="6"/>
  <c r="G491" i="6"/>
  <c r="G1056" i="6"/>
  <c r="G99" i="6"/>
  <c r="G105" i="6"/>
  <c r="G112" i="6"/>
  <c r="G649" i="6"/>
  <c r="G657" i="6"/>
  <c r="G510" i="6"/>
  <c r="G514" i="6"/>
  <c r="G661" i="6"/>
  <c r="G662" i="6"/>
  <c r="G668" i="6"/>
  <c r="G123" i="6"/>
  <c r="G126" i="6"/>
  <c r="G759" i="6"/>
  <c r="G760" i="6"/>
  <c r="G847" i="6"/>
  <c r="G191" i="6"/>
  <c r="G848" i="6"/>
  <c r="G849" i="6"/>
  <c r="G192" i="6"/>
  <c r="G252" i="6"/>
  <c r="G310" i="6"/>
  <c r="G964" i="6"/>
  <c r="G311" i="6"/>
  <c r="G358" i="6"/>
  <c r="G23" i="6"/>
  <c r="G997" i="6"/>
  <c r="G1020" i="6"/>
  <c r="G34" i="6"/>
  <c r="G35" i="6"/>
  <c r="G36" i="6"/>
  <c r="G37" i="6"/>
  <c r="G54" i="6"/>
  <c r="G55" i="6"/>
  <c r="G426" i="6"/>
  <c r="G454" i="6"/>
  <c r="G86" i="6"/>
  <c r="G455" i="6"/>
  <c r="G87" i="6"/>
  <c r="G603" i="6"/>
  <c r="G615" i="6"/>
  <c r="G95" i="6"/>
  <c r="G476" i="6"/>
  <c r="G1049" i="6"/>
  <c r="G1057" i="6"/>
  <c r="G492" i="6"/>
  <c r="G761" i="6"/>
  <c r="G762" i="6"/>
  <c r="G763" i="6"/>
  <c r="G764" i="6"/>
  <c r="G850" i="6"/>
  <c r="G851" i="6"/>
  <c r="G852" i="6"/>
  <c r="G542" i="6"/>
  <c r="G548" i="6"/>
  <c r="G555" i="6"/>
  <c r="G564" i="6"/>
  <c r="G580" i="6"/>
  <c r="G733" i="6"/>
  <c r="G397" i="6"/>
  <c r="G47" i="6"/>
  <c r="G48" i="6"/>
  <c r="G69" i="6"/>
  <c r="G598" i="6"/>
  <c r="G70" i="6"/>
  <c r="G71" i="6"/>
  <c r="G427" i="6"/>
  <c r="G456" i="6"/>
  <c r="G614" i="6"/>
  <c r="G457" i="6"/>
  <c r="G477" i="6"/>
  <c r="G624" i="6"/>
  <c r="G478" i="6"/>
  <c r="G625" i="6"/>
  <c r="G479" i="6"/>
  <c r="G493" i="6"/>
  <c r="G637" i="6"/>
  <c r="G628" i="6"/>
  <c r="G639" i="6"/>
  <c r="G646" i="6"/>
  <c r="G647" i="6"/>
  <c r="G498" i="6"/>
  <c r="G499" i="6"/>
  <c r="G505" i="6"/>
  <c r="G765" i="6"/>
  <c r="G766" i="6"/>
  <c r="G767" i="6"/>
  <c r="G853" i="6"/>
  <c r="G193" i="6"/>
  <c r="G253" i="6"/>
  <c r="G907" i="6"/>
  <c r="G254" i="6"/>
  <c r="G312" i="6"/>
  <c r="G359" i="6"/>
  <c r="G998" i="6"/>
  <c r="G999" i="6"/>
  <c r="G1000" i="6"/>
  <c r="G1021" i="6"/>
  <c r="G398" i="6"/>
  <c r="G38" i="6"/>
  <c r="G39" i="6"/>
  <c r="G56" i="6"/>
  <c r="G428" i="6"/>
  <c r="G57" i="6"/>
  <c r="G58" i="6"/>
  <c r="G77" i="6"/>
  <c r="G78" i="6"/>
  <c r="G88" i="6"/>
  <c r="G96" i="6"/>
  <c r="G97" i="6"/>
  <c r="G104" i="6"/>
  <c r="G110" i="6"/>
  <c r="G500" i="6"/>
  <c r="G506" i="6"/>
  <c r="G1070" i="6"/>
  <c r="G1074" i="6"/>
  <c r="G119" i="6"/>
  <c r="G122" i="6"/>
  <c r="G135" i="6"/>
  <c r="G136" i="6"/>
  <c r="G137" i="6"/>
  <c r="G138" i="6"/>
  <c r="G194" i="6"/>
  <c r="G255" i="6"/>
  <c r="G256" i="6"/>
  <c r="G313" i="6"/>
  <c r="G688" i="6"/>
  <c r="G768" i="6"/>
  <c r="G769" i="6"/>
  <c r="G770" i="6"/>
  <c r="G854" i="6"/>
  <c r="G855" i="6"/>
  <c r="G856" i="6"/>
  <c r="G908" i="6"/>
  <c r="G909" i="6"/>
  <c r="G257" i="6"/>
  <c r="G258" i="6"/>
  <c r="G314" i="6"/>
  <c r="G965" i="6"/>
  <c r="G315" i="6"/>
  <c r="G316" i="6"/>
  <c r="G966" i="6"/>
  <c r="G317" i="6"/>
  <c r="G967" i="6"/>
  <c r="G1001" i="6"/>
  <c r="G1002" i="6"/>
  <c r="G360" i="6"/>
  <c r="G399" i="6"/>
  <c r="G400" i="6"/>
  <c r="G429" i="6"/>
  <c r="G430" i="6"/>
  <c r="G458" i="6"/>
  <c r="G1046" i="6"/>
  <c r="G79" i="6"/>
  <c r="G92" i="6"/>
  <c r="G100" i="6"/>
  <c r="G106" i="6"/>
  <c r="G107" i="6"/>
  <c r="G113" i="6"/>
  <c r="G114" i="6"/>
  <c r="G116" i="6"/>
  <c r="G117" i="6"/>
  <c r="G118" i="6"/>
  <c r="G121" i="6"/>
  <c r="G124" i="6"/>
  <c r="G771" i="6"/>
  <c r="G772" i="6"/>
  <c r="G857" i="6"/>
  <c r="G195" i="6"/>
  <c r="G196" i="6"/>
  <c r="G197" i="6"/>
  <c r="G858" i="6"/>
  <c r="G910" i="6"/>
  <c r="G259" i="6"/>
  <c r="G260" i="6"/>
  <c r="G911" i="6"/>
  <c r="G968" i="6"/>
  <c r="G1003" i="6"/>
  <c r="G1004" i="6"/>
  <c r="G1022" i="6"/>
  <c r="G401" i="6"/>
  <c r="G431" i="6"/>
  <c r="G139" i="6"/>
  <c r="G773" i="6"/>
  <c r="G774" i="6"/>
  <c r="G140" i="6"/>
  <c r="G198" i="6"/>
  <c r="G859" i="6"/>
  <c r="G199" i="6"/>
  <c r="G261" i="6"/>
  <c r="G912" i="6"/>
  <c r="G969" i="6"/>
  <c r="G970" i="6"/>
  <c r="G971" i="6"/>
  <c r="G1005" i="6"/>
  <c r="G361" i="6"/>
  <c r="G1006" i="6"/>
  <c r="G1007" i="6"/>
  <c r="G1008" i="6"/>
  <c r="G1023" i="6"/>
  <c r="G574" i="6"/>
  <c r="G575" i="6"/>
  <c r="G1024" i="6"/>
  <c r="G1025" i="6"/>
  <c r="G1037" i="6"/>
  <c r="G1038" i="6"/>
  <c r="G1039" i="6"/>
  <c r="G594" i="6"/>
  <c r="G609" i="6"/>
  <c r="G459" i="6"/>
  <c r="G480" i="6"/>
  <c r="G1050" i="6"/>
  <c r="G481" i="6"/>
  <c r="G482" i="6"/>
  <c r="G1051" i="6"/>
  <c r="G483" i="6"/>
  <c r="G1052" i="6"/>
  <c r="G1058" i="6"/>
  <c r="G1059" i="6"/>
  <c r="G494" i="6"/>
  <c r="G501" i="6"/>
  <c r="G1064" i="6"/>
  <c r="G502" i="6"/>
  <c r="G507" i="6"/>
  <c r="G689" i="6"/>
  <c r="G775" i="6"/>
  <c r="G776" i="6"/>
  <c r="G860" i="6"/>
  <c r="G861" i="6"/>
  <c r="G862" i="6"/>
  <c r="G913" i="6"/>
  <c r="G262" i="6"/>
  <c r="G263" i="6"/>
  <c r="G914" i="6"/>
  <c r="G915" i="6"/>
  <c r="G916" i="6"/>
  <c r="G972" i="6"/>
  <c r="G973" i="6"/>
  <c r="G721" i="6"/>
  <c r="G318" i="6"/>
  <c r="G722" i="6"/>
  <c r="G725" i="6"/>
  <c r="G726" i="6"/>
  <c r="G362" i="6"/>
  <c r="G727" i="6"/>
  <c r="G1009" i="6"/>
  <c r="G1010" i="6"/>
  <c r="G1026" i="6"/>
  <c r="G1027" i="6"/>
  <c r="G1028" i="6"/>
  <c r="G1040" i="6"/>
  <c r="G432" i="6"/>
  <c r="G460" i="6"/>
  <c r="G461" i="6"/>
  <c r="G462" i="6"/>
  <c r="G484" i="6"/>
  <c r="G740" i="6"/>
  <c r="G485" i="6"/>
  <c r="G1053" i="6"/>
  <c r="G1054" i="6"/>
  <c r="G741" i="6"/>
  <c r="G742" i="6"/>
  <c r="G1060" i="6"/>
  <c r="G101" i="6"/>
  <c r="G1061" i="6"/>
  <c r="G1065" i="6"/>
  <c r="G1066" i="6"/>
  <c r="G1071" i="6"/>
  <c r="G1075" i="6"/>
  <c r="G1078" i="6"/>
  <c r="G1079" i="6"/>
  <c r="G1080" i="6"/>
  <c r="G1081" i="6"/>
  <c r="G515" i="6"/>
  <c r="G516" i="6"/>
  <c r="G517" i="6"/>
  <c r="G518" i="6"/>
  <c r="G519" i="6"/>
  <c r="G520" i="6"/>
  <c r="G521" i="6"/>
  <c r="G522" i="6"/>
  <c r="G677" i="6"/>
  <c r="G678" i="6"/>
  <c r="G127" i="6"/>
  <c r="G128" i="6"/>
  <c r="G523" i="6"/>
  <c r="G524" i="6"/>
  <c r="G525" i="6"/>
  <c r="G526" i="6"/>
  <c r="G679" i="6"/>
  <c r="G680" i="6"/>
  <c r="G527" i="6"/>
  <c r="G528" i="6"/>
  <c r="G681" i="6"/>
  <c r="G682" i="6"/>
  <c r="G529" i="6"/>
  <c r="G530" i="6"/>
  <c r="G683" i="6"/>
  <c r="G684" i="6"/>
  <c r="G531" i="6"/>
  <c r="G532" i="6"/>
  <c r="G533" i="6"/>
  <c r="G534" i="6"/>
  <c r="G535" i="6"/>
  <c r="G685" i="6"/>
  <c r="G744" i="6"/>
  <c r="G777" i="6"/>
  <c r="G778" i="6"/>
  <c r="G141" i="6"/>
  <c r="G200" i="6"/>
  <c r="G264" i="6"/>
  <c r="G297" i="6"/>
  <c r="G917" i="6"/>
  <c r="G918" i="6"/>
  <c r="G974" i="6"/>
  <c r="G1011" i="6"/>
  <c r="G24" i="6"/>
  <c r="G40" i="6"/>
  <c r="G1029" i="6"/>
  <c r="G1018" i="6"/>
  <c r="G1034" i="6"/>
  <c r="G1045" i="6"/>
  <c r="G610" i="6"/>
  <c r="G620" i="6"/>
  <c r="G621" i="6"/>
  <c r="G622" i="6"/>
  <c r="G633" i="6"/>
  <c r="G629" i="6"/>
  <c r="G640" i="6"/>
  <c r="G643" i="6"/>
  <c r="G1067" i="6"/>
  <c r="G1072" i="6"/>
  <c r="G1076" i="6"/>
  <c r="G512" i="6"/>
  <c r="G1077" i="6"/>
  <c r="G656" i="6"/>
  <c r="G142" i="6"/>
  <c r="G690" i="6"/>
  <c r="G691" i="6"/>
  <c r="G692" i="6"/>
  <c r="G693" i="6"/>
  <c r="G709" i="6"/>
  <c r="G863" i="6"/>
  <c r="G201" i="6"/>
  <c r="G202" i="6"/>
  <c r="G203" i="6"/>
  <c r="G265" i="6"/>
  <c r="G919" i="6"/>
  <c r="G266" i="6"/>
  <c r="G319" i="6"/>
  <c r="G975" i="6"/>
  <c r="G976" i="6"/>
  <c r="G1012" i="6"/>
  <c r="G363" i="6"/>
  <c r="G402" i="6"/>
  <c r="G1030" i="6"/>
  <c r="G1041" i="6"/>
  <c r="G59" i="6"/>
  <c r="G80" i="6"/>
  <c r="G463" i="6"/>
  <c r="G739" i="6"/>
  <c r="G1047" i="6"/>
  <c r="G1055" i="6"/>
  <c r="G626" i="6"/>
  <c r="G627" i="6"/>
  <c r="G638" i="6"/>
  <c r="G648" i="6"/>
  <c r="G654" i="6"/>
  <c r="G143" i="6"/>
  <c r="G779" i="6"/>
  <c r="G144" i="6"/>
  <c r="G204" i="6"/>
  <c r="G205" i="6"/>
  <c r="G206" i="6"/>
  <c r="G267" i="6"/>
  <c r="G920" i="6"/>
  <c r="G921" i="6"/>
  <c r="G977" i="6"/>
  <c r="G978" i="6"/>
  <c r="G979" i="6"/>
  <c r="G1013" i="6"/>
  <c r="G364" i="6"/>
  <c r="G403" i="6"/>
  <c r="G433" i="6"/>
  <c r="G1042" i="6"/>
  <c r="G1043" i="6"/>
  <c r="G1048" i="6"/>
  <c r="G464" i="6"/>
  <c r="G465" i="6"/>
  <c r="G486" i="6"/>
  <c r="G495" i="6"/>
  <c r="G1062" i="6"/>
  <c r="G1068" i="6"/>
  <c r="G108" i="6"/>
  <c r="G115" i="6"/>
  <c r="G145" i="6"/>
  <c r="G694" i="6"/>
  <c r="G146" i="6"/>
  <c r="G147" i="6"/>
  <c r="G780" i="6"/>
  <c r="G781" i="6"/>
  <c r="G745" i="6"/>
  <c r="G746" i="6"/>
  <c r="G148" i="6"/>
  <c r="G149" i="6"/>
  <c r="G207" i="6"/>
  <c r="G233" i="6"/>
  <c r="G284" i="6"/>
  <c r="G922" i="6"/>
  <c r="G897" i="6"/>
  <c r="G782" i="6"/>
  <c r="G747" i="6"/>
  <c r="G748" i="6"/>
  <c r="G749" i="6"/>
  <c r="G686" i="6"/>
  <c r="G150" i="6"/>
  <c r="G208" i="6"/>
  <c r="G710" i="6"/>
  <c r="G864" i="6"/>
  <c r="G783" i="6"/>
  <c r="G784" i="6"/>
  <c r="G785" i="6"/>
  <c r="G786" i="6"/>
  <c r="G787" i="6"/>
  <c r="G865" i="6"/>
  <c r="G866" i="6"/>
  <c r="G867" i="6"/>
  <c r="G839" i="6"/>
  <c r="G840" i="6"/>
  <c r="G898" i="6"/>
  <c r="G287" i="6"/>
  <c r="G923" i="6"/>
  <c r="G718" i="6"/>
  <c r="G268" i="6"/>
  <c r="G320" i="6"/>
  <c r="G958" i="6"/>
  <c r="G788" i="6"/>
  <c r="G789" i="6"/>
  <c r="G750" i="6"/>
  <c r="G178" i="6"/>
  <c r="G241" i="6"/>
  <c r="G243" i="6"/>
  <c r="G711" i="6"/>
  <c r="G235" i="6"/>
  <c r="G841" i="6"/>
  <c r="G868" i="6"/>
  <c r="G924" i="6"/>
  <c r="G269" i="6"/>
  <c r="G270" i="6"/>
  <c r="G300" i="6"/>
  <c r="G925" i="6"/>
  <c r="G980" i="6"/>
  <c r="G981" i="6"/>
  <c r="G982" i="6"/>
  <c r="G959" i="6"/>
  <c r="G321" i="6"/>
  <c r="G723" i="6"/>
  <c r="G728" i="6"/>
  <c r="G365" i="6"/>
  <c r="G366" i="6"/>
  <c r="G377" i="6"/>
  <c r="G411" i="6"/>
  <c r="G438" i="6"/>
  <c r="G439" i="6"/>
  <c r="G440" i="6"/>
  <c r="G735" i="6"/>
  <c r="G738" i="6"/>
  <c r="G467" i="6"/>
  <c r="G468" i="6"/>
  <c r="G89" i="6"/>
  <c r="G751" i="6"/>
  <c r="G842" i="6"/>
  <c r="G236" i="6"/>
  <c r="G237" i="6"/>
  <c r="G288" i="6"/>
  <c r="G333" i="6"/>
  <c r="G334" i="6"/>
  <c r="G335" i="6"/>
  <c r="G378" i="6"/>
  <c r="G379" i="6"/>
  <c r="G412" i="6"/>
  <c r="G413" i="6"/>
  <c r="G566" i="6"/>
  <c r="G576" i="6"/>
  <c r="G567" i="6"/>
  <c r="G585" i="6"/>
  <c r="G586" i="6"/>
  <c r="G445" i="6"/>
  <c r="G446" i="6"/>
  <c r="G447" i="6"/>
  <c r="G587" i="6"/>
  <c r="G604" i="6"/>
  <c r="G469" i="6"/>
  <c r="G487" i="6"/>
  <c r="G616" i="6"/>
  <c r="G630" i="6"/>
  <c r="G496" i="6"/>
  <c r="G631" i="6"/>
  <c r="G641" i="6"/>
  <c r="G642" i="6"/>
  <c r="G151" i="6"/>
  <c r="G152" i="6"/>
  <c r="G153" i="6"/>
  <c r="G154" i="6"/>
  <c r="G790" i="6"/>
  <c r="G155" i="6"/>
  <c r="G156" i="6"/>
  <c r="G209" i="6"/>
  <c r="G869" i="6"/>
  <c r="G210" i="6"/>
  <c r="G238" i="6"/>
  <c r="G211" i="6"/>
  <c r="G234" i="6"/>
  <c r="G285" i="6"/>
  <c r="G899" i="6"/>
  <c r="G926" i="6"/>
  <c r="G546" i="6"/>
  <c r="G927" i="6"/>
  <c r="G271" i="6"/>
  <c r="G900" i="6"/>
  <c r="G289" i="6"/>
  <c r="G336" i="6"/>
  <c r="G337" i="6"/>
  <c r="G338" i="6"/>
  <c r="G348" i="6"/>
  <c r="G339" i="6"/>
  <c r="G349" i="6"/>
  <c r="G347" i="6"/>
  <c r="G385" i="6"/>
  <c r="G367" i="6"/>
  <c r="G729" i="6"/>
  <c r="G386" i="6"/>
  <c r="G368" i="6"/>
  <c r="G387" i="6"/>
  <c r="G417" i="6"/>
  <c r="G404" i="6"/>
  <c r="G418" i="6"/>
  <c r="G1019" i="6"/>
  <c r="G49" i="6"/>
  <c r="G583" i="6"/>
  <c r="G581" i="6"/>
  <c r="G582" i="6"/>
  <c r="G599" i="6"/>
  <c r="G441" i="6"/>
  <c r="G736" i="6"/>
  <c r="G600" i="6"/>
  <c r="G737" i="6"/>
  <c r="G1035" i="6"/>
  <c r="G791" i="6"/>
  <c r="G538" i="6"/>
  <c r="G695" i="6"/>
  <c r="G179" i="6"/>
  <c r="G242" i="6"/>
  <c r="G543" i="6"/>
  <c r="G545" i="6"/>
  <c r="G544" i="6"/>
  <c r="G843" i="6"/>
  <c r="G239" i="6"/>
  <c r="G290" i="6"/>
  <c r="G291" i="6"/>
  <c r="G292" i="6"/>
  <c r="G293" i="6"/>
  <c r="G340" i="6"/>
  <c r="G341" i="6"/>
  <c r="G549" i="6"/>
  <c r="G550" i="6"/>
  <c r="G552" i="6"/>
  <c r="G561" i="6"/>
  <c r="G380" i="6"/>
  <c r="G381" i="6"/>
  <c r="G414" i="6"/>
  <c r="G415" i="6"/>
  <c r="G568" i="6"/>
  <c r="G569" i="6"/>
  <c r="G570" i="6"/>
  <c r="G588" i="6"/>
  <c r="G589" i="6"/>
  <c r="G590" i="6"/>
  <c r="G591" i="6"/>
  <c r="G605" i="6"/>
  <c r="G606" i="6"/>
  <c r="G607" i="6"/>
  <c r="G608" i="6"/>
  <c r="G617" i="6"/>
  <c r="G618" i="6"/>
  <c r="G488" i="6"/>
  <c r="G752" i="6"/>
  <c r="G753" i="6"/>
  <c r="G844" i="6"/>
  <c r="G845" i="6"/>
  <c r="G901" i="6"/>
  <c r="G902" i="6"/>
  <c r="G928" i="6"/>
  <c r="G298" i="6"/>
  <c r="G272" i="6"/>
  <c r="G273" i="6"/>
  <c r="G322" i="6"/>
  <c r="G960" i="6"/>
  <c r="G961" i="6"/>
  <c r="G342" i="6"/>
  <c r="G343" i="6"/>
  <c r="G382" i="6"/>
  <c r="G157" i="6"/>
  <c r="G176" i="6"/>
  <c r="G9" i="6"/>
  <c r="G10" i="6"/>
  <c r="G240" i="6"/>
  <c r="G294" i="6"/>
  <c r="G717" i="6"/>
  <c r="G720" i="6"/>
  <c r="G344" i="6"/>
  <c r="G551" i="6"/>
  <c r="G557" i="6"/>
  <c r="G558" i="6"/>
  <c r="G559" i="6"/>
  <c r="G571" i="6"/>
  <c r="G572" i="6"/>
  <c r="G592" i="6"/>
  <c r="G442" i="6"/>
  <c r="G443" i="6"/>
  <c r="G593" i="6"/>
  <c r="G792" i="6"/>
  <c r="G793" i="6"/>
  <c r="G743" i="6"/>
  <c r="G158" i="6"/>
  <c r="G754" i="6"/>
  <c r="G696" i="6"/>
  <c r="G712" i="6"/>
  <c r="G870" i="6"/>
  <c r="G871" i="6"/>
  <c r="G872" i="6"/>
  <c r="G873" i="6"/>
  <c r="G929" i="6"/>
  <c r="G547" i="6"/>
  <c r="G286" i="6"/>
  <c r="G295" i="6"/>
  <c r="G299" i="6"/>
  <c r="G296" i="6"/>
  <c r="G12" i="6"/>
  <c r="G20" i="6"/>
  <c r="G21" i="6"/>
  <c r="G345" i="6"/>
  <c r="G346" i="6"/>
  <c r="G383" i="6"/>
  <c r="G384" i="6"/>
  <c r="G560" i="6"/>
  <c r="G573" i="6"/>
  <c r="G416" i="6"/>
  <c r="G794" i="6"/>
  <c r="G795" i="6"/>
  <c r="G796" i="6"/>
  <c r="G874" i="6"/>
  <c r="G541" i="6"/>
  <c r="G875" i="6"/>
  <c r="G930" i="6"/>
  <c r="G931" i="6"/>
  <c r="G932" i="6"/>
  <c r="G933" i="6"/>
  <c r="G934" i="6"/>
  <c r="G983" i="6"/>
  <c r="G554" i="6"/>
  <c r="G563" i="6"/>
  <c r="G579" i="6"/>
  <c r="G597" i="6"/>
  <c r="G612" i="6"/>
  <c r="G613" i="6"/>
  <c r="G623" i="6"/>
  <c r="G634" i="6"/>
  <c r="G635" i="6"/>
  <c r="G636" i="6"/>
  <c r="G644" i="6"/>
  <c r="G650" i="6"/>
  <c r="G651" i="6"/>
  <c r="G652" i="6"/>
  <c r="G1073" i="6"/>
  <c r="G508" i="6"/>
  <c r="G511" i="6"/>
  <c r="G658" i="6"/>
  <c r="G659" i="6"/>
  <c r="G665" i="6"/>
  <c r="G666" i="6"/>
  <c r="G667" i="6"/>
  <c r="G670" i="6"/>
  <c r="G125" i="6"/>
  <c r="G697" i="6"/>
  <c r="G159" i="6"/>
  <c r="G212" i="6"/>
  <c r="G876" i="6"/>
  <c r="G877" i="6"/>
  <c r="G935" i="6"/>
  <c r="G984" i="6"/>
  <c r="G14" i="6"/>
  <c r="G25" i="6"/>
  <c r="G33" i="6"/>
  <c r="G50" i="6"/>
  <c r="G51" i="6"/>
  <c r="G52" i="6"/>
  <c r="G53" i="6"/>
  <c r="G72" i="6"/>
  <c r="G73" i="6"/>
  <c r="G74" i="6"/>
  <c r="G75" i="6"/>
  <c r="G90" i="6"/>
  <c r="G91" i="6"/>
  <c r="G98" i="6"/>
  <c r="G93" i="6"/>
  <c r="G102" i="6"/>
  <c r="G1063" i="6"/>
  <c r="G1069" i="6"/>
  <c r="G645" i="6"/>
  <c r="G653" i="6"/>
  <c r="G660" i="6"/>
  <c r="G120" i="6"/>
  <c r="G655" i="6"/>
  <c r="G663" i="6"/>
  <c r="G669" i="6"/>
  <c r="G671" i="6"/>
  <c r="G672" i="6"/>
  <c r="G673" i="6"/>
  <c r="G674" i="6"/>
  <c r="G675" i="6"/>
  <c r="G676" i="6"/>
  <c r="G797" i="6"/>
  <c r="G6" i="6"/>
  <c r="G798" i="6"/>
  <c r="G7" i="6"/>
  <c r="G799" i="6"/>
  <c r="G800" i="6"/>
  <c r="G878" i="6"/>
  <c r="G213" i="6"/>
  <c r="G214" i="6"/>
  <c r="G215" i="6"/>
  <c r="G879" i="6"/>
  <c r="G936" i="6"/>
  <c r="G11" i="6"/>
  <c r="G937" i="6"/>
  <c r="G938" i="6"/>
  <c r="G939" i="6"/>
  <c r="G985" i="6"/>
  <c r="G986" i="6"/>
  <c r="G323" i="6"/>
  <c r="G15" i="6"/>
  <c r="G16" i="6"/>
  <c r="G324" i="6"/>
  <c r="G17" i="6"/>
  <c r="G18" i="6"/>
  <c r="G801" i="6"/>
  <c r="G802" i="6"/>
  <c r="G803" i="6"/>
  <c r="G804" i="6"/>
  <c r="G698" i="6"/>
  <c r="G160" i="6"/>
  <c r="G216" i="6"/>
  <c r="G713" i="6"/>
  <c r="G714" i="6"/>
  <c r="G880" i="6"/>
  <c r="G881" i="6"/>
  <c r="G940" i="6"/>
  <c r="G941" i="6"/>
  <c r="G942" i="6"/>
  <c r="G943" i="6"/>
  <c r="G944" i="6"/>
  <c r="G945" i="6"/>
  <c r="G946" i="6"/>
  <c r="G947" i="6"/>
  <c r="G987" i="6"/>
  <c r="G161" i="6"/>
  <c r="G805" i="6"/>
  <c r="G537" i="6"/>
  <c r="G162" i="6"/>
  <c r="G699" i="6"/>
  <c r="G163" i="6"/>
  <c r="G700" i="6"/>
  <c r="G806" i="6"/>
  <c r="G807" i="6"/>
  <c r="G808" i="6"/>
  <c r="G164" i="6"/>
  <c r="G701" i="6"/>
  <c r="G809" i="6"/>
  <c r="G810" i="6"/>
  <c r="G811" i="6"/>
  <c r="G882" i="6"/>
  <c r="G217" i="6"/>
  <c r="G883" i="6"/>
  <c r="G218" i="6"/>
  <c r="G274" i="6"/>
  <c r="G325" i="6"/>
  <c r="G988" i="6"/>
  <c r="G326" i="6"/>
  <c r="G369" i="6"/>
  <c r="G1014" i="6"/>
  <c r="G26" i="6"/>
  <c r="G27" i="6"/>
  <c r="G28" i="6"/>
  <c r="G29" i="6"/>
  <c r="G370" i="6"/>
  <c r="G405" i="6"/>
  <c r="G41" i="6"/>
  <c r="G406" i="6"/>
  <c r="G42" i="6"/>
  <c r="G407" i="6"/>
  <c r="G43" i="6"/>
  <c r="G408" i="6"/>
  <c r="G44" i="6"/>
  <c r="G409" i="6"/>
  <c r="G434" i="6"/>
  <c r="G60" i="6"/>
  <c r="G435" i="6"/>
  <c r="G61" i="6"/>
  <c r="G436" i="6"/>
  <c r="G62" i="6"/>
  <c r="G63" i="6"/>
  <c r="G81" i="6"/>
  <c r="G812" i="6"/>
  <c r="G177" i="6"/>
  <c r="G813" i="6"/>
  <c r="G814" i="6"/>
  <c r="G884" i="6"/>
  <c r="G219" i="6"/>
  <c r="G275" i="6"/>
  <c r="G948" i="6"/>
  <c r="G276" i="6"/>
  <c r="G327" i="6"/>
  <c r="G165" i="6"/>
  <c r="G166" i="6"/>
  <c r="G815" i="6"/>
  <c r="G885" i="6"/>
  <c r="G220" i="6"/>
  <c r="G277" i="6"/>
  <c r="G949" i="6"/>
  <c r="G719" i="6"/>
  <c r="G724" i="6"/>
  <c r="G539" i="6"/>
  <c r="G816" i="6"/>
  <c r="G702" i="6"/>
  <c r="G817" i="6"/>
  <c r="G818" i="6"/>
  <c r="G819" i="6"/>
  <c r="G820" i="6"/>
  <c r="G821" i="6"/>
  <c r="G822" i="6"/>
  <c r="G823" i="6"/>
  <c r="G824" i="6"/>
  <c r="G825" i="6"/>
  <c r="G826" i="6"/>
  <c r="G827" i="6"/>
  <c r="G828" i="6"/>
  <c r="G829" i="6"/>
  <c r="G830" i="6"/>
  <c r="G886" i="6"/>
  <c r="G831" i="6"/>
  <c r="G832" i="6"/>
  <c r="G167" i="6"/>
  <c r="G833" i="6"/>
  <c r="G887" i="6"/>
  <c r="G888" i="6"/>
  <c r="G221" i="6"/>
  <c r="G222" i="6"/>
  <c r="G223" i="6"/>
  <c r="G278" i="6"/>
  <c r="G950" i="6"/>
  <c r="G951" i="6"/>
  <c r="G989" i="6"/>
  <c r="G990" i="6"/>
  <c r="G1015" i="6"/>
  <c r="G730" i="6"/>
  <c r="G565" i="6"/>
  <c r="G371" i="6"/>
  <c r="G731" i="6"/>
  <c r="G732" i="6"/>
  <c r="G734" i="6"/>
  <c r="G419" i="6"/>
  <c r="G1031" i="6"/>
  <c r="G577" i="6"/>
  <c r="G595" i="6"/>
  <c r="G1044" i="6"/>
  <c r="G834" i="6"/>
  <c r="G168" i="6"/>
  <c r="G835" i="6"/>
  <c r="G836" i="6"/>
  <c r="G837" i="6"/>
  <c r="G889" i="6"/>
  <c r="G890" i="6"/>
  <c r="G891" i="6"/>
  <c r="G892" i="6"/>
  <c r="G893" i="6"/>
  <c r="G952" i="6"/>
  <c r="G953" i="6"/>
  <c r="G954" i="6"/>
  <c r="G955" i="6"/>
  <c r="G991" i="6"/>
  <c r="G1016" i="6"/>
  <c r="G1032" i="6"/>
  <c r="G169" i="6"/>
  <c r="G703" i="6"/>
  <c r="G704" i="6"/>
  <c r="G705" i="6"/>
  <c r="G706" i="6"/>
  <c r="G707" i="6"/>
  <c r="G715" i="6"/>
  <c r="G894" i="6"/>
  <c r="G895" i="6"/>
  <c r="G896" i="6"/>
  <c r="G224" i="6"/>
  <c r="G225" i="6"/>
  <c r="G226" i="6"/>
  <c r="G227" i="6"/>
  <c r="G279" i="6"/>
  <c r="G280" i="6"/>
  <c r="G956" i="6"/>
  <c r="G992" i="6"/>
  <c r="G328" i="6"/>
  <c r="G993" i="6"/>
  <c r="G556" i="6"/>
  <c r="G19" i="6"/>
  <c r="G30" i="6"/>
  <c r="G372" i="6"/>
  <c r="G31" i="6"/>
  <c r="G1017" i="6"/>
  <c r="G1033" i="6"/>
  <c r="G584" i="6"/>
  <c r="G601" i="6"/>
  <c r="G64" i="6"/>
  <c r="G602" i="6"/>
  <c r="G65" i="6"/>
  <c r="G66" i="6"/>
  <c r="G82" i="6"/>
  <c r="G170" i="6"/>
  <c r="G708" i="6"/>
  <c r="G171" i="6"/>
  <c r="G228" i="6"/>
  <c r="G281" i="6"/>
  <c r="G329" i="6"/>
  <c r="G373" i="6"/>
  <c r="G374" i="6"/>
  <c r="G375" i="6"/>
  <c r="G410" i="6"/>
  <c r="G172" i="6"/>
  <c r="G838" i="6"/>
  <c r="G173" i="6"/>
  <c r="G174" i="6"/>
  <c r="G229" i="6"/>
  <c r="G230" i="6"/>
  <c r="G540" i="6"/>
  <c r="G175" i="6"/>
  <c r="G231" i="6"/>
  <c r="G716" i="6"/>
  <c r="G232" i="6"/>
  <c r="G282" i="6"/>
  <c r="G957" i="6"/>
  <c r="G283" i="6"/>
  <c r="G330" i="6"/>
  <c r="G331" i="6"/>
  <c r="G332" i="6"/>
  <c r="G376" i="6"/>
  <c r="G32" i="6"/>
  <c r="G45" i="6"/>
  <c r="G46" i="6"/>
  <c r="G67" i="6"/>
  <c r="G437" i="6"/>
  <c r="G68" i="6"/>
  <c r="G83" i="6"/>
  <c r="G84" i="6"/>
  <c r="G466" i="6"/>
  <c r="G85" i="6"/>
  <c r="G94" i="6"/>
  <c r="G103" i="6"/>
  <c r="G109" i="6"/>
  <c r="G129" i="6"/>
  <c r="H337" i="5"/>
  <c r="H361" i="5"/>
  <c r="H529" i="5"/>
  <c r="G325" i="5"/>
  <c r="I325" i="5" s="1"/>
  <c r="G326" i="5"/>
  <c r="G327" i="5"/>
  <c r="H327" i="5" s="1"/>
  <c r="G328" i="5"/>
  <c r="H328" i="5" s="1"/>
  <c r="G329" i="5"/>
  <c r="H329" i="5" s="1"/>
  <c r="G330" i="5"/>
  <c r="G331" i="5"/>
  <c r="H331" i="5" s="1"/>
  <c r="G332" i="5"/>
  <c r="H332" i="5" s="1"/>
  <c r="G333" i="5"/>
  <c r="H333" i="5" s="1"/>
  <c r="G334" i="5"/>
  <c r="H334" i="5" s="1"/>
  <c r="G335" i="5"/>
  <c r="H335" i="5" s="1"/>
  <c r="G336" i="5"/>
  <c r="H336" i="5"/>
  <c r="G337" i="5"/>
  <c r="G338" i="5"/>
  <c r="H338" i="5" s="1"/>
  <c r="G339" i="5"/>
  <c r="H339" i="5"/>
  <c r="G340" i="5"/>
  <c r="H340" i="5" s="1"/>
  <c r="G341" i="5"/>
  <c r="H341" i="5" s="1"/>
  <c r="G342" i="5"/>
  <c r="H342" i="5"/>
  <c r="G343" i="5"/>
  <c r="H343" i="5" s="1"/>
  <c r="G344" i="5"/>
  <c r="H344" i="5" s="1"/>
  <c r="G345" i="5"/>
  <c r="H345" i="5" s="1"/>
  <c r="G346" i="5"/>
  <c r="H346" i="5" s="1"/>
  <c r="G347" i="5"/>
  <c r="H347" i="5"/>
  <c r="G348" i="5"/>
  <c r="H348" i="5" s="1"/>
  <c r="G349" i="5"/>
  <c r="G350" i="5"/>
  <c r="H350" i="5"/>
  <c r="G351" i="5"/>
  <c r="H351" i="5" s="1"/>
  <c r="G352" i="5"/>
  <c r="H352" i="5" s="1"/>
  <c r="G353" i="5"/>
  <c r="H353" i="5" s="1"/>
  <c r="G354" i="5"/>
  <c r="H354" i="5" s="1"/>
  <c r="G355" i="5"/>
  <c r="H355" i="5" s="1"/>
  <c r="G356" i="5"/>
  <c r="H356" i="5" s="1"/>
  <c r="G357" i="5"/>
  <c r="H357" i="5"/>
  <c r="G358" i="5"/>
  <c r="H358" i="5" s="1"/>
  <c r="G359" i="5"/>
  <c r="H359" i="5" s="1"/>
  <c r="G360" i="5"/>
  <c r="I360" i="5" s="1"/>
  <c r="G361" i="5"/>
  <c r="I361" i="5" s="1"/>
  <c r="G362" i="5"/>
  <c r="G363" i="5"/>
  <c r="H363" i="5" s="1"/>
  <c r="G364" i="5"/>
  <c r="H364" i="5" s="1"/>
  <c r="G365" i="5"/>
  <c r="H365" i="5" s="1"/>
  <c r="G366" i="5"/>
  <c r="H366" i="5" s="1"/>
  <c r="G367" i="5"/>
  <c r="H367" i="5" s="1"/>
  <c r="G368" i="5"/>
  <c r="H368" i="5"/>
  <c r="G369" i="5"/>
  <c r="H369" i="5" s="1"/>
  <c r="G370" i="5"/>
  <c r="H370" i="5"/>
  <c r="G371" i="5"/>
  <c r="H371" i="5" s="1"/>
  <c r="G372" i="5"/>
  <c r="H372" i="5" s="1"/>
  <c r="G373" i="5"/>
  <c r="H373" i="5" s="1"/>
  <c r="G374" i="5"/>
  <c r="H374" i="5"/>
  <c r="G375" i="5"/>
  <c r="H375" i="5" s="1"/>
  <c r="G376" i="5"/>
  <c r="H376" i="5" s="1"/>
  <c r="G377" i="5"/>
  <c r="H377" i="5" s="1"/>
  <c r="G378" i="5"/>
  <c r="H378" i="5" s="1"/>
  <c r="G379" i="5"/>
  <c r="H379" i="5" s="1"/>
  <c r="G380" i="5"/>
  <c r="H380" i="5" s="1"/>
  <c r="G381" i="5"/>
  <c r="H381" i="5"/>
  <c r="G382" i="5"/>
  <c r="H382" i="5" s="1"/>
  <c r="G383" i="5"/>
  <c r="H383" i="5" s="1"/>
  <c r="G384" i="5"/>
  <c r="H384" i="5" s="1"/>
  <c r="G385" i="5"/>
  <c r="H385" i="5" s="1"/>
  <c r="G386" i="5"/>
  <c r="H386" i="5" s="1"/>
  <c r="G387" i="5"/>
  <c r="H387" i="5" s="1"/>
  <c r="G388" i="5"/>
  <c r="H388" i="5" s="1"/>
  <c r="G389" i="5"/>
  <c r="H389" i="5" s="1"/>
  <c r="G390" i="5"/>
  <c r="I390" i="5" s="1"/>
  <c r="G391" i="5"/>
  <c r="H391" i="5" s="1"/>
  <c r="G392" i="5"/>
  <c r="H392" i="5" s="1"/>
  <c r="G393" i="5"/>
  <c r="H393" i="5" s="1"/>
  <c r="G394" i="5"/>
  <c r="H394" i="5" s="1"/>
  <c r="G395" i="5"/>
  <c r="H395" i="5" s="1"/>
  <c r="G396" i="5"/>
  <c r="H396" i="5" s="1"/>
  <c r="G397" i="5"/>
  <c r="H397" i="5" s="1"/>
  <c r="G398" i="5"/>
  <c r="G399" i="5"/>
  <c r="H399" i="5" s="1"/>
  <c r="G400" i="5"/>
  <c r="H400" i="5"/>
  <c r="G401" i="5"/>
  <c r="H401" i="5" s="1"/>
  <c r="G402" i="5"/>
  <c r="H402" i="5" s="1"/>
  <c r="G403" i="5"/>
  <c r="H403" i="5" s="1"/>
  <c r="G404" i="5"/>
  <c r="H404" i="5" s="1"/>
  <c r="G405" i="5"/>
  <c r="H405" i="5" s="1"/>
  <c r="G406" i="5"/>
  <c r="H406" i="5" s="1"/>
  <c r="G407" i="5"/>
  <c r="H407" i="5" s="1"/>
  <c r="G408" i="5"/>
  <c r="H408" i="5" s="1"/>
  <c r="G409" i="5"/>
  <c r="H409" i="5" s="1"/>
  <c r="G410" i="5"/>
  <c r="H410" i="5" s="1"/>
  <c r="G411" i="5"/>
  <c r="H411" i="5" s="1"/>
  <c r="G412" i="5"/>
  <c r="H412" i="5" s="1"/>
  <c r="G413" i="5"/>
  <c r="G414" i="5"/>
  <c r="H414" i="5" s="1"/>
  <c r="G415" i="5"/>
  <c r="H415" i="5" s="1"/>
  <c r="G416" i="5"/>
  <c r="H416" i="5" s="1"/>
  <c r="G417" i="5"/>
  <c r="H417" i="5" s="1"/>
  <c r="G418" i="5"/>
  <c r="H418" i="5" s="1"/>
  <c r="G419" i="5"/>
  <c r="H419" i="5" s="1"/>
  <c r="G420" i="5"/>
  <c r="H420" i="5" s="1"/>
  <c r="G421" i="5"/>
  <c r="H421" i="5" s="1"/>
  <c r="G422" i="5"/>
  <c r="H422" i="5" s="1"/>
  <c r="G423" i="5"/>
  <c r="H423" i="5" s="1"/>
  <c r="G424" i="5"/>
  <c r="H424" i="5" s="1"/>
  <c r="G425" i="5"/>
  <c r="H425" i="5" s="1"/>
  <c r="G426" i="5"/>
  <c r="H426" i="5" s="1"/>
  <c r="G427" i="5"/>
  <c r="H427" i="5" s="1"/>
  <c r="G428" i="5"/>
  <c r="H428" i="5" s="1"/>
  <c r="G429" i="5"/>
  <c r="H429" i="5"/>
  <c r="G430" i="5"/>
  <c r="H430" i="5" s="1"/>
  <c r="G431" i="5"/>
  <c r="H431" i="5" s="1"/>
  <c r="G432" i="5"/>
  <c r="H432" i="5" s="1"/>
  <c r="G433" i="5"/>
  <c r="H433" i="5" s="1"/>
  <c r="G434" i="5"/>
  <c r="H434" i="5" s="1"/>
  <c r="G435" i="5"/>
  <c r="H435" i="5" s="1"/>
  <c r="G436" i="5"/>
  <c r="H436" i="5"/>
  <c r="G437" i="5"/>
  <c r="H437" i="5" s="1"/>
  <c r="G438" i="5"/>
  <c r="H438" i="5" s="1"/>
  <c r="G439" i="5"/>
  <c r="H439" i="5"/>
  <c r="G440" i="5"/>
  <c r="I440" i="5" s="1"/>
  <c r="G441" i="5"/>
  <c r="H441" i="5" s="1"/>
  <c r="G442" i="5"/>
  <c r="H442" i="5"/>
  <c r="G443" i="5"/>
  <c r="H443" i="5" s="1"/>
  <c r="G444" i="5"/>
  <c r="G445" i="5"/>
  <c r="H445" i="5" s="1"/>
  <c r="G446" i="5"/>
  <c r="H446" i="5" s="1"/>
  <c r="G447" i="5"/>
  <c r="H447" i="5" s="1"/>
  <c r="G448" i="5"/>
  <c r="H448" i="5" s="1"/>
  <c r="G449" i="5"/>
  <c r="H449" i="5" s="1"/>
  <c r="G450" i="5"/>
  <c r="H450" i="5" s="1"/>
  <c r="G451" i="5"/>
  <c r="H451" i="5" s="1"/>
  <c r="G452" i="5"/>
  <c r="H452" i="5" s="1"/>
  <c r="G453" i="5"/>
  <c r="H453" i="5" s="1"/>
  <c r="G454" i="5"/>
  <c r="H454" i="5" s="1"/>
  <c r="G455" i="5"/>
  <c r="H455" i="5" s="1"/>
  <c r="G456" i="5"/>
  <c r="H456" i="5" s="1"/>
  <c r="G457" i="5"/>
  <c r="H457" i="5" s="1"/>
  <c r="G458" i="5"/>
  <c r="H458" i="5" s="1"/>
  <c r="G459" i="5"/>
  <c r="H459" i="5" s="1"/>
  <c r="G460" i="5"/>
  <c r="I460" i="5" s="1"/>
  <c r="G461" i="5"/>
  <c r="H461" i="5" s="1"/>
  <c r="G462" i="5"/>
  <c r="H462" i="5" s="1"/>
  <c r="G463" i="5"/>
  <c r="G464" i="5"/>
  <c r="H464" i="5" s="1"/>
  <c r="G465" i="5"/>
  <c r="H465" i="5" s="1"/>
  <c r="G466" i="5"/>
  <c r="H466" i="5" s="1"/>
  <c r="G467" i="5"/>
  <c r="H467" i="5" s="1"/>
  <c r="G468" i="5"/>
  <c r="H468" i="5" s="1"/>
  <c r="G469" i="5"/>
  <c r="H469" i="5" s="1"/>
  <c r="G470" i="5"/>
  <c r="H470" i="5" s="1"/>
  <c r="G471" i="5"/>
  <c r="H471" i="5" s="1"/>
  <c r="G472" i="5"/>
  <c r="H472" i="5" s="1"/>
  <c r="G473" i="5"/>
  <c r="H473" i="5" s="1"/>
  <c r="G474" i="5"/>
  <c r="H474" i="5" s="1"/>
  <c r="G475" i="5"/>
  <c r="H475" i="5" s="1"/>
  <c r="G476" i="5"/>
  <c r="H476" i="5" s="1"/>
  <c r="G477" i="5"/>
  <c r="H477" i="5" s="1"/>
  <c r="G478" i="5"/>
  <c r="H478" i="5" s="1"/>
  <c r="G479" i="5"/>
  <c r="H479" i="5" s="1"/>
  <c r="G480" i="5"/>
  <c r="H480" i="5" s="1"/>
  <c r="G481" i="5"/>
  <c r="H481" i="5" s="1"/>
  <c r="G482" i="5"/>
  <c r="H482" i="5" s="1"/>
  <c r="G483" i="5"/>
  <c r="H483" i="5" s="1"/>
  <c r="G484" i="5"/>
  <c r="H484" i="5" s="1"/>
  <c r="G485" i="5"/>
  <c r="H485" i="5" s="1"/>
  <c r="G486" i="5"/>
  <c r="H486" i="5" s="1"/>
  <c r="G487" i="5"/>
  <c r="H487" i="5" s="1"/>
  <c r="G488" i="5"/>
  <c r="H488" i="5" s="1"/>
  <c r="G489" i="5"/>
  <c r="H489" i="5" s="1"/>
  <c r="G490" i="5"/>
  <c r="H490" i="5" s="1"/>
  <c r="G491" i="5"/>
  <c r="H491" i="5" s="1"/>
  <c r="G492" i="5"/>
  <c r="H492" i="5" s="1"/>
  <c r="G493" i="5"/>
  <c r="H493" i="5" s="1"/>
  <c r="G494" i="5"/>
  <c r="H494" i="5" s="1"/>
  <c r="G495" i="5"/>
  <c r="H495" i="5" s="1"/>
  <c r="G496" i="5"/>
  <c r="H496" i="5" s="1"/>
  <c r="G497" i="5"/>
  <c r="H497" i="5" s="1"/>
  <c r="G498" i="5"/>
  <c r="H498" i="5" s="1"/>
  <c r="G499" i="5"/>
  <c r="H499" i="5" s="1"/>
  <c r="G500" i="5"/>
  <c r="H500" i="5" s="1"/>
  <c r="G501" i="5"/>
  <c r="H501" i="5"/>
  <c r="G502" i="5"/>
  <c r="I502" i="5" s="1"/>
  <c r="G503" i="5"/>
  <c r="H503" i="5" s="1"/>
  <c r="G504" i="5"/>
  <c r="H504" i="5" s="1"/>
  <c r="G505" i="5"/>
  <c r="H505" i="5" s="1"/>
  <c r="G506" i="5"/>
  <c r="H506" i="5" s="1"/>
  <c r="G507" i="5"/>
  <c r="H507" i="5" s="1"/>
  <c r="G508" i="5"/>
  <c r="H508" i="5"/>
  <c r="G509" i="5"/>
  <c r="H509" i="5" s="1"/>
  <c r="G510" i="5"/>
  <c r="G511" i="5"/>
  <c r="H511" i="5" s="1"/>
  <c r="G512" i="5"/>
  <c r="H512" i="5" s="1"/>
  <c r="G513" i="5"/>
  <c r="H513" i="5" s="1"/>
  <c r="G514" i="5"/>
  <c r="H514" i="5"/>
  <c r="G515" i="5"/>
  <c r="H515" i="5" s="1"/>
  <c r="G516" i="5"/>
  <c r="H516" i="5" s="1"/>
  <c r="G517" i="5"/>
  <c r="H517" i="5" s="1"/>
  <c r="G518" i="5"/>
  <c r="H518" i="5" s="1"/>
  <c r="G519" i="5"/>
  <c r="H519" i="5"/>
  <c r="G520" i="5"/>
  <c r="H520" i="5" s="1"/>
  <c r="G521" i="5"/>
  <c r="H521" i="5" s="1"/>
  <c r="G522" i="5"/>
  <c r="H522" i="5"/>
  <c r="G523" i="5"/>
  <c r="H523" i="5" s="1"/>
  <c r="G524" i="5"/>
  <c r="H524" i="5" s="1"/>
  <c r="G525" i="5"/>
  <c r="H525" i="5" s="1"/>
  <c r="G526" i="5"/>
  <c r="H526" i="5" s="1"/>
  <c r="G527" i="5"/>
  <c r="H527" i="5"/>
  <c r="G528" i="5"/>
  <c r="H528" i="5" s="1"/>
  <c r="G529" i="5"/>
  <c r="G530" i="5"/>
  <c r="H530" i="5" s="1"/>
  <c r="G531" i="5"/>
  <c r="H531" i="5" s="1"/>
  <c r="G532" i="5"/>
  <c r="H532" i="5" s="1"/>
  <c r="G533" i="5"/>
  <c r="H533" i="5" s="1"/>
  <c r="G534" i="5"/>
  <c r="H534" i="5" s="1"/>
  <c r="G535" i="5"/>
  <c r="H535" i="5" s="1"/>
  <c r="G536" i="5"/>
  <c r="H536" i="5" s="1"/>
  <c r="G537" i="5"/>
  <c r="H537" i="5" s="1"/>
  <c r="G538" i="5"/>
  <c r="H538" i="5" s="1"/>
  <c r="G539" i="5"/>
  <c r="G540" i="5"/>
  <c r="H540" i="5" s="1"/>
  <c r="G541" i="5"/>
  <c r="H541" i="5" s="1"/>
  <c r="G542" i="5"/>
  <c r="H542" i="5" s="1"/>
  <c r="G543" i="5"/>
  <c r="H543" i="5" s="1"/>
  <c r="G544" i="5"/>
  <c r="G545" i="5"/>
  <c r="H545" i="5" s="1"/>
  <c r="G546" i="5"/>
  <c r="H546" i="5" s="1"/>
  <c r="G547" i="5"/>
  <c r="H547" i="5" s="1"/>
  <c r="G548" i="5"/>
  <c r="H548" i="5" s="1"/>
  <c r="G549" i="5"/>
  <c r="H549" i="5"/>
  <c r="G550" i="5"/>
  <c r="H550" i="5" s="1"/>
  <c r="G551" i="5"/>
  <c r="G552" i="5"/>
  <c r="G553" i="5"/>
  <c r="H553" i="5" s="1"/>
  <c r="I553" i="5"/>
  <c r="G554" i="5"/>
  <c r="H554" i="5" s="1"/>
  <c r="G555" i="5"/>
  <c r="H555" i="5" s="1"/>
  <c r="G556" i="5"/>
  <c r="H556" i="5" s="1"/>
  <c r="G557" i="5"/>
  <c r="H557" i="5" s="1"/>
  <c r="G558" i="5"/>
  <c r="H558" i="5" s="1"/>
  <c r="G559" i="5"/>
  <c r="H559" i="5" s="1"/>
  <c r="G560" i="5"/>
  <c r="H560" i="5" s="1"/>
  <c r="G561" i="5"/>
  <c r="H561" i="5" s="1"/>
  <c r="G562" i="5"/>
  <c r="H562" i="5" s="1"/>
  <c r="G563" i="5"/>
  <c r="H563" i="5" s="1"/>
  <c r="G564" i="5"/>
  <c r="H564" i="5" s="1"/>
  <c r="G565" i="5"/>
  <c r="G566" i="5"/>
  <c r="H566" i="5" s="1"/>
  <c r="G567" i="5"/>
  <c r="H567" i="5" s="1"/>
  <c r="G568" i="5"/>
  <c r="H568" i="5" s="1"/>
  <c r="G569" i="5"/>
  <c r="H569" i="5" s="1"/>
  <c r="G570" i="5"/>
  <c r="H570" i="5" s="1"/>
  <c r="G571" i="5"/>
  <c r="H571" i="5" s="1"/>
  <c r="G572" i="5"/>
  <c r="H572" i="5" s="1"/>
  <c r="G573" i="5"/>
  <c r="H573" i="5" s="1"/>
  <c r="G574" i="5"/>
  <c r="H574" i="5" s="1"/>
  <c r="G575" i="5"/>
  <c r="H575" i="5" s="1"/>
  <c r="G576" i="5"/>
  <c r="H576" i="5" s="1"/>
  <c r="G577" i="5"/>
  <c r="H577" i="5" s="1"/>
  <c r="G578" i="5"/>
  <c r="H578" i="5" s="1"/>
  <c r="G579" i="5"/>
  <c r="H579" i="5" s="1"/>
  <c r="G580" i="5"/>
  <c r="H580" i="5" s="1"/>
  <c r="G581" i="5"/>
  <c r="H581" i="5" s="1"/>
  <c r="G582" i="5"/>
  <c r="H582" i="5" s="1"/>
  <c r="G583" i="5"/>
  <c r="H583" i="5" s="1"/>
  <c r="G584" i="5"/>
  <c r="H584" i="5" s="1"/>
  <c r="G585" i="5"/>
  <c r="H585" i="5" s="1"/>
  <c r="G586" i="5"/>
  <c r="H586" i="5" s="1"/>
  <c r="G587" i="5"/>
  <c r="H587" i="5" s="1"/>
  <c r="G588" i="5"/>
  <c r="H588" i="5" s="1"/>
  <c r="G589" i="5"/>
  <c r="G590" i="5"/>
  <c r="H590" i="5"/>
  <c r="G591" i="5"/>
  <c r="H591" i="5" s="1"/>
  <c r="G592" i="5"/>
  <c r="H592" i="5" s="1"/>
  <c r="G593" i="5"/>
  <c r="H593" i="5" s="1"/>
  <c r="G594" i="5"/>
  <c r="H594" i="5" s="1"/>
  <c r="G595" i="5"/>
  <c r="H595" i="5" s="1"/>
  <c r="G596" i="5"/>
  <c r="G597" i="5"/>
  <c r="H597" i="5" s="1"/>
  <c r="G598" i="5"/>
  <c r="H598" i="5" s="1"/>
  <c r="G599" i="5"/>
  <c r="H599" i="5" s="1"/>
  <c r="G600" i="5"/>
  <c r="H600" i="5" s="1"/>
  <c r="G601" i="5"/>
  <c r="H601" i="5" s="1"/>
  <c r="G602" i="5"/>
  <c r="H602" i="5" s="1"/>
  <c r="G603" i="5"/>
  <c r="H603" i="5" s="1"/>
  <c r="G604" i="5"/>
  <c r="H604" i="5"/>
  <c r="G605" i="5"/>
  <c r="H605" i="5" s="1"/>
  <c r="G606" i="5"/>
  <c r="H606" i="5" s="1"/>
  <c r="G607" i="5"/>
  <c r="H607" i="5" s="1"/>
  <c r="G608" i="5"/>
  <c r="H608" i="5" s="1"/>
  <c r="G609" i="5"/>
  <c r="I609" i="5" s="1"/>
  <c r="G610" i="5"/>
  <c r="H610" i="5" s="1"/>
  <c r="G611" i="5"/>
  <c r="G612" i="5"/>
  <c r="H612" i="5" s="1"/>
  <c r="G613" i="5"/>
  <c r="H613" i="5" s="1"/>
  <c r="G614" i="5"/>
  <c r="H614" i="5" s="1"/>
  <c r="G615" i="5"/>
  <c r="H615" i="5" s="1"/>
  <c r="G616" i="5"/>
  <c r="H616" i="5" s="1"/>
  <c r="G617" i="5"/>
  <c r="H617" i="5" s="1"/>
  <c r="G618" i="5"/>
  <c r="H618" i="5" s="1"/>
  <c r="G619" i="5"/>
  <c r="H619" i="5" s="1"/>
  <c r="G620" i="5"/>
  <c r="H620" i="5" s="1"/>
  <c r="G621" i="5"/>
  <c r="I621" i="5" s="1"/>
  <c r="G622" i="5"/>
  <c r="G623" i="5"/>
  <c r="H623" i="5" s="1"/>
  <c r="G624" i="5"/>
  <c r="H624" i="5" s="1"/>
  <c r="G625" i="5"/>
  <c r="H625" i="5" s="1"/>
  <c r="G626" i="5"/>
  <c r="H626" i="5" s="1"/>
  <c r="G627" i="5"/>
  <c r="H627" i="5" s="1"/>
  <c r="G628" i="5"/>
  <c r="H628" i="5" s="1"/>
  <c r="G629" i="5"/>
  <c r="G630" i="5"/>
  <c r="G631" i="5"/>
  <c r="H631" i="5"/>
  <c r="G632" i="5"/>
  <c r="H632" i="5" s="1"/>
  <c r="G633" i="5"/>
  <c r="H633" i="5" s="1"/>
  <c r="G634" i="5"/>
  <c r="H634" i="5" s="1"/>
  <c r="G635" i="5"/>
  <c r="H635" i="5" s="1"/>
  <c r="G636" i="5"/>
  <c r="H636" i="5" s="1"/>
  <c r="G637" i="5"/>
  <c r="H637" i="5" s="1"/>
  <c r="G638" i="5"/>
  <c r="H638" i="5" s="1"/>
  <c r="G639" i="5"/>
  <c r="H639" i="5" s="1"/>
  <c r="G640" i="5"/>
  <c r="G641" i="5"/>
  <c r="H641" i="5" s="1"/>
  <c r="G642" i="5"/>
  <c r="H642" i="5" s="1"/>
  <c r="G643" i="5"/>
  <c r="H643" i="5" s="1"/>
  <c r="G644" i="5"/>
  <c r="H644" i="5"/>
  <c r="G645" i="5"/>
  <c r="H645" i="5" s="1"/>
  <c r="G646" i="5"/>
  <c r="H646" i="5" s="1"/>
  <c r="G647" i="5"/>
  <c r="G648" i="5"/>
  <c r="H648" i="5"/>
  <c r="G649" i="5"/>
  <c r="H649" i="5" s="1"/>
  <c r="G650" i="5"/>
  <c r="H650" i="5" s="1"/>
  <c r="G651" i="5"/>
  <c r="G652" i="5"/>
  <c r="H652" i="5" s="1"/>
  <c r="G653" i="5"/>
  <c r="H653" i="5" s="1"/>
  <c r="G654" i="5"/>
  <c r="H654" i="5" s="1"/>
  <c r="G655" i="5"/>
  <c r="H655" i="5" s="1"/>
  <c r="G656" i="5"/>
  <c r="H656" i="5" s="1"/>
  <c r="G657" i="5"/>
  <c r="H657" i="5" s="1"/>
  <c r="G658" i="5"/>
  <c r="H658" i="5" s="1"/>
  <c r="G659" i="5"/>
  <c r="H659" i="5" s="1"/>
  <c r="G660" i="5"/>
  <c r="H660" i="5" s="1"/>
  <c r="G661" i="5"/>
  <c r="H661" i="5" s="1"/>
  <c r="G662" i="5"/>
  <c r="H662" i="5" s="1"/>
  <c r="G663" i="5"/>
  <c r="H663" i="5" s="1"/>
  <c r="G664" i="5"/>
  <c r="H664" i="5"/>
  <c r="G665" i="5"/>
  <c r="H665" i="5" s="1"/>
  <c r="G666" i="5"/>
  <c r="H666" i="5" s="1"/>
  <c r="G667" i="5"/>
  <c r="H667" i="5" s="1"/>
  <c r="G668" i="5"/>
  <c r="H668" i="5"/>
  <c r="G669" i="5"/>
  <c r="H669" i="5" s="1"/>
  <c r="G670" i="5"/>
  <c r="H670" i="5"/>
  <c r="G671" i="5"/>
  <c r="H671" i="5" s="1"/>
  <c r="G672" i="5"/>
  <c r="H672" i="5" s="1"/>
  <c r="G673" i="5"/>
  <c r="I673" i="5" s="1"/>
  <c r="G674" i="5"/>
  <c r="H674" i="5" s="1"/>
  <c r="G675" i="5"/>
  <c r="H675" i="5" s="1"/>
  <c r="G676" i="5"/>
  <c r="H676" i="5" s="1"/>
  <c r="G677" i="5"/>
  <c r="H677" i="5"/>
  <c r="G678" i="5"/>
  <c r="H678" i="5" s="1"/>
  <c r="G679" i="5"/>
  <c r="H679" i="5" s="1"/>
  <c r="G680" i="5"/>
  <c r="H680" i="5" s="1"/>
  <c r="G681" i="5"/>
  <c r="G682" i="5"/>
  <c r="H682" i="5" s="1"/>
  <c r="G683" i="5"/>
  <c r="G684" i="5"/>
  <c r="H684" i="5" s="1"/>
  <c r="G685" i="5"/>
  <c r="H685" i="5" s="1"/>
  <c r="G686" i="5"/>
  <c r="H686" i="5" s="1"/>
  <c r="G687" i="5"/>
  <c r="H687" i="5" s="1"/>
  <c r="G688" i="5"/>
  <c r="H688" i="5" s="1"/>
  <c r="G689" i="5"/>
  <c r="H689" i="5"/>
  <c r="G690" i="5"/>
  <c r="H690" i="5" s="1"/>
  <c r="G691" i="5"/>
  <c r="H691" i="5" s="1"/>
  <c r="G692" i="5"/>
  <c r="H692" i="5" s="1"/>
  <c r="G693" i="5"/>
  <c r="H693" i="5" s="1"/>
  <c r="G694" i="5"/>
  <c r="G695" i="5"/>
  <c r="H695" i="5" s="1"/>
  <c r="G696" i="5"/>
  <c r="G697" i="5"/>
  <c r="H697" i="5" s="1"/>
  <c r="G698" i="5"/>
  <c r="H698" i="5" s="1"/>
  <c r="G699" i="5"/>
  <c r="H699" i="5" s="1"/>
  <c r="G700" i="5"/>
  <c r="H700" i="5" s="1"/>
  <c r="G701" i="5"/>
  <c r="H701" i="5" s="1"/>
  <c r="G702" i="5"/>
  <c r="H702" i="5" s="1"/>
  <c r="G703" i="5"/>
  <c r="H703" i="5"/>
  <c r="G704" i="5"/>
  <c r="H704" i="5" s="1"/>
  <c r="G705" i="5"/>
  <c r="H705" i="5" s="1"/>
  <c r="G706" i="5"/>
  <c r="H706" i="5" s="1"/>
  <c r="G707" i="5"/>
  <c r="H707" i="5" s="1"/>
  <c r="G708" i="5"/>
  <c r="H708" i="5" s="1"/>
  <c r="G709" i="5"/>
  <c r="H709" i="5" s="1"/>
  <c r="G710" i="5"/>
  <c r="H710" i="5" s="1"/>
  <c r="G711" i="5"/>
  <c r="G712" i="5"/>
  <c r="H712" i="5" s="1"/>
  <c r="G713" i="5"/>
  <c r="G714" i="5"/>
  <c r="H714" i="5"/>
  <c r="G715" i="5"/>
  <c r="H715" i="5" s="1"/>
  <c r="G716" i="5"/>
  <c r="G717" i="5"/>
  <c r="G718" i="5"/>
  <c r="G719" i="5"/>
  <c r="H719" i="5" s="1"/>
  <c r="G720" i="5"/>
  <c r="H720" i="5" s="1"/>
  <c r="G721" i="5"/>
  <c r="H721" i="5" s="1"/>
  <c r="G722" i="5"/>
  <c r="H722" i="5" s="1"/>
  <c r="G723" i="5"/>
  <c r="G724" i="5"/>
  <c r="H724" i="5" s="1"/>
  <c r="G725" i="5"/>
  <c r="H725" i="5" s="1"/>
  <c r="G726" i="5"/>
  <c r="H726" i="5" s="1"/>
  <c r="G727" i="5"/>
  <c r="H727" i="5" s="1"/>
  <c r="G728" i="5"/>
  <c r="H728" i="5" s="1"/>
  <c r="G729" i="5"/>
  <c r="H729" i="5"/>
  <c r="G730" i="5"/>
  <c r="H730" i="5" s="1"/>
  <c r="G731" i="5"/>
  <c r="H731" i="5" s="1"/>
  <c r="G732" i="5"/>
  <c r="H732" i="5" s="1"/>
  <c r="J732" i="5" s="1"/>
  <c r="K732" i="5" s="1"/>
  <c r="G733" i="5"/>
  <c r="H733" i="5" s="1"/>
  <c r="G734" i="5"/>
  <c r="H734" i="5" s="1"/>
  <c r="G735" i="5"/>
  <c r="I735" i="5" s="1"/>
  <c r="G736" i="5"/>
  <c r="H736" i="5" s="1"/>
  <c r="G737" i="5"/>
  <c r="I737" i="5" s="1"/>
  <c r="G738" i="5"/>
  <c r="I738" i="5" s="1"/>
  <c r="G739" i="5"/>
  <c r="H739" i="5" s="1"/>
  <c r="G740" i="5"/>
  <c r="I740" i="5" s="1"/>
  <c r="G741" i="5"/>
  <c r="H741" i="5"/>
  <c r="G742" i="5"/>
  <c r="G743" i="5"/>
  <c r="H743" i="5" s="1"/>
  <c r="G744" i="5"/>
  <c r="H744" i="5" s="1"/>
  <c r="G745" i="5"/>
  <c r="H745" i="5" s="1"/>
  <c r="G746" i="5"/>
  <c r="H746" i="5" s="1"/>
  <c r="G747" i="5"/>
  <c r="H747" i="5" s="1"/>
  <c r="G748" i="5"/>
  <c r="H748" i="5" s="1"/>
  <c r="G749" i="5"/>
  <c r="H749" i="5" s="1"/>
  <c r="G750" i="5"/>
  <c r="H750" i="5" s="1"/>
  <c r="G751" i="5"/>
  <c r="H751" i="5" s="1"/>
  <c r="G752" i="5"/>
  <c r="H752" i="5" s="1"/>
  <c r="G753" i="5"/>
  <c r="H753" i="5" s="1"/>
  <c r="G754" i="5"/>
  <c r="H754" i="5" s="1"/>
  <c r="G755" i="5"/>
  <c r="H755" i="5"/>
  <c r="G756" i="5"/>
  <c r="H756" i="5" s="1"/>
  <c r="G757" i="5"/>
  <c r="H757" i="5" s="1"/>
  <c r="G758" i="5"/>
  <c r="H758" i="5" s="1"/>
  <c r="G759" i="5"/>
  <c r="H759" i="5" s="1"/>
  <c r="G760" i="5"/>
  <c r="H760" i="5" s="1"/>
  <c r="G761" i="5"/>
  <c r="H761" i="5" s="1"/>
  <c r="G762" i="5"/>
  <c r="H762" i="5"/>
  <c r="G763" i="5"/>
  <c r="H763" i="5" s="1"/>
  <c r="G764" i="5"/>
  <c r="H764" i="5" s="1"/>
  <c r="G765" i="5"/>
  <c r="H765" i="5" s="1"/>
  <c r="G766" i="5"/>
  <c r="H766" i="5" s="1"/>
  <c r="G767" i="5"/>
  <c r="H767" i="5" s="1"/>
  <c r="G768" i="5"/>
  <c r="H768" i="5" s="1"/>
  <c r="G769" i="5"/>
  <c r="H769" i="5" s="1"/>
  <c r="G770" i="5"/>
  <c r="H770" i="5" s="1"/>
  <c r="G771" i="5"/>
  <c r="H771" i="5" s="1"/>
  <c r="G772" i="5"/>
  <c r="H772" i="5" s="1"/>
  <c r="G773" i="5"/>
  <c r="H773" i="5" s="1"/>
  <c r="G774" i="5"/>
  <c r="H774" i="5" s="1"/>
  <c r="G775" i="5"/>
  <c r="H775" i="5" s="1"/>
  <c r="G776" i="5"/>
  <c r="H776" i="5" s="1"/>
  <c r="G777" i="5"/>
  <c r="G778" i="5"/>
  <c r="H778" i="5" s="1"/>
  <c r="G779" i="5"/>
  <c r="H779" i="5" s="1"/>
  <c r="G780" i="5"/>
  <c r="H780" i="5"/>
  <c r="G781" i="5"/>
  <c r="H781" i="5" s="1"/>
  <c r="G782" i="5"/>
  <c r="G783" i="5"/>
  <c r="G784" i="5"/>
  <c r="I784" i="5" s="1"/>
  <c r="G785" i="5"/>
  <c r="I785" i="5" s="1"/>
  <c r="G786" i="5"/>
  <c r="G787" i="5"/>
  <c r="H787" i="5" s="1"/>
  <c r="G788" i="5"/>
  <c r="H788" i="5" s="1"/>
  <c r="G789" i="5"/>
  <c r="H789" i="5" s="1"/>
  <c r="G790" i="5"/>
  <c r="G791" i="5"/>
  <c r="H791" i="5" s="1"/>
  <c r="G792" i="5"/>
  <c r="H792" i="5" s="1"/>
  <c r="G793" i="5"/>
  <c r="H793" i="5" s="1"/>
  <c r="G794" i="5"/>
  <c r="H794" i="5" s="1"/>
  <c r="G795" i="5"/>
  <c r="H795" i="5" s="1"/>
  <c r="G796" i="5"/>
  <c r="H796" i="5" s="1"/>
  <c r="G797" i="5"/>
  <c r="H797" i="5"/>
  <c r="G798" i="5"/>
  <c r="H798" i="5" s="1"/>
  <c r="G799" i="5"/>
  <c r="H799" i="5" s="1"/>
  <c r="G800" i="5"/>
  <c r="I800" i="5" s="1"/>
  <c r="G801" i="5"/>
  <c r="H801" i="5" s="1"/>
  <c r="I801" i="5"/>
  <c r="G802" i="5"/>
  <c r="H802" i="5" s="1"/>
  <c r="G803" i="5"/>
  <c r="H803" i="5" s="1"/>
  <c r="G804" i="5"/>
  <c r="H804" i="5" s="1"/>
  <c r="G805" i="5"/>
  <c r="H805" i="5" s="1"/>
  <c r="G806" i="5"/>
  <c r="H806" i="5"/>
  <c r="G807" i="5"/>
  <c r="H807" i="5" s="1"/>
  <c r="G808" i="5"/>
  <c r="H808" i="5" s="1"/>
  <c r="G809" i="5"/>
  <c r="H809" i="5" s="1"/>
  <c r="G810" i="5"/>
  <c r="H810" i="5" s="1"/>
  <c r="G811" i="5"/>
  <c r="H811" i="5" s="1"/>
  <c r="G812" i="5"/>
  <c r="H812" i="5" s="1"/>
  <c r="G813" i="5"/>
  <c r="H813" i="5" s="1"/>
  <c r="G814" i="5"/>
  <c r="H814" i="5" s="1"/>
  <c r="G815" i="5"/>
  <c r="H815" i="5" s="1"/>
  <c r="G816" i="5"/>
  <c r="H816" i="5" s="1"/>
  <c r="G817" i="5"/>
  <c r="H817" i="5" s="1"/>
  <c r="G818" i="5"/>
  <c r="H818" i="5" s="1"/>
  <c r="G819" i="5"/>
  <c r="H819" i="5" s="1"/>
  <c r="G820" i="5"/>
  <c r="G821" i="5"/>
  <c r="H821" i="5" s="1"/>
  <c r="G822" i="5"/>
  <c r="G823" i="5"/>
  <c r="H823" i="5" s="1"/>
  <c r="G824" i="5"/>
  <c r="H824" i="5" s="1"/>
  <c r="G825" i="5"/>
  <c r="H825" i="5" s="1"/>
  <c r="G826" i="5"/>
  <c r="H826" i="5" s="1"/>
  <c r="G827" i="5"/>
  <c r="H827" i="5" s="1"/>
  <c r="G828" i="5"/>
  <c r="H828" i="5" s="1"/>
  <c r="G829" i="5"/>
  <c r="H829" i="5"/>
  <c r="G830" i="5"/>
  <c r="H830" i="5" s="1"/>
  <c r="G831" i="5"/>
  <c r="H831" i="5" s="1"/>
  <c r="G832" i="5"/>
  <c r="H832" i="5" s="1"/>
  <c r="G833" i="5"/>
  <c r="H833" i="5" s="1"/>
  <c r="G834" i="5"/>
  <c r="H834" i="5" s="1"/>
  <c r="G835" i="5"/>
  <c r="G836" i="5"/>
  <c r="H836" i="5" s="1"/>
  <c r="G837" i="5"/>
  <c r="H837" i="5" s="1"/>
  <c r="G838" i="5"/>
  <c r="H838" i="5" s="1"/>
  <c r="G839" i="5"/>
  <c r="H839" i="5" s="1"/>
  <c r="G840" i="5"/>
  <c r="H840" i="5" s="1"/>
  <c r="G841" i="5"/>
  <c r="H841" i="5" s="1"/>
  <c r="G842" i="5"/>
  <c r="H842" i="5" s="1"/>
  <c r="G843" i="5"/>
  <c r="H843" i="5" s="1"/>
  <c r="G844" i="5"/>
  <c r="H844" i="5" s="1"/>
  <c r="G845" i="5"/>
  <c r="H845" i="5" s="1"/>
  <c r="G846" i="5"/>
  <c r="H846" i="5" s="1"/>
  <c r="G847" i="5"/>
  <c r="H847" i="5" s="1"/>
  <c r="G848" i="5"/>
  <c r="H848" i="5" s="1"/>
  <c r="G849" i="5"/>
  <c r="H849" i="5" s="1"/>
  <c r="G850" i="5"/>
  <c r="H850" i="5" s="1"/>
  <c r="G851" i="5"/>
  <c r="H851" i="5" s="1"/>
  <c r="G852" i="5"/>
  <c r="H852" i="5" s="1"/>
  <c r="G853" i="5"/>
  <c r="H853" i="5" s="1"/>
  <c r="G854" i="5"/>
  <c r="H854" i="5" s="1"/>
  <c r="G855" i="5"/>
  <c r="H855" i="5" s="1"/>
  <c r="G856" i="5"/>
  <c r="H856" i="5" s="1"/>
  <c r="G857" i="5"/>
  <c r="H857" i="5" s="1"/>
  <c r="G858" i="5"/>
  <c r="H858" i="5" s="1"/>
  <c r="G859" i="5"/>
  <c r="G860" i="5"/>
  <c r="H860" i="5" s="1"/>
  <c r="G861" i="5"/>
  <c r="H861" i="5" s="1"/>
  <c r="G862" i="5"/>
  <c r="H862" i="5" s="1"/>
  <c r="G863" i="5"/>
  <c r="H863" i="5"/>
  <c r="G864" i="5"/>
  <c r="I864" i="5" s="1"/>
  <c r="G865" i="5"/>
  <c r="H865" i="5"/>
  <c r="G866" i="5"/>
  <c r="H866" i="5" s="1"/>
  <c r="G867" i="5"/>
  <c r="H867" i="5" s="1"/>
  <c r="G868" i="5"/>
  <c r="H868" i="5" s="1"/>
  <c r="G869" i="5"/>
  <c r="H869" i="5" s="1"/>
  <c r="G870" i="5"/>
  <c r="I870" i="5" s="1"/>
  <c r="G871" i="5"/>
  <c r="G872" i="5"/>
  <c r="H872" i="5" s="1"/>
  <c r="G873" i="5"/>
  <c r="H873" i="5" s="1"/>
  <c r="G874" i="5"/>
  <c r="H874" i="5" s="1"/>
  <c r="G875" i="5"/>
  <c r="H875" i="5" s="1"/>
  <c r="G876" i="5"/>
  <c r="G877" i="5"/>
  <c r="H877" i="5" s="1"/>
  <c r="G878" i="5"/>
  <c r="H878" i="5" s="1"/>
  <c r="G879" i="5"/>
  <c r="H879" i="5"/>
  <c r="G880" i="5"/>
  <c r="H880" i="5" s="1"/>
  <c r="G881" i="5"/>
  <c r="H881" i="5" s="1"/>
  <c r="G882" i="5"/>
  <c r="H882" i="5" s="1"/>
  <c r="G883" i="5"/>
  <c r="H883" i="5"/>
  <c r="I373" i="5"/>
  <c r="I791" i="5"/>
  <c r="H673" i="5"/>
  <c r="H609" i="5"/>
  <c r="I610" i="5" s="1"/>
  <c r="J610" i="5" s="1"/>
  <c r="K610" i="5" s="1"/>
  <c r="I692" i="5"/>
  <c r="J692" i="5" s="1"/>
  <c r="K692" i="5" s="1"/>
  <c r="H864" i="5"/>
  <c r="H360" i="5"/>
  <c r="J360" i="5" s="1"/>
  <c r="K360" i="5" s="1"/>
  <c r="H502" i="5"/>
  <c r="H390" i="5"/>
  <c r="I732" i="5"/>
  <c r="H621" i="5"/>
  <c r="H325" i="5"/>
  <c r="H740" i="5"/>
  <c r="I514" i="5"/>
  <c r="J514" i="5" s="1"/>
  <c r="K514" i="5" s="1"/>
  <c r="H738" i="5"/>
  <c r="J738" i="5" s="1"/>
  <c r="K738" i="5" s="1"/>
  <c r="J390" i="5"/>
  <c r="K390" i="5" s="1"/>
  <c r="I693" i="5"/>
  <c r="J693" i="5" s="1"/>
  <c r="J621" i="5"/>
  <c r="K621" i="5" s="1"/>
  <c r="K693" i="5"/>
  <c r="M352" i="3"/>
  <c r="L352" i="3"/>
  <c r="I352" i="3"/>
  <c r="Q352" i="3" s="1"/>
  <c r="M351" i="3"/>
  <c r="L351" i="3"/>
  <c r="I351" i="3"/>
  <c r="Q351" i="3"/>
  <c r="M350" i="3"/>
  <c r="L350" i="3"/>
  <c r="I350" i="3"/>
  <c r="Q350" i="3" s="1"/>
  <c r="M349" i="3"/>
  <c r="L349" i="3"/>
  <c r="I349" i="3"/>
  <c r="Q349" i="3" s="1"/>
  <c r="M348" i="3"/>
  <c r="L348" i="3"/>
  <c r="I348" i="3"/>
  <c r="Q348" i="3" s="1"/>
  <c r="M347" i="3"/>
  <c r="L347" i="3"/>
  <c r="I347" i="3"/>
  <c r="Q347" i="3" s="1"/>
  <c r="M346" i="3"/>
  <c r="L346" i="3"/>
  <c r="I346" i="3"/>
  <c r="Q346" i="3" s="1"/>
  <c r="M345" i="3"/>
  <c r="L345" i="3"/>
  <c r="I345" i="3"/>
  <c r="Q345" i="3" s="1"/>
  <c r="M344" i="3"/>
  <c r="L344" i="3"/>
  <c r="I344" i="3"/>
  <c r="Q344" i="3" s="1"/>
  <c r="M343" i="3"/>
  <c r="L343" i="3"/>
  <c r="I343" i="3"/>
  <c r="Q343" i="3" s="1"/>
  <c r="M342" i="3"/>
  <c r="L342" i="3"/>
  <c r="I342" i="3"/>
  <c r="Q342" i="3" s="1"/>
  <c r="M341" i="3"/>
  <c r="L341" i="3"/>
  <c r="I341" i="3"/>
  <c r="Q341" i="3"/>
  <c r="M340" i="3"/>
  <c r="L340" i="3"/>
  <c r="I340" i="3"/>
  <c r="Q340" i="3" s="1"/>
  <c r="M339" i="3"/>
  <c r="L339" i="3"/>
  <c r="I339" i="3"/>
  <c r="Q339" i="3" s="1"/>
  <c r="M338" i="3"/>
  <c r="L338" i="3"/>
  <c r="I338" i="3"/>
  <c r="Q338" i="3" s="1"/>
  <c r="M337" i="3"/>
  <c r="L337" i="3"/>
  <c r="I337" i="3"/>
  <c r="Q337" i="3"/>
  <c r="M336" i="3"/>
  <c r="L336" i="3"/>
  <c r="I336" i="3"/>
  <c r="Q336" i="3" s="1"/>
  <c r="M335" i="3"/>
  <c r="L335" i="3"/>
  <c r="I335" i="3"/>
  <c r="Q335" i="3" s="1"/>
  <c r="M334" i="3"/>
  <c r="L334" i="3"/>
  <c r="I334" i="3"/>
  <c r="Q334" i="3" s="1"/>
  <c r="M333" i="3"/>
  <c r="L333" i="3"/>
  <c r="I333" i="3"/>
  <c r="Q333" i="3" s="1"/>
  <c r="M332" i="3"/>
  <c r="L332" i="3"/>
  <c r="I332" i="3"/>
  <c r="Q332" i="3" s="1"/>
  <c r="M331" i="3"/>
  <c r="L331" i="3"/>
  <c r="I331" i="3"/>
  <c r="Q331" i="3" s="1"/>
  <c r="M330" i="3"/>
  <c r="L330" i="3"/>
  <c r="I330" i="3"/>
  <c r="Q330" i="3" s="1"/>
  <c r="M329" i="3"/>
  <c r="L329" i="3"/>
  <c r="I329" i="3"/>
  <c r="Q329" i="3"/>
  <c r="M328" i="3"/>
  <c r="L328" i="3"/>
  <c r="I328" i="3"/>
  <c r="Q328" i="3" s="1"/>
  <c r="M327" i="3"/>
  <c r="L327" i="3"/>
  <c r="I327" i="3"/>
  <c r="Q327" i="3" s="1"/>
  <c r="M326" i="3"/>
  <c r="L326" i="3"/>
  <c r="I326" i="3"/>
  <c r="Q326" i="3" s="1"/>
  <c r="M325" i="3"/>
  <c r="L325" i="3"/>
  <c r="I325" i="3"/>
  <c r="Q325" i="3"/>
  <c r="M324" i="3"/>
  <c r="L324" i="3"/>
  <c r="I324" i="3"/>
  <c r="Q324" i="3" s="1"/>
  <c r="M323" i="3"/>
  <c r="L323" i="3"/>
  <c r="I323" i="3"/>
  <c r="Q323" i="3" s="1"/>
  <c r="M322" i="3"/>
  <c r="L322" i="3"/>
  <c r="I322" i="3"/>
  <c r="Q322" i="3" s="1"/>
  <c r="M321" i="3"/>
  <c r="L321" i="3"/>
  <c r="I321" i="3"/>
  <c r="Q321" i="3"/>
  <c r="M320" i="3"/>
  <c r="L320" i="3"/>
  <c r="I320" i="3"/>
  <c r="Q320" i="3" s="1"/>
  <c r="M319" i="3"/>
  <c r="L319" i="3"/>
  <c r="I319" i="3"/>
  <c r="Q319" i="3"/>
  <c r="M318" i="3"/>
  <c r="L318" i="3"/>
  <c r="I318" i="3"/>
  <c r="Q318" i="3" s="1"/>
  <c r="M317" i="3"/>
  <c r="L317" i="3"/>
  <c r="I317" i="3"/>
  <c r="Q317" i="3" s="1"/>
  <c r="M316" i="3"/>
  <c r="L316" i="3"/>
  <c r="I316" i="3"/>
  <c r="Q316" i="3" s="1"/>
  <c r="M315" i="3"/>
  <c r="L315" i="3"/>
  <c r="I315" i="3"/>
  <c r="Q315" i="3" s="1"/>
  <c r="M314" i="3"/>
  <c r="L314" i="3"/>
  <c r="I314" i="3"/>
  <c r="Q314" i="3" s="1"/>
  <c r="M313" i="3"/>
  <c r="L313" i="3"/>
  <c r="I313" i="3"/>
  <c r="Q313" i="3"/>
  <c r="M312" i="3"/>
  <c r="L312" i="3"/>
  <c r="I312" i="3"/>
  <c r="Q312" i="3" s="1"/>
  <c r="M311" i="3"/>
  <c r="L311" i="3"/>
  <c r="I311" i="3"/>
  <c r="Q311" i="3" s="1"/>
  <c r="M310" i="3"/>
  <c r="L310" i="3"/>
  <c r="I310" i="3"/>
  <c r="Q310" i="3" s="1"/>
  <c r="M309" i="3"/>
  <c r="L309" i="3"/>
  <c r="I309" i="3"/>
  <c r="Q309" i="3"/>
  <c r="M308" i="3"/>
  <c r="L308" i="3"/>
  <c r="I308" i="3"/>
  <c r="Q308" i="3" s="1"/>
  <c r="M307" i="3"/>
  <c r="L307" i="3"/>
  <c r="I307" i="3"/>
  <c r="Q307" i="3" s="1"/>
  <c r="M306" i="3"/>
  <c r="L306" i="3"/>
  <c r="I306" i="3"/>
  <c r="Q306" i="3" s="1"/>
  <c r="M305" i="3"/>
  <c r="L305" i="3"/>
  <c r="I305" i="3"/>
  <c r="Q305" i="3"/>
  <c r="M304" i="3"/>
  <c r="L304" i="3"/>
  <c r="I304" i="3"/>
  <c r="Q304" i="3" s="1"/>
  <c r="M303" i="3"/>
  <c r="L303" i="3"/>
  <c r="I303" i="3"/>
  <c r="Q303" i="3" s="1"/>
  <c r="M302" i="3"/>
  <c r="L302" i="3"/>
  <c r="I302" i="3"/>
  <c r="Q302" i="3" s="1"/>
  <c r="M301" i="3"/>
  <c r="L301" i="3"/>
  <c r="I301" i="3"/>
  <c r="Q301" i="3" s="1"/>
  <c r="M300" i="3"/>
  <c r="L300" i="3"/>
  <c r="I300" i="3"/>
  <c r="Q300" i="3" s="1"/>
  <c r="M299" i="3"/>
  <c r="L299" i="3"/>
  <c r="I299" i="3"/>
  <c r="Q299" i="3" s="1"/>
  <c r="M298" i="3"/>
  <c r="L298" i="3"/>
  <c r="I298" i="3"/>
  <c r="Q298" i="3" s="1"/>
  <c r="M297" i="3"/>
  <c r="L297" i="3"/>
  <c r="I297" i="3"/>
  <c r="Q297" i="3"/>
  <c r="M296" i="3"/>
  <c r="L296" i="3"/>
  <c r="I296" i="3"/>
  <c r="Q296" i="3" s="1"/>
  <c r="M295" i="3"/>
  <c r="L295" i="3"/>
  <c r="I295" i="3"/>
  <c r="Q295" i="3"/>
  <c r="M294" i="3"/>
  <c r="L294" i="3"/>
  <c r="I294" i="3"/>
  <c r="Q294" i="3" s="1"/>
  <c r="M293" i="3"/>
  <c r="L293" i="3"/>
  <c r="I293" i="3"/>
  <c r="Q293" i="3"/>
  <c r="M292" i="3"/>
  <c r="L292" i="3"/>
  <c r="I292" i="3"/>
  <c r="Q292" i="3" s="1"/>
  <c r="M291" i="3"/>
  <c r="L291" i="3"/>
  <c r="I291" i="3"/>
  <c r="Q291" i="3" s="1"/>
  <c r="M290" i="3"/>
  <c r="L290" i="3"/>
  <c r="I290" i="3"/>
  <c r="Q290" i="3" s="1"/>
  <c r="M289" i="3"/>
  <c r="L289" i="3"/>
  <c r="I289" i="3"/>
  <c r="Q289" i="3"/>
  <c r="M288" i="3"/>
  <c r="L288" i="3"/>
  <c r="I288" i="3"/>
  <c r="Q288" i="3" s="1"/>
  <c r="M287" i="3"/>
  <c r="L287" i="3"/>
  <c r="I287" i="3"/>
  <c r="Q287" i="3" s="1"/>
  <c r="M286" i="3"/>
  <c r="L286" i="3"/>
  <c r="I286" i="3"/>
  <c r="Q286" i="3" s="1"/>
  <c r="M285" i="3"/>
  <c r="L285" i="3"/>
  <c r="I285" i="3"/>
  <c r="Q285" i="3" s="1"/>
  <c r="M284" i="3"/>
  <c r="L284" i="3"/>
  <c r="I284" i="3"/>
  <c r="Q284" i="3" s="1"/>
  <c r="M283" i="3"/>
  <c r="L283" i="3"/>
  <c r="I283" i="3"/>
  <c r="Q283" i="3" s="1"/>
  <c r="M282" i="3"/>
  <c r="L282" i="3"/>
  <c r="I282" i="3"/>
  <c r="Q282" i="3" s="1"/>
  <c r="M281" i="3"/>
  <c r="L281" i="3"/>
  <c r="I281" i="3"/>
  <c r="Q281" i="3"/>
  <c r="M280" i="3"/>
  <c r="L280" i="3"/>
  <c r="I280" i="3"/>
  <c r="Q280" i="3" s="1"/>
  <c r="M279" i="3"/>
  <c r="L279" i="3"/>
  <c r="I279" i="3"/>
  <c r="Q279" i="3" s="1"/>
  <c r="M278" i="3"/>
  <c r="L278" i="3"/>
  <c r="I278" i="3"/>
  <c r="Q278" i="3" s="1"/>
  <c r="M277" i="3"/>
  <c r="L277" i="3"/>
  <c r="I277" i="3"/>
  <c r="Q277" i="3"/>
  <c r="M276" i="3"/>
  <c r="L276" i="3"/>
  <c r="I276" i="3"/>
  <c r="Q276" i="3" s="1"/>
  <c r="M275" i="3"/>
  <c r="L275" i="3"/>
  <c r="I275" i="3"/>
  <c r="Q275" i="3" s="1"/>
  <c r="M274" i="3"/>
  <c r="L274" i="3"/>
  <c r="I274" i="3"/>
  <c r="Q274" i="3" s="1"/>
  <c r="M273" i="3"/>
  <c r="L273" i="3"/>
  <c r="I273" i="3"/>
  <c r="Q273" i="3"/>
  <c r="M272" i="3"/>
  <c r="L272" i="3"/>
  <c r="I272" i="3"/>
  <c r="Q272" i="3" s="1"/>
  <c r="M271" i="3"/>
  <c r="L271" i="3"/>
  <c r="I271" i="3"/>
  <c r="Q271" i="3"/>
  <c r="M270" i="3"/>
  <c r="L270" i="3"/>
  <c r="I270" i="3"/>
  <c r="Q270" i="3" s="1"/>
  <c r="M269" i="3"/>
  <c r="L269" i="3"/>
  <c r="I269" i="3"/>
  <c r="Q269" i="3" s="1"/>
  <c r="M268" i="3"/>
  <c r="L268" i="3"/>
  <c r="I268" i="3"/>
  <c r="Q268" i="3" s="1"/>
  <c r="M267" i="3"/>
  <c r="L267" i="3"/>
  <c r="I267" i="3"/>
  <c r="Q267" i="3" s="1"/>
  <c r="M266" i="3"/>
  <c r="L266" i="3"/>
  <c r="I266" i="3"/>
  <c r="Q266" i="3" s="1"/>
  <c r="M265" i="3"/>
  <c r="L265" i="3"/>
  <c r="I265" i="3"/>
  <c r="Q265" i="3"/>
  <c r="M264" i="3"/>
  <c r="L264" i="3"/>
  <c r="I264" i="3"/>
  <c r="Q264" i="3" s="1"/>
  <c r="M263" i="3"/>
  <c r="L263" i="3"/>
  <c r="I263" i="3"/>
  <c r="Q263" i="3"/>
  <c r="M262" i="3"/>
  <c r="L262" i="3"/>
  <c r="I262" i="3"/>
  <c r="Q262" i="3" s="1"/>
  <c r="M261" i="3"/>
  <c r="L261" i="3"/>
  <c r="I261" i="3"/>
  <c r="Q261" i="3"/>
  <c r="M260" i="3"/>
  <c r="L260" i="3"/>
  <c r="I260" i="3"/>
  <c r="Q260" i="3" s="1"/>
  <c r="M259" i="3"/>
  <c r="L259" i="3"/>
  <c r="I259" i="3"/>
  <c r="Q259" i="3" s="1"/>
  <c r="M258" i="3"/>
  <c r="L258" i="3"/>
  <c r="I258" i="3"/>
  <c r="Q258" i="3" s="1"/>
  <c r="M257" i="3"/>
  <c r="L257" i="3"/>
  <c r="I257" i="3"/>
  <c r="Q257" i="3"/>
  <c r="M256" i="3"/>
  <c r="L256" i="3"/>
  <c r="I256" i="3"/>
  <c r="Q256" i="3" s="1"/>
  <c r="M255" i="3"/>
  <c r="L255" i="3"/>
  <c r="I255" i="3"/>
  <c r="Q255" i="3" s="1"/>
  <c r="M254" i="3"/>
  <c r="L254" i="3"/>
  <c r="I254" i="3"/>
  <c r="Q254" i="3" s="1"/>
  <c r="M253" i="3"/>
  <c r="L253" i="3"/>
  <c r="I253" i="3"/>
  <c r="Q253" i="3"/>
  <c r="M252" i="3"/>
  <c r="L252" i="3"/>
  <c r="I252" i="3"/>
  <c r="Q252" i="3" s="1"/>
  <c r="M251" i="3"/>
  <c r="L251" i="3"/>
  <c r="I251" i="3"/>
  <c r="Q251" i="3" s="1"/>
  <c r="M250" i="3"/>
  <c r="L250" i="3"/>
  <c r="I250" i="3"/>
  <c r="Q250" i="3" s="1"/>
  <c r="M249" i="3"/>
  <c r="L249" i="3"/>
  <c r="I249" i="3"/>
  <c r="Q249" i="3" s="1"/>
  <c r="M248" i="3"/>
  <c r="L248" i="3"/>
  <c r="I248" i="3"/>
  <c r="Q248" i="3" s="1"/>
  <c r="M247" i="3"/>
  <c r="L247" i="3"/>
  <c r="I247" i="3"/>
  <c r="Q247" i="3"/>
  <c r="M246" i="3"/>
  <c r="L246" i="3"/>
  <c r="I246" i="3"/>
  <c r="Q246" i="3" s="1"/>
  <c r="M245" i="3"/>
  <c r="L245" i="3"/>
  <c r="I245" i="3"/>
  <c r="Q245" i="3"/>
  <c r="M244" i="3"/>
  <c r="L244" i="3"/>
  <c r="I244" i="3"/>
  <c r="Q244" i="3" s="1"/>
  <c r="M243" i="3"/>
  <c r="L243" i="3"/>
  <c r="I243" i="3"/>
  <c r="Q243" i="3" s="1"/>
  <c r="M242" i="3"/>
  <c r="L242" i="3"/>
  <c r="I242" i="3"/>
  <c r="Q242" i="3" s="1"/>
  <c r="M241" i="3"/>
  <c r="L241" i="3"/>
  <c r="I241" i="3"/>
  <c r="Q241" i="3"/>
  <c r="M240" i="3"/>
  <c r="L240" i="3"/>
  <c r="I240" i="3"/>
  <c r="Q240" i="3" s="1"/>
  <c r="M239" i="3"/>
  <c r="L239" i="3"/>
  <c r="I239" i="3"/>
  <c r="Q239" i="3"/>
  <c r="M238" i="3"/>
  <c r="L238" i="3"/>
  <c r="I238" i="3"/>
  <c r="Q238" i="3" s="1"/>
  <c r="M237" i="3"/>
  <c r="L237" i="3"/>
  <c r="I237" i="3"/>
  <c r="Q237" i="3" s="1"/>
  <c r="M236" i="3"/>
  <c r="L236" i="3"/>
  <c r="I236" i="3"/>
  <c r="Q236" i="3" s="1"/>
  <c r="M235" i="3"/>
  <c r="L235" i="3"/>
  <c r="I235" i="3"/>
  <c r="Q235" i="3" s="1"/>
  <c r="M234" i="3"/>
  <c r="L234" i="3"/>
  <c r="I234" i="3"/>
  <c r="Q234" i="3" s="1"/>
  <c r="M233" i="3"/>
  <c r="L233" i="3"/>
  <c r="I233" i="3"/>
  <c r="Q233" i="3" s="1"/>
  <c r="M232" i="3"/>
  <c r="L232" i="3"/>
  <c r="I232" i="3"/>
  <c r="Q232" i="3" s="1"/>
  <c r="M231" i="3"/>
  <c r="L231" i="3"/>
  <c r="I231" i="3"/>
  <c r="Q231" i="3" s="1"/>
  <c r="M230" i="3"/>
  <c r="L230" i="3"/>
  <c r="I230" i="3"/>
  <c r="Q230" i="3" s="1"/>
  <c r="M229" i="3"/>
  <c r="L229" i="3"/>
  <c r="I229" i="3"/>
  <c r="Q229" i="3"/>
  <c r="M228" i="3"/>
  <c r="L228" i="3"/>
  <c r="I228" i="3"/>
  <c r="Q228" i="3" s="1"/>
  <c r="M227" i="3"/>
  <c r="L227" i="3"/>
  <c r="I227" i="3"/>
  <c r="Q227" i="3" s="1"/>
  <c r="M226" i="3"/>
  <c r="L226" i="3"/>
  <c r="I226" i="3"/>
  <c r="Q226" i="3" s="1"/>
  <c r="M225" i="3"/>
  <c r="L225" i="3"/>
  <c r="I225" i="3"/>
  <c r="Q225" i="3"/>
  <c r="M224" i="3"/>
  <c r="L224" i="3"/>
  <c r="I224" i="3"/>
  <c r="Q224" i="3" s="1"/>
  <c r="M223" i="3"/>
  <c r="L223" i="3"/>
  <c r="I223" i="3"/>
  <c r="Q223" i="3"/>
  <c r="M222" i="3"/>
  <c r="L222" i="3"/>
  <c r="I222" i="3"/>
  <c r="Q222" i="3" s="1"/>
  <c r="M221" i="3"/>
  <c r="L221" i="3"/>
  <c r="I221" i="3"/>
  <c r="Q221" i="3" s="1"/>
  <c r="M220" i="3"/>
  <c r="L220" i="3"/>
  <c r="I220" i="3"/>
  <c r="Q220" i="3" s="1"/>
  <c r="M219" i="3"/>
  <c r="L219" i="3"/>
  <c r="I219" i="3"/>
  <c r="Q219" i="3" s="1"/>
  <c r="M218" i="3"/>
  <c r="L218" i="3"/>
  <c r="I218" i="3"/>
  <c r="Q218" i="3" s="1"/>
  <c r="M217" i="3"/>
  <c r="L217" i="3"/>
  <c r="I217" i="3"/>
  <c r="Q217" i="3"/>
  <c r="M216" i="3"/>
  <c r="L216" i="3"/>
  <c r="I216" i="3"/>
  <c r="Q216" i="3"/>
  <c r="M215" i="3"/>
  <c r="L215" i="3"/>
  <c r="I215" i="3"/>
  <c r="Q215" i="3"/>
  <c r="M214" i="3"/>
  <c r="L214" i="3"/>
  <c r="I214" i="3"/>
  <c r="Q214" i="3"/>
  <c r="M213" i="3"/>
  <c r="L213" i="3"/>
  <c r="I213" i="3"/>
  <c r="Q213" i="3"/>
  <c r="M212" i="3"/>
  <c r="L212" i="3"/>
  <c r="I212" i="3"/>
  <c r="Q212" i="3" s="1"/>
  <c r="M211" i="3"/>
  <c r="L211" i="3"/>
  <c r="I211" i="3"/>
  <c r="Q211" i="3"/>
  <c r="M210" i="3"/>
  <c r="L210" i="3"/>
  <c r="I210" i="3"/>
  <c r="Q210" i="3" s="1"/>
  <c r="M209" i="3"/>
  <c r="L209" i="3"/>
  <c r="I209" i="3"/>
  <c r="Q209" i="3"/>
  <c r="M208" i="3"/>
  <c r="L208" i="3"/>
  <c r="I208" i="3"/>
  <c r="Q208" i="3" s="1"/>
  <c r="M207" i="3"/>
  <c r="L207" i="3"/>
  <c r="I207" i="3"/>
  <c r="Q207" i="3" s="1"/>
  <c r="M206" i="3"/>
  <c r="L206" i="3"/>
  <c r="I206" i="3"/>
  <c r="Q206" i="3" s="1"/>
  <c r="M205" i="3"/>
  <c r="L205" i="3"/>
  <c r="I205" i="3"/>
  <c r="Q205" i="3" s="1"/>
  <c r="M204" i="3"/>
  <c r="L204" i="3"/>
  <c r="I204" i="3"/>
  <c r="Q204" i="3" s="1"/>
  <c r="M203" i="3"/>
  <c r="L203" i="3"/>
  <c r="I203" i="3"/>
  <c r="Q203" i="3" s="1"/>
  <c r="M202" i="3"/>
  <c r="L202" i="3"/>
  <c r="I202" i="3"/>
  <c r="Q202" i="3" s="1"/>
  <c r="M201" i="3"/>
  <c r="L201" i="3"/>
  <c r="I201" i="3"/>
  <c r="Q201" i="3" s="1"/>
  <c r="M200" i="3"/>
  <c r="L200" i="3"/>
  <c r="I200" i="3"/>
  <c r="Q200" i="3" s="1"/>
  <c r="M199" i="3"/>
  <c r="L199" i="3"/>
  <c r="I199" i="3"/>
  <c r="Q199" i="3"/>
  <c r="M198" i="3"/>
  <c r="L198" i="3"/>
  <c r="I198" i="3"/>
  <c r="Q198" i="3"/>
  <c r="M197" i="3"/>
  <c r="L197" i="3"/>
  <c r="I197" i="3"/>
  <c r="Q197" i="3"/>
  <c r="M196" i="3"/>
  <c r="L196" i="3"/>
  <c r="I196" i="3"/>
  <c r="Q196" i="3" s="1"/>
  <c r="M195" i="3"/>
  <c r="L195" i="3"/>
  <c r="I195" i="3"/>
  <c r="Q195" i="3"/>
  <c r="M194" i="3"/>
  <c r="L194" i="3"/>
  <c r="I194" i="3"/>
  <c r="Q194" i="3"/>
  <c r="M193" i="3"/>
  <c r="L193" i="3"/>
  <c r="I193" i="3"/>
  <c r="Q193" i="3"/>
  <c r="M192" i="3"/>
  <c r="L192" i="3"/>
  <c r="I192" i="3"/>
  <c r="Q192" i="3" s="1"/>
  <c r="M191" i="3"/>
  <c r="L191" i="3"/>
  <c r="I191" i="3"/>
  <c r="Q191" i="3" s="1"/>
  <c r="M190" i="3"/>
  <c r="L190" i="3"/>
  <c r="I190" i="3"/>
  <c r="Q190" i="3"/>
  <c r="M189" i="3"/>
  <c r="L189" i="3"/>
  <c r="I189" i="3"/>
  <c r="Q189" i="3" s="1"/>
  <c r="M188" i="3"/>
  <c r="L188" i="3"/>
  <c r="I188" i="3"/>
  <c r="Q188" i="3"/>
  <c r="M187" i="3"/>
  <c r="L187" i="3"/>
  <c r="I187" i="3"/>
  <c r="Q187" i="3" s="1"/>
  <c r="M186" i="3"/>
  <c r="L186" i="3"/>
  <c r="I186" i="3"/>
  <c r="Q186" i="3"/>
  <c r="M185" i="3"/>
  <c r="L185" i="3"/>
  <c r="I185" i="3"/>
  <c r="Q185" i="3" s="1"/>
  <c r="M184" i="3"/>
  <c r="L184" i="3"/>
  <c r="I184" i="3"/>
  <c r="Q184" i="3" s="1"/>
  <c r="M183" i="3"/>
  <c r="L183" i="3"/>
  <c r="I183" i="3"/>
  <c r="Q183" i="3" s="1"/>
  <c r="M182" i="3"/>
  <c r="L182" i="3"/>
  <c r="I182" i="3"/>
  <c r="Q182" i="3" s="1"/>
  <c r="Q181" i="3"/>
  <c r="M181" i="3"/>
  <c r="L181" i="3"/>
  <c r="I181" i="3"/>
  <c r="M180" i="3"/>
  <c r="L180" i="3"/>
  <c r="I180" i="3"/>
  <c r="Q180" i="3" s="1"/>
  <c r="Q179" i="3"/>
  <c r="M179" i="3"/>
  <c r="L179" i="3"/>
  <c r="I179" i="3"/>
  <c r="M178" i="3"/>
  <c r="L178" i="3"/>
  <c r="I178" i="3"/>
  <c r="Q178" i="3" s="1"/>
  <c r="Q177" i="3"/>
  <c r="M177" i="3"/>
  <c r="L177" i="3"/>
  <c r="I177" i="3"/>
  <c r="M176" i="3"/>
  <c r="L176" i="3"/>
  <c r="I176" i="3"/>
  <c r="Q176" i="3" s="1"/>
  <c r="Q175" i="3"/>
  <c r="M175" i="3"/>
  <c r="L175" i="3"/>
  <c r="I175" i="3"/>
  <c r="M174" i="3"/>
  <c r="L174" i="3"/>
  <c r="I174" i="3"/>
  <c r="Q174" i="3" s="1"/>
  <c r="M173" i="3"/>
  <c r="L173" i="3"/>
  <c r="I173" i="3"/>
  <c r="Q173" i="3" s="1"/>
  <c r="M172" i="3"/>
  <c r="L172" i="3"/>
  <c r="I172" i="3"/>
  <c r="Q172" i="3" s="1"/>
  <c r="M171" i="3"/>
  <c r="L171" i="3"/>
  <c r="I171" i="3"/>
  <c r="Q171" i="3" s="1"/>
  <c r="M170" i="3"/>
  <c r="L170" i="3"/>
  <c r="I170" i="3"/>
  <c r="Q170" i="3" s="1"/>
  <c r="M169" i="3"/>
  <c r="L169" i="3"/>
  <c r="I169" i="3"/>
  <c r="Q169" i="3" s="1"/>
  <c r="M168" i="3"/>
  <c r="L168" i="3"/>
  <c r="I168" i="3"/>
  <c r="Q168" i="3" s="1"/>
  <c r="M167" i="3"/>
  <c r="L167" i="3"/>
  <c r="I167" i="3"/>
  <c r="Q167" i="3" s="1"/>
  <c r="M166" i="3"/>
  <c r="L166" i="3"/>
  <c r="I166" i="3"/>
  <c r="Q166" i="3" s="1"/>
  <c r="Q165" i="3"/>
  <c r="M165" i="3"/>
  <c r="L165" i="3"/>
  <c r="I165" i="3"/>
  <c r="M164" i="3"/>
  <c r="L164" i="3"/>
  <c r="I164" i="3"/>
  <c r="Q164" i="3" s="1"/>
  <c r="Q163" i="3"/>
  <c r="M163" i="3"/>
  <c r="L163" i="3"/>
  <c r="I163" i="3"/>
  <c r="M162" i="3"/>
  <c r="L162" i="3"/>
  <c r="I162" i="3"/>
  <c r="Q162" i="3" s="1"/>
  <c r="Q161" i="3"/>
  <c r="M161" i="3"/>
  <c r="L161" i="3"/>
  <c r="I161" i="3"/>
  <c r="M160" i="3"/>
  <c r="L160" i="3"/>
  <c r="I160" i="3"/>
  <c r="Q160" i="3" s="1"/>
  <c r="Q159" i="3"/>
  <c r="M159" i="3"/>
  <c r="L159" i="3"/>
  <c r="I159" i="3"/>
  <c r="M158" i="3"/>
  <c r="L158" i="3"/>
  <c r="I158" i="3"/>
  <c r="Q158" i="3" s="1"/>
  <c r="M157" i="3"/>
  <c r="L157" i="3"/>
  <c r="I157" i="3"/>
  <c r="Q157" i="3" s="1"/>
  <c r="M156" i="3"/>
  <c r="L156" i="3"/>
  <c r="I156" i="3"/>
  <c r="Q156" i="3" s="1"/>
  <c r="M155" i="3"/>
  <c r="L155" i="3"/>
  <c r="I155" i="3"/>
  <c r="Q155" i="3" s="1"/>
  <c r="M154" i="3"/>
  <c r="L154" i="3"/>
  <c r="I154" i="3"/>
  <c r="Q154" i="3" s="1"/>
  <c r="M153" i="3"/>
  <c r="L153" i="3"/>
  <c r="I153" i="3"/>
  <c r="Q153" i="3" s="1"/>
  <c r="M152" i="3"/>
  <c r="L152" i="3"/>
  <c r="I152" i="3"/>
  <c r="Q152" i="3" s="1"/>
  <c r="M151" i="3"/>
  <c r="L151" i="3"/>
  <c r="I151" i="3"/>
  <c r="Q151" i="3" s="1"/>
  <c r="M150" i="3"/>
  <c r="L150" i="3"/>
  <c r="I150" i="3"/>
  <c r="Q150" i="3" s="1"/>
  <c r="Q149" i="3"/>
  <c r="M149" i="3"/>
  <c r="L149" i="3"/>
  <c r="I149" i="3"/>
  <c r="M148" i="3"/>
  <c r="L148" i="3"/>
  <c r="I148" i="3"/>
  <c r="Q148" i="3" s="1"/>
  <c r="Q147" i="3"/>
  <c r="M147" i="3"/>
  <c r="L147" i="3"/>
  <c r="I147" i="3"/>
  <c r="M146" i="3"/>
  <c r="L146" i="3"/>
  <c r="I146" i="3"/>
  <c r="Q146" i="3" s="1"/>
  <c r="Q145" i="3"/>
  <c r="M145" i="3"/>
  <c r="L145" i="3"/>
  <c r="I145" i="3"/>
  <c r="M144" i="3"/>
  <c r="L144" i="3"/>
  <c r="I144" i="3"/>
  <c r="Q144" i="3" s="1"/>
  <c r="Q143" i="3"/>
  <c r="M143" i="3"/>
  <c r="L143" i="3"/>
  <c r="I143" i="3"/>
  <c r="M142" i="3"/>
  <c r="L142" i="3"/>
  <c r="I142" i="3"/>
  <c r="Q142" i="3" s="1"/>
  <c r="M141" i="3"/>
  <c r="L141" i="3"/>
  <c r="I141" i="3"/>
  <c r="Q141" i="3" s="1"/>
  <c r="M140" i="3"/>
  <c r="L140" i="3"/>
  <c r="I140" i="3"/>
  <c r="Q140" i="3" s="1"/>
  <c r="M139" i="3"/>
  <c r="L139" i="3"/>
  <c r="I139" i="3"/>
  <c r="Q139" i="3" s="1"/>
  <c r="M138" i="3"/>
  <c r="L138" i="3"/>
  <c r="I138" i="3"/>
  <c r="Q138" i="3" s="1"/>
  <c r="M137" i="3"/>
  <c r="L137" i="3"/>
  <c r="I137" i="3"/>
  <c r="Q137" i="3" s="1"/>
  <c r="M136" i="3"/>
  <c r="L136" i="3"/>
  <c r="I136" i="3"/>
  <c r="Q136" i="3" s="1"/>
  <c r="M135" i="3"/>
  <c r="L135" i="3"/>
  <c r="I135" i="3"/>
  <c r="Q135" i="3" s="1"/>
  <c r="M134" i="3"/>
  <c r="L134" i="3"/>
  <c r="I134" i="3"/>
  <c r="Q134" i="3" s="1"/>
  <c r="Q133" i="3"/>
  <c r="M133" i="3"/>
  <c r="L133" i="3"/>
  <c r="I133" i="3"/>
  <c r="M132" i="3"/>
  <c r="L132" i="3"/>
  <c r="I132" i="3"/>
  <c r="Q132" i="3" s="1"/>
  <c r="Q131" i="3"/>
  <c r="M131" i="3"/>
  <c r="L131" i="3"/>
  <c r="I131" i="3"/>
  <c r="M130" i="3"/>
  <c r="L130" i="3"/>
  <c r="I130" i="3"/>
  <c r="Q130" i="3" s="1"/>
  <c r="Q129" i="3"/>
  <c r="M129" i="3"/>
  <c r="L129" i="3"/>
  <c r="I129" i="3"/>
  <c r="M128" i="3"/>
  <c r="L128" i="3"/>
  <c r="I128" i="3"/>
  <c r="Q128" i="3" s="1"/>
  <c r="Q127" i="3"/>
  <c r="M127" i="3"/>
  <c r="L127" i="3"/>
  <c r="I127" i="3"/>
  <c r="M126" i="3"/>
  <c r="L126" i="3"/>
  <c r="I126" i="3"/>
  <c r="Q126" i="3" s="1"/>
  <c r="M125" i="3"/>
  <c r="L125" i="3"/>
  <c r="I125" i="3"/>
  <c r="Q125" i="3" s="1"/>
  <c r="M124" i="3"/>
  <c r="L124" i="3"/>
  <c r="I124" i="3"/>
  <c r="Q124" i="3" s="1"/>
  <c r="M123" i="3"/>
  <c r="L123" i="3"/>
  <c r="I123" i="3"/>
  <c r="Q123" i="3" s="1"/>
  <c r="M122" i="3"/>
  <c r="L122" i="3"/>
  <c r="I122" i="3"/>
  <c r="Q122" i="3" s="1"/>
  <c r="M121" i="3"/>
  <c r="L121" i="3"/>
  <c r="I121" i="3"/>
  <c r="Q121" i="3" s="1"/>
  <c r="M120" i="3"/>
  <c r="L120" i="3"/>
  <c r="I120" i="3"/>
  <c r="Q120" i="3" s="1"/>
  <c r="M119" i="3"/>
  <c r="L119" i="3"/>
  <c r="I119" i="3"/>
  <c r="Q119" i="3" s="1"/>
  <c r="M118" i="3"/>
  <c r="L118" i="3"/>
  <c r="I118" i="3"/>
  <c r="Q118" i="3" s="1"/>
  <c r="Q117" i="3"/>
  <c r="M117" i="3"/>
  <c r="L117" i="3"/>
  <c r="I117" i="3"/>
  <c r="M116" i="3"/>
  <c r="L116" i="3"/>
  <c r="I116" i="3"/>
  <c r="Q116" i="3" s="1"/>
  <c r="Q115" i="3"/>
  <c r="M115" i="3"/>
  <c r="L115" i="3"/>
  <c r="I115" i="3"/>
  <c r="M114" i="3"/>
  <c r="L114" i="3"/>
  <c r="I114" i="3"/>
  <c r="Q114" i="3" s="1"/>
  <c r="Q113" i="3"/>
  <c r="M113" i="3"/>
  <c r="L113" i="3"/>
  <c r="I113" i="3"/>
  <c r="M112" i="3"/>
  <c r="L112" i="3"/>
  <c r="I112" i="3"/>
  <c r="Q112" i="3" s="1"/>
  <c r="Q111" i="3"/>
  <c r="M111" i="3"/>
  <c r="L111" i="3"/>
  <c r="I111" i="3"/>
  <c r="M110" i="3"/>
  <c r="L110" i="3"/>
  <c r="I110" i="3"/>
  <c r="Q110" i="3" s="1"/>
  <c r="M109" i="3"/>
  <c r="L109" i="3"/>
  <c r="I109" i="3"/>
  <c r="Q109" i="3" s="1"/>
  <c r="M108" i="3"/>
  <c r="L108" i="3"/>
  <c r="I108" i="3"/>
  <c r="Q108" i="3" s="1"/>
  <c r="M107" i="3"/>
  <c r="L107" i="3"/>
  <c r="I107" i="3"/>
  <c r="Q107" i="3" s="1"/>
  <c r="M106" i="3"/>
  <c r="L106" i="3"/>
  <c r="I106" i="3"/>
  <c r="Q106" i="3" s="1"/>
  <c r="M105" i="3"/>
  <c r="L105" i="3"/>
  <c r="I105" i="3"/>
  <c r="Q105" i="3" s="1"/>
  <c r="M104" i="3"/>
  <c r="L104" i="3"/>
  <c r="I104" i="3"/>
  <c r="Q104" i="3"/>
  <c r="M103" i="3"/>
  <c r="L103" i="3"/>
  <c r="I103" i="3"/>
  <c r="Q103" i="3" s="1"/>
  <c r="M102" i="3"/>
  <c r="L102" i="3"/>
  <c r="I102" i="3"/>
  <c r="Q102" i="3"/>
  <c r="Q101" i="3"/>
  <c r="M101" i="3"/>
  <c r="L101" i="3"/>
  <c r="I101" i="3"/>
  <c r="M100" i="3"/>
  <c r="L100" i="3"/>
  <c r="I100" i="3"/>
  <c r="Q100" i="3"/>
  <c r="Q99" i="3"/>
  <c r="M99" i="3"/>
  <c r="L99" i="3"/>
  <c r="I99" i="3"/>
  <c r="M98" i="3"/>
  <c r="L98" i="3"/>
  <c r="I98" i="3"/>
  <c r="Q98" i="3"/>
  <c r="Q97" i="3"/>
  <c r="M97" i="3"/>
  <c r="L97" i="3"/>
  <c r="I97" i="3"/>
  <c r="M96" i="3"/>
  <c r="L96" i="3"/>
  <c r="I96" i="3"/>
  <c r="Q96" i="3"/>
  <c r="Q95" i="3"/>
  <c r="M95" i="3"/>
  <c r="L95" i="3"/>
  <c r="I95" i="3"/>
  <c r="M94" i="3"/>
  <c r="L94" i="3"/>
  <c r="I94" i="3"/>
  <c r="Q94" i="3"/>
  <c r="M93" i="3"/>
  <c r="L93" i="3"/>
  <c r="I93" i="3"/>
  <c r="Q93" i="3" s="1"/>
  <c r="M92" i="3"/>
  <c r="L92" i="3"/>
  <c r="I92" i="3"/>
  <c r="Q92" i="3"/>
  <c r="M91" i="3"/>
  <c r="L91" i="3"/>
  <c r="I91" i="3"/>
  <c r="Q91" i="3" s="1"/>
  <c r="M90" i="3"/>
  <c r="L90" i="3"/>
  <c r="I90" i="3"/>
  <c r="Q90" i="3"/>
  <c r="M89" i="3"/>
  <c r="L89" i="3"/>
  <c r="I89" i="3"/>
  <c r="Q89" i="3" s="1"/>
  <c r="M88" i="3"/>
  <c r="L88" i="3"/>
  <c r="I88" i="3"/>
  <c r="Q88" i="3"/>
  <c r="M87" i="3"/>
  <c r="L87" i="3"/>
  <c r="I87" i="3"/>
  <c r="Q87" i="3" s="1"/>
  <c r="M86" i="3"/>
  <c r="L86" i="3"/>
  <c r="I86" i="3"/>
  <c r="Q86" i="3"/>
  <c r="Q85" i="3"/>
  <c r="M85" i="3"/>
  <c r="L85" i="3"/>
  <c r="I85" i="3"/>
  <c r="M84" i="3"/>
  <c r="L84" i="3"/>
  <c r="I84" i="3"/>
  <c r="Q84" i="3"/>
  <c r="Q83" i="3"/>
  <c r="M83" i="3"/>
  <c r="L83" i="3"/>
  <c r="I83" i="3"/>
  <c r="M82" i="3"/>
  <c r="L82" i="3"/>
  <c r="I82" i="3"/>
  <c r="Q82" i="3"/>
  <c r="Q81" i="3"/>
  <c r="M81" i="3"/>
  <c r="L81" i="3"/>
  <c r="I81" i="3"/>
  <c r="M80" i="3"/>
  <c r="L80" i="3"/>
  <c r="I80" i="3"/>
  <c r="Q80" i="3"/>
  <c r="Q79" i="3"/>
  <c r="M79" i="3"/>
  <c r="L79" i="3"/>
  <c r="I79" i="3"/>
  <c r="M78" i="3"/>
  <c r="L78" i="3"/>
  <c r="I78" i="3"/>
  <c r="Q78" i="3"/>
  <c r="M77" i="3"/>
  <c r="L77" i="3"/>
  <c r="I77" i="3"/>
  <c r="Q77" i="3" s="1"/>
  <c r="M76" i="3"/>
  <c r="L76" i="3"/>
  <c r="I76" i="3"/>
  <c r="Q76" i="3"/>
  <c r="M75" i="3"/>
  <c r="L75" i="3"/>
  <c r="I75" i="3"/>
  <c r="Q75" i="3" s="1"/>
  <c r="M74" i="3"/>
  <c r="L74" i="3"/>
  <c r="I74" i="3"/>
  <c r="Q74" i="3"/>
  <c r="M73" i="3"/>
  <c r="L73" i="3"/>
  <c r="I73" i="3"/>
  <c r="Q73" i="3" s="1"/>
  <c r="M72" i="3"/>
  <c r="L72" i="3"/>
  <c r="I72" i="3"/>
  <c r="Q72" i="3"/>
  <c r="M71" i="3"/>
  <c r="L71" i="3"/>
  <c r="I71" i="3"/>
  <c r="Q71" i="3" s="1"/>
  <c r="M70" i="3"/>
  <c r="L70" i="3"/>
  <c r="I70" i="3"/>
  <c r="Q70" i="3"/>
  <c r="Q69" i="3"/>
  <c r="M69" i="3"/>
  <c r="L69" i="3"/>
  <c r="I69" i="3"/>
  <c r="M68" i="3"/>
  <c r="L68" i="3"/>
  <c r="I68" i="3"/>
  <c r="Q68" i="3"/>
  <c r="Q67" i="3"/>
  <c r="M67" i="3"/>
  <c r="L67" i="3"/>
  <c r="I67" i="3"/>
  <c r="M66" i="3"/>
  <c r="L66" i="3"/>
  <c r="I66" i="3"/>
  <c r="Q66" i="3"/>
  <c r="Q65" i="3"/>
  <c r="M65" i="3"/>
  <c r="L65" i="3"/>
  <c r="I65" i="3"/>
  <c r="M64" i="3"/>
  <c r="L64" i="3"/>
  <c r="I64" i="3"/>
  <c r="Q64" i="3"/>
  <c r="Q63" i="3"/>
  <c r="M63" i="3"/>
  <c r="L63" i="3"/>
  <c r="I63" i="3"/>
  <c r="M62" i="3"/>
  <c r="L62" i="3"/>
  <c r="I62" i="3"/>
  <c r="Q62" i="3"/>
  <c r="M61" i="3"/>
  <c r="L61" i="3"/>
  <c r="I61" i="3"/>
  <c r="Q61" i="3" s="1"/>
  <c r="M60" i="3"/>
  <c r="L60" i="3"/>
  <c r="I60" i="3"/>
  <c r="Q60" i="3"/>
  <c r="M59" i="3"/>
  <c r="L59" i="3"/>
  <c r="I59" i="3"/>
  <c r="Q59" i="3" s="1"/>
  <c r="M58" i="3"/>
  <c r="L58" i="3"/>
  <c r="I58" i="3"/>
  <c r="Q58" i="3"/>
  <c r="M57" i="3"/>
  <c r="L57" i="3"/>
  <c r="I57" i="3"/>
  <c r="Q57" i="3" s="1"/>
  <c r="M56" i="3"/>
  <c r="L56" i="3"/>
  <c r="I56" i="3"/>
  <c r="Q56" i="3"/>
  <c r="M55" i="3"/>
  <c r="L55" i="3"/>
  <c r="I55" i="3"/>
  <c r="Q55" i="3" s="1"/>
  <c r="M54" i="3"/>
  <c r="L54" i="3"/>
  <c r="I54" i="3"/>
  <c r="Q54" i="3"/>
  <c r="Q53" i="3"/>
  <c r="M53" i="3"/>
  <c r="L53" i="3"/>
  <c r="I53" i="3"/>
  <c r="M52" i="3"/>
  <c r="L52" i="3"/>
  <c r="I52" i="3"/>
  <c r="Q52" i="3"/>
  <c r="Q51" i="3"/>
  <c r="M51" i="3"/>
  <c r="L51" i="3"/>
  <c r="I51" i="3"/>
  <c r="M50" i="3"/>
  <c r="L50" i="3"/>
  <c r="I50" i="3"/>
  <c r="Q50" i="3"/>
  <c r="Q49" i="3"/>
  <c r="M49" i="3"/>
  <c r="L49" i="3"/>
  <c r="I49" i="3"/>
  <c r="M48" i="3"/>
  <c r="L48" i="3"/>
  <c r="I48" i="3"/>
  <c r="Q48" i="3"/>
  <c r="Q47" i="3"/>
  <c r="M47" i="3"/>
  <c r="L47" i="3"/>
  <c r="I47" i="3"/>
  <c r="M46" i="3"/>
  <c r="L46" i="3"/>
  <c r="I46" i="3"/>
  <c r="Q46" i="3"/>
  <c r="M45" i="3"/>
  <c r="L45" i="3"/>
  <c r="I45" i="3"/>
  <c r="Q45" i="3" s="1"/>
  <c r="M44" i="3"/>
  <c r="L44" i="3"/>
  <c r="I44" i="3"/>
  <c r="Q44" i="3"/>
  <c r="M43" i="3"/>
  <c r="L43" i="3"/>
  <c r="I43" i="3"/>
  <c r="Q43" i="3" s="1"/>
  <c r="M42" i="3"/>
  <c r="L42" i="3"/>
  <c r="I42" i="3"/>
  <c r="Q42" i="3"/>
  <c r="M41" i="3"/>
  <c r="L41" i="3"/>
  <c r="I41" i="3"/>
  <c r="Q41" i="3" s="1"/>
  <c r="M40" i="3"/>
  <c r="L40" i="3"/>
  <c r="I40" i="3"/>
  <c r="Q40" i="3"/>
  <c r="M39" i="3"/>
  <c r="L39" i="3"/>
  <c r="I39" i="3"/>
  <c r="Q39" i="3" s="1"/>
  <c r="M38" i="3"/>
  <c r="L38" i="3"/>
  <c r="I38" i="3"/>
  <c r="Q38" i="3"/>
  <c r="Q37" i="3"/>
  <c r="M37" i="3"/>
  <c r="L37" i="3"/>
  <c r="I37" i="3"/>
  <c r="M36" i="3"/>
  <c r="L36" i="3"/>
  <c r="I36" i="3"/>
  <c r="Q36" i="3"/>
  <c r="Q35" i="3"/>
  <c r="M35" i="3"/>
  <c r="L35" i="3"/>
  <c r="I35" i="3"/>
  <c r="M34" i="3"/>
  <c r="L34" i="3"/>
  <c r="I34" i="3"/>
  <c r="Q34" i="3"/>
  <c r="M33" i="3"/>
  <c r="L33" i="3"/>
  <c r="I33" i="3"/>
  <c r="Q33" i="3" s="1"/>
  <c r="M32" i="3"/>
  <c r="L32" i="3"/>
  <c r="I32" i="3"/>
  <c r="Q32" i="3"/>
  <c r="Q31" i="3"/>
  <c r="M31" i="3"/>
  <c r="L31" i="3"/>
  <c r="I31" i="3"/>
  <c r="M30" i="3"/>
  <c r="L30" i="3"/>
  <c r="I30" i="3"/>
  <c r="Q30" i="3"/>
  <c r="M29" i="3"/>
  <c r="L29" i="3"/>
  <c r="I29" i="3"/>
  <c r="Q29" i="3" s="1"/>
  <c r="M28" i="3"/>
  <c r="L28" i="3"/>
  <c r="I28" i="3"/>
  <c r="Q28" i="3"/>
  <c r="M27" i="3"/>
  <c r="L27" i="3"/>
  <c r="I27" i="3"/>
  <c r="Q27" i="3" s="1"/>
  <c r="M26" i="3"/>
  <c r="L26" i="3"/>
  <c r="I26" i="3"/>
  <c r="Q26" i="3"/>
  <c r="M25" i="3"/>
  <c r="L25" i="3"/>
  <c r="I25" i="3"/>
  <c r="Q25" i="3" s="1"/>
  <c r="M24" i="3"/>
  <c r="L24" i="3"/>
  <c r="I24" i="3"/>
  <c r="Q24" i="3"/>
  <c r="M23" i="3"/>
  <c r="L23" i="3"/>
  <c r="I23" i="3"/>
  <c r="Q23" i="3" s="1"/>
  <c r="M22" i="3"/>
  <c r="L22" i="3"/>
  <c r="I22" i="3"/>
  <c r="Q22" i="3"/>
  <c r="Q21" i="3"/>
  <c r="M21" i="3"/>
  <c r="L21" i="3"/>
  <c r="I21" i="3"/>
  <c r="M20" i="3"/>
  <c r="L20" i="3"/>
  <c r="I20" i="3"/>
  <c r="Q20" i="3"/>
  <c r="Q19" i="3"/>
  <c r="M19" i="3"/>
  <c r="L19" i="3"/>
  <c r="I19" i="3"/>
  <c r="M18" i="3"/>
  <c r="L18" i="3"/>
  <c r="I18" i="3"/>
  <c r="Q18" i="3"/>
  <c r="M17" i="3"/>
  <c r="L17" i="3"/>
  <c r="I17" i="3"/>
  <c r="Q17" i="3" s="1"/>
  <c r="M16" i="3"/>
  <c r="L16" i="3"/>
  <c r="I16" i="3"/>
  <c r="Q16" i="3"/>
  <c r="M15" i="3"/>
  <c r="L15" i="3"/>
  <c r="I15" i="3"/>
  <c r="Q15" i="3" s="1"/>
  <c r="M14" i="3"/>
  <c r="L14" i="3"/>
  <c r="I14" i="3"/>
  <c r="Q14" i="3"/>
  <c r="M13" i="3"/>
  <c r="L13" i="3"/>
  <c r="I13" i="3"/>
  <c r="Q13" i="3" s="1"/>
  <c r="M12" i="3"/>
  <c r="L12" i="3"/>
  <c r="I12" i="3"/>
  <c r="Q12" i="3"/>
  <c r="M11" i="3"/>
  <c r="L11" i="3"/>
  <c r="I11" i="3"/>
  <c r="Q11" i="3" s="1"/>
  <c r="M10" i="3"/>
  <c r="L10" i="3"/>
  <c r="I10" i="3"/>
  <c r="Q10" i="3"/>
  <c r="M9" i="3"/>
  <c r="L9" i="3"/>
  <c r="I9" i="3"/>
  <c r="Q9" i="3" s="1"/>
  <c r="M8" i="3"/>
  <c r="L8" i="3"/>
  <c r="I8" i="3"/>
  <c r="Q8" i="3"/>
  <c r="M7" i="3"/>
  <c r="L7" i="3"/>
  <c r="I7" i="3"/>
  <c r="Q7" i="3" s="1"/>
  <c r="M6" i="3"/>
  <c r="L6" i="3"/>
  <c r="I6" i="3"/>
  <c r="Q6" i="3"/>
  <c r="M5" i="3"/>
  <c r="L5" i="3"/>
  <c r="I5" i="3"/>
  <c r="Q5" i="3" s="1"/>
  <c r="C9" i="7"/>
  <c r="C16" i="7"/>
  <c r="C15" i="7"/>
  <c r="C14" i="7"/>
  <c r="C13" i="7"/>
  <c r="L12" i="7"/>
  <c r="I12" i="7"/>
  <c r="F12" i="7"/>
  <c r="C12" i="7"/>
  <c r="L11" i="7"/>
  <c r="I11" i="7"/>
  <c r="F11" i="7"/>
  <c r="C11" i="7"/>
  <c r="L10" i="7"/>
  <c r="I10" i="7"/>
  <c r="F10" i="7"/>
  <c r="C10" i="7"/>
  <c r="R9" i="7"/>
  <c r="AE9" i="7"/>
  <c r="L9" i="7"/>
  <c r="I9" i="7"/>
  <c r="F9" i="7"/>
  <c r="AE10" i="7"/>
  <c r="R10" i="7"/>
  <c r="G8" i="5"/>
  <c r="H8" i="5"/>
  <c r="G9" i="5"/>
  <c r="H9" i="5" s="1"/>
  <c r="G10" i="5"/>
  <c r="H10" i="5" s="1"/>
  <c r="G11" i="5"/>
  <c r="G12" i="5"/>
  <c r="H12" i="5" s="1"/>
  <c r="G13" i="5"/>
  <c r="H13" i="5" s="1"/>
  <c r="G14" i="5"/>
  <c r="H14" i="5" s="1"/>
  <c r="G15" i="5"/>
  <c r="H15" i="5" s="1"/>
  <c r="G16" i="5"/>
  <c r="H16" i="5"/>
  <c r="G18" i="5"/>
  <c r="H18" i="5" s="1"/>
  <c r="G19" i="5"/>
  <c r="H19" i="5"/>
  <c r="G20" i="5"/>
  <c r="H20" i="5" s="1"/>
  <c r="G22" i="5"/>
  <c r="H22" i="5"/>
  <c r="G23" i="5"/>
  <c r="H23" i="5" s="1"/>
  <c r="G24" i="5"/>
  <c r="H24" i="5" s="1"/>
  <c r="G25" i="5"/>
  <c r="H25" i="5" s="1"/>
  <c r="G26" i="5"/>
  <c r="H26" i="5" s="1"/>
  <c r="G27" i="5"/>
  <c r="H27" i="5" s="1"/>
  <c r="G28" i="5"/>
  <c r="H28" i="5" s="1"/>
  <c r="G29" i="5"/>
  <c r="H29" i="5" s="1"/>
  <c r="G30" i="5"/>
  <c r="H30" i="5"/>
  <c r="G31" i="5"/>
  <c r="H31" i="5" s="1"/>
  <c r="G32" i="5"/>
  <c r="H32" i="5"/>
  <c r="G34" i="5"/>
  <c r="H34" i="5" s="1"/>
  <c r="G35" i="5"/>
  <c r="H35" i="5" s="1"/>
  <c r="G36" i="5"/>
  <c r="H36" i="5" s="1"/>
  <c r="G37" i="5"/>
  <c r="H37" i="5" s="1"/>
  <c r="G38" i="5"/>
  <c r="H38" i="5" s="1"/>
  <c r="G39" i="5"/>
  <c r="H39" i="5" s="1"/>
  <c r="G40" i="5"/>
  <c r="H40" i="5" s="1"/>
  <c r="G41" i="5"/>
  <c r="H41" i="5" s="1"/>
  <c r="G42" i="5"/>
  <c r="H42" i="5" s="1"/>
  <c r="G43" i="5"/>
  <c r="H43" i="5" s="1"/>
  <c r="G45" i="5"/>
  <c r="H45" i="5" s="1"/>
  <c r="G46" i="5"/>
  <c r="H46" i="5" s="1"/>
  <c r="G47" i="5"/>
  <c r="H47" i="5" s="1"/>
  <c r="G49" i="5"/>
  <c r="H49" i="5" s="1"/>
  <c r="G50" i="5"/>
  <c r="H50" i="5" s="1"/>
  <c r="G51" i="5"/>
  <c r="G52" i="5"/>
  <c r="G53" i="5"/>
  <c r="H53" i="5"/>
  <c r="G54" i="5"/>
  <c r="H54" i="5" s="1"/>
  <c r="G55" i="5"/>
  <c r="H55" i="5" s="1"/>
  <c r="G56" i="5"/>
  <c r="G57" i="5"/>
  <c r="H57" i="5" s="1"/>
  <c r="G58" i="5"/>
  <c r="H58" i="5" s="1"/>
  <c r="G59" i="5"/>
  <c r="H59" i="5" s="1"/>
  <c r="G60" i="5"/>
  <c r="H60" i="5" s="1"/>
  <c r="G61" i="5"/>
  <c r="H61" i="5" s="1"/>
  <c r="G62" i="5"/>
  <c r="H62" i="5" s="1"/>
  <c r="G63" i="5"/>
  <c r="H63" i="5" s="1"/>
  <c r="G64" i="5"/>
  <c r="G65" i="5"/>
  <c r="H65" i="5" s="1"/>
  <c r="G66" i="5"/>
  <c r="H66" i="5" s="1"/>
  <c r="G67" i="5"/>
  <c r="H67" i="5" s="1"/>
  <c r="G68" i="5"/>
  <c r="H68" i="5" s="1"/>
  <c r="G69" i="5"/>
  <c r="H69" i="5" s="1"/>
  <c r="G70" i="5"/>
  <c r="H70" i="5" s="1"/>
  <c r="G71" i="5"/>
  <c r="H71" i="5" s="1"/>
  <c r="G73" i="5"/>
  <c r="G74" i="5"/>
  <c r="H74" i="5" s="1"/>
  <c r="G75" i="5"/>
  <c r="H75" i="5" s="1"/>
  <c r="G76" i="5"/>
  <c r="G77" i="5"/>
  <c r="H77" i="5" s="1"/>
  <c r="G78" i="5"/>
  <c r="H78" i="5" s="1"/>
  <c r="G79" i="5"/>
  <c r="H79" i="5" s="1"/>
  <c r="G80" i="5"/>
  <c r="H80" i="5" s="1"/>
  <c r="G81" i="5"/>
  <c r="G82" i="5"/>
  <c r="H82" i="5" s="1"/>
  <c r="G83" i="5"/>
  <c r="H83" i="5" s="1"/>
  <c r="G84" i="5"/>
  <c r="G85" i="5"/>
  <c r="H85" i="5" s="1"/>
  <c r="G86" i="5"/>
  <c r="H86" i="5" s="1"/>
  <c r="G87" i="5"/>
  <c r="H87" i="5" s="1"/>
  <c r="G88" i="5"/>
  <c r="H88" i="5" s="1"/>
  <c r="G89" i="5"/>
  <c r="H89" i="5" s="1"/>
  <c r="G90" i="5"/>
  <c r="H90" i="5"/>
  <c r="G91" i="5"/>
  <c r="H91" i="5" s="1"/>
  <c r="G92" i="5"/>
  <c r="H92" i="5" s="1"/>
  <c r="G93" i="5"/>
  <c r="H93" i="5" s="1"/>
  <c r="G94" i="5"/>
  <c r="H94" i="5" s="1"/>
  <c r="G95" i="5"/>
  <c r="H95" i="5" s="1"/>
  <c r="G97" i="5"/>
  <c r="H97" i="5" s="1"/>
  <c r="G98" i="5"/>
  <c r="G99" i="5"/>
  <c r="H99" i="5" s="1"/>
  <c r="G100" i="5"/>
  <c r="H100" i="5" s="1"/>
  <c r="G101" i="5"/>
  <c r="G102" i="5"/>
  <c r="G103" i="5"/>
  <c r="H103" i="5"/>
  <c r="G104" i="5"/>
  <c r="H104" i="5" s="1"/>
  <c r="G105" i="5"/>
  <c r="H105" i="5" s="1"/>
  <c r="G106" i="5"/>
  <c r="H106" i="5" s="1"/>
  <c r="G107" i="5"/>
  <c r="H107" i="5" s="1"/>
  <c r="G108" i="5"/>
  <c r="H108" i="5" s="1"/>
  <c r="G109" i="5"/>
  <c r="H109" i="5" s="1"/>
  <c r="G110" i="5"/>
  <c r="H110" i="5" s="1"/>
  <c r="G111" i="5"/>
  <c r="H111" i="5" s="1"/>
  <c r="G112" i="5"/>
  <c r="H112" i="5" s="1"/>
  <c r="G113" i="5"/>
  <c r="H113" i="5" s="1"/>
  <c r="G114" i="5"/>
  <c r="H114" i="5" s="1"/>
  <c r="G115" i="5"/>
  <c r="H115" i="5" s="1"/>
  <c r="G116" i="5"/>
  <c r="H116" i="5" s="1"/>
  <c r="G117" i="5"/>
  <c r="H117" i="5" s="1"/>
  <c r="G118" i="5"/>
  <c r="H118" i="5" s="1"/>
  <c r="G119" i="5"/>
  <c r="H119" i="5" s="1"/>
  <c r="G120" i="5"/>
  <c r="H120" i="5" s="1"/>
  <c r="G121" i="5"/>
  <c r="H121" i="5" s="1"/>
  <c r="G122" i="5"/>
  <c r="H122" i="5" s="1"/>
  <c r="G124" i="5"/>
  <c r="H124" i="5" s="1"/>
  <c r="G125" i="5"/>
  <c r="H125" i="5" s="1"/>
  <c r="G126" i="5"/>
  <c r="H126" i="5" s="1"/>
  <c r="G127" i="5"/>
  <c r="G128" i="5"/>
  <c r="H128" i="5"/>
  <c r="G129" i="5"/>
  <c r="H129" i="5" s="1"/>
  <c r="G130" i="5"/>
  <c r="H130" i="5" s="1"/>
  <c r="G131" i="5"/>
  <c r="H131" i="5" s="1"/>
  <c r="G132" i="5"/>
  <c r="H132" i="5" s="1"/>
  <c r="G133" i="5"/>
  <c r="H133" i="5" s="1"/>
  <c r="G134" i="5"/>
  <c r="H134" i="5" s="1"/>
  <c r="G135" i="5"/>
  <c r="H135" i="5" s="1"/>
  <c r="G136" i="5"/>
  <c r="H136" i="5" s="1"/>
  <c r="G137" i="5"/>
  <c r="H137" i="5" s="1"/>
  <c r="G138" i="5"/>
  <c r="H138" i="5" s="1"/>
  <c r="G139" i="5"/>
  <c r="G140" i="5"/>
  <c r="H140" i="5"/>
  <c r="G141" i="5"/>
  <c r="H141" i="5" s="1"/>
  <c r="G142" i="5"/>
  <c r="G143" i="5"/>
  <c r="H143" i="5" s="1"/>
  <c r="G144" i="5"/>
  <c r="H144" i="5"/>
  <c r="G146" i="5"/>
  <c r="H146" i="5" s="1"/>
  <c r="G147" i="5"/>
  <c r="H147" i="5"/>
  <c r="G148" i="5"/>
  <c r="G149" i="5"/>
  <c r="H149" i="5" s="1"/>
  <c r="G151" i="5"/>
  <c r="H151" i="5" s="1"/>
  <c r="G152" i="5"/>
  <c r="G153" i="5"/>
  <c r="H153" i="5" s="1"/>
  <c r="G154" i="5"/>
  <c r="H154" i="5" s="1"/>
  <c r="G155" i="5"/>
  <c r="H155" i="5" s="1"/>
  <c r="G156" i="5"/>
  <c r="H156" i="5" s="1"/>
  <c r="G157" i="5"/>
  <c r="H157" i="5" s="1"/>
  <c r="G158" i="5"/>
  <c r="H158" i="5"/>
  <c r="G159" i="5"/>
  <c r="H159" i="5" s="1"/>
  <c r="G160" i="5"/>
  <c r="H160" i="5" s="1"/>
  <c r="G161" i="5"/>
  <c r="H161" i="5" s="1"/>
  <c r="G162" i="5"/>
  <c r="H162" i="5" s="1"/>
  <c r="G163" i="5"/>
  <c r="H163" i="5" s="1"/>
  <c r="G164" i="5"/>
  <c r="H164" i="5"/>
  <c r="G165" i="5"/>
  <c r="G166" i="5"/>
  <c r="H166" i="5" s="1"/>
  <c r="G167" i="5"/>
  <c r="H167" i="5" s="1"/>
  <c r="G168" i="5"/>
  <c r="G169" i="5"/>
  <c r="G170" i="5"/>
  <c r="H170" i="5"/>
  <c r="G171" i="5"/>
  <c r="H171" i="5" s="1"/>
  <c r="G172" i="5"/>
  <c r="H172" i="5" s="1"/>
  <c r="G173" i="5"/>
  <c r="H173" i="5" s="1"/>
  <c r="G174" i="5"/>
  <c r="H174" i="5" s="1"/>
  <c r="G176" i="5"/>
  <c r="H176" i="5" s="1"/>
  <c r="G177" i="5"/>
  <c r="G178" i="5"/>
  <c r="H178" i="5" s="1"/>
  <c r="G179" i="5"/>
  <c r="H179" i="5" s="1"/>
  <c r="G180" i="5"/>
  <c r="H180" i="5" s="1"/>
  <c r="G181" i="5"/>
  <c r="H181" i="5" s="1"/>
  <c r="G182" i="5"/>
  <c r="G183" i="5"/>
  <c r="H183" i="5"/>
  <c r="G184" i="5"/>
  <c r="H184" i="5" s="1"/>
  <c r="G185" i="5"/>
  <c r="H185" i="5" s="1"/>
  <c r="G187" i="5"/>
  <c r="G188" i="5"/>
  <c r="H188" i="5" s="1"/>
  <c r="G189" i="5"/>
  <c r="H189" i="5" s="1"/>
  <c r="G190" i="5"/>
  <c r="H190" i="5" s="1"/>
  <c r="G191" i="5"/>
  <c r="G192" i="5"/>
  <c r="H192" i="5" s="1"/>
  <c r="G193" i="5"/>
  <c r="H193" i="5" s="1"/>
  <c r="G194" i="5"/>
  <c r="G195" i="5"/>
  <c r="H195" i="5" s="1"/>
  <c r="G196" i="5"/>
  <c r="H196" i="5"/>
  <c r="G197" i="5"/>
  <c r="H197" i="5" s="1"/>
  <c r="G198" i="5"/>
  <c r="H198" i="5" s="1"/>
  <c r="G199" i="5"/>
  <c r="H199" i="5" s="1"/>
  <c r="G200" i="5"/>
  <c r="H200" i="5" s="1"/>
  <c r="G201" i="5"/>
  <c r="H201" i="5" s="1"/>
  <c r="G202" i="5"/>
  <c r="G203" i="5"/>
  <c r="G204" i="5"/>
  <c r="H204" i="5" s="1"/>
  <c r="G205" i="5"/>
  <c r="H205" i="5" s="1"/>
  <c r="G206" i="5"/>
  <c r="H206" i="5" s="1"/>
  <c r="G207" i="5"/>
  <c r="H207" i="5" s="1"/>
  <c r="G208" i="5"/>
  <c r="H208" i="5" s="1"/>
  <c r="G209" i="5"/>
  <c r="H209" i="5" s="1"/>
  <c r="G210" i="5"/>
  <c r="G211" i="5"/>
  <c r="H211" i="5" s="1"/>
  <c r="G212" i="5"/>
  <c r="H212" i="5" s="1"/>
  <c r="G213" i="5"/>
  <c r="H213" i="5" s="1"/>
  <c r="G214" i="5"/>
  <c r="H214" i="5" s="1"/>
  <c r="G215" i="5"/>
  <c r="H215" i="5" s="1"/>
  <c r="G216" i="5"/>
  <c r="H216" i="5" s="1"/>
  <c r="G218" i="5"/>
  <c r="H218" i="5" s="1"/>
  <c r="G219" i="5"/>
  <c r="G220" i="5"/>
  <c r="H220" i="5" s="1"/>
  <c r="G221" i="5"/>
  <c r="H221" i="5" s="1"/>
  <c r="G222" i="5"/>
  <c r="H222" i="5" s="1"/>
  <c r="G223" i="5"/>
  <c r="H223" i="5" s="1"/>
  <c r="G224" i="5"/>
  <c r="G225" i="5"/>
  <c r="H225" i="5"/>
  <c r="G226" i="5"/>
  <c r="H226" i="5" s="1"/>
  <c r="G227" i="5"/>
  <c r="H227" i="5" s="1"/>
  <c r="G228" i="5"/>
  <c r="H228" i="5" s="1"/>
  <c r="G229" i="5"/>
  <c r="H229" i="5"/>
  <c r="G230" i="5"/>
  <c r="H230" i="5" s="1"/>
  <c r="G231" i="5"/>
  <c r="H231" i="5" s="1"/>
  <c r="G232" i="5"/>
  <c r="H232" i="5" s="1"/>
  <c r="G233" i="5"/>
  <c r="H233" i="5" s="1"/>
  <c r="G234" i="5"/>
  <c r="H234" i="5" s="1"/>
  <c r="G235" i="5"/>
  <c r="G236" i="5"/>
  <c r="G237" i="5"/>
  <c r="H237" i="5" s="1"/>
  <c r="G238" i="5"/>
  <c r="H238" i="5" s="1"/>
  <c r="G239" i="5"/>
  <c r="H239" i="5" s="1"/>
  <c r="G240" i="5"/>
  <c r="H240" i="5" s="1"/>
  <c r="G241" i="5"/>
  <c r="H241" i="5" s="1"/>
  <c r="G242" i="5"/>
  <c r="H242" i="5" s="1"/>
  <c r="G243" i="5"/>
  <c r="H243" i="5" s="1"/>
  <c r="G244" i="5"/>
  <c r="H244" i="5" s="1"/>
  <c r="G245" i="5"/>
  <c r="H245" i="5" s="1"/>
  <c r="G246" i="5"/>
  <c r="H246" i="5" s="1"/>
  <c r="G247" i="5"/>
  <c r="H247" i="5" s="1"/>
  <c r="G248" i="5"/>
  <c r="H248" i="5" s="1"/>
  <c r="G249" i="5"/>
  <c r="H249" i="5" s="1"/>
  <c r="G250" i="5"/>
  <c r="H250" i="5" s="1"/>
  <c r="G251" i="5"/>
  <c r="H251" i="5" s="1"/>
  <c r="G252" i="5"/>
  <c r="H252" i="5" s="1"/>
  <c r="G253" i="5"/>
  <c r="H253" i="5" s="1"/>
  <c r="G254" i="5"/>
  <c r="H254" i="5" s="1"/>
  <c r="G255" i="5"/>
  <c r="H255" i="5" s="1"/>
  <c r="G256" i="5"/>
  <c r="H256" i="5" s="1"/>
  <c r="G257" i="5"/>
  <c r="H257" i="5" s="1"/>
  <c r="G258" i="5"/>
  <c r="H258" i="5" s="1"/>
  <c r="G259" i="5"/>
  <c r="G260" i="5"/>
  <c r="H260" i="5" s="1"/>
  <c r="G261" i="5"/>
  <c r="H261" i="5" s="1"/>
  <c r="G262" i="5"/>
  <c r="H262" i="5" s="1"/>
  <c r="G263" i="5"/>
  <c r="H263" i="5" s="1"/>
  <c r="G264" i="5"/>
  <c r="H264" i="5" s="1"/>
  <c r="G265" i="5"/>
  <c r="H265" i="5" s="1"/>
  <c r="G266" i="5"/>
  <c r="H266" i="5" s="1"/>
  <c r="G267" i="5"/>
  <c r="H267" i="5" s="1"/>
  <c r="G268" i="5"/>
  <c r="H268" i="5" s="1"/>
  <c r="G270" i="5"/>
  <c r="H270" i="5"/>
  <c r="G271" i="5"/>
  <c r="H271" i="5" s="1"/>
  <c r="G272" i="5"/>
  <c r="H272" i="5" s="1"/>
  <c r="G273" i="5"/>
  <c r="G274" i="5"/>
  <c r="H274" i="5"/>
  <c r="G275" i="5"/>
  <c r="H275" i="5" s="1"/>
  <c r="G276" i="5"/>
  <c r="G277" i="5"/>
  <c r="H277" i="5" s="1"/>
  <c r="G278" i="5"/>
  <c r="H278" i="5" s="1"/>
  <c r="G279" i="5"/>
  <c r="H279" i="5" s="1"/>
  <c r="G280" i="5"/>
  <c r="H280" i="5"/>
  <c r="G281" i="5"/>
  <c r="H281" i="5" s="1"/>
  <c r="G282" i="5"/>
  <c r="H282" i="5"/>
  <c r="G283" i="5"/>
  <c r="H283" i="5" s="1"/>
  <c r="G284" i="5"/>
  <c r="G285" i="5"/>
  <c r="G286" i="5"/>
  <c r="H286" i="5"/>
  <c r="G287" i="5"/>
  <c r="H287" i="5" s="1"/>
  <c r="G289" i="5"/>
  <c r="H289" i="5" s="1"/>
  <c r="G290" i="5"/>
  <c r="G291" i="5"/>
  <c r="H291" i="5" s="1"/>
  <c r="G292" i="5"/>
  <c r="G293" i="5"/>
  <c r="G294" i="5"/>
  <c r="H294" i="5" s="1"/>
  <c r="G295" i="5"/>
  <c r="H295" i="5" s="1"/>
  <c r="G296" i="5"/>
  <c r="H296" i="5" s="1"/>
  <c r="G297" i="5"/>
  <c r="H297" i="5" s="1"/>
  <c r="G298" i="5"/>
  <c r="G299" i="5"/>
  <c r="H299" i="5"/>
  <c r="G300" i="5"/>
  <c r="H300" i="5" s="1"/>
  <c r="G301" i="5"/>
  <c r="G302" i="5"/>
  <c r="H302" i="5" s="1"/>
  <c r="G303" i="5"/>
  <c r="H303" i="5" s="1"/>
  <c r="G304" i="5"/>
  <c r="H304" i="5" s="1"/>
  <c r="G305" i="5"/>
  <c r="H305" i="5" s="1"/>
  <c r="G306" i="5"/>
  <c r="H306" i="5" s="1"/>
  <c r="G307" i="5"/>
  <c r="H307" i="5" s="1"/>
  <c r="G308" i="5"/>
  <c r="H308" i="5" s="1"/>
  <c r="G310" i="5"/>
  <c r="H310" i="5" s="1"/>
  <c r="G311" i="5"/>
  <c r="G312" i="5"/>
  <c r="H312" i="5" s="1"/>
  <c r="G313" i="5"/>
  <c r="H313" i="5" s="1"/>
  <c r="G314" i="5"/>
  <c r="H314" i="5" s="1"/>
  <c r="G315" i="5"/>
  <c r="G316" i="5"/>
  <c r="H316" i="5" s="1"/>
  <c r="G317" i="5"/>
  <c r="H317" i="5" s="1"/>
  <c r="G318" i="5"/>
  <c r="G319" i="5"/>
  <c r="G320" i="5"/>
  <c r="H320" i="5" s="1"/>
  <c r="G321" i="5"/>
  <c r="H321" i="5" s="1"/>
  <c r="G322" i="5"/>
  <c r="H322" i="5" s="1"/>
  <c r="G323" i="5"/>
  <c r="G324" i="5"/>
  <c r="H324" i="5" s="1"/>
  <c r="G175" i="5"/>
  <c r="I175" i="5" s="1"/>
  <c r="G44" i="5"/>
  <c r="G96" i="5"/>
  <c r="G288" i="5"/>
  <c r="I288" i="5" s="1"/>
  <c r="G309" i="5"/>
  <c r="I309" i="5" s="1"/>
  <c r="G217" i="5"/>
  <c r="H217" i="5" s="1"/>
  <c r="G186" i="5"/>
  <c r="G145" i="5"/>
  <c r="I145" i="5" s="1"/>
  <c r="G123" i="5"/>
  <c r="H123" i="5" s="1"/>
  <c r="G33" i="5"/>
  <c r="G48" i="5"/>
  <c r="H48" i="5" s="1"/>
  <c r="G269" i="5"/>
  <c r="H269" i="5" s="1"/>
  <c r="G150" i="5"/>
  <c r="I150" i="5" s="1"/>
  <c r="G72" i="5"/>
  <c r="I72" i="5" s="1"/>
  <c r="J72" i="5" s="1"/>
  <c r="K72" i="5" s="1"/>
  <c r="G21" i="5"/>
  <c r="H21" i="5" s="1"/>
  <c r="G17" i="5"/>
  <c r="I33" i="5"/>
  <c r="H33" i="5"/>
  <c r="H309" i="5"/>
  <c r="H72" i="5"/>
  <c r="I21" i="5"/>
  <c r="H150" i="5"/>
  <c r="I48" i="5"/>
  <c r="I44" i="5"/>
  <c r="H44" i="5"/>
  <c r="I123" i="5"/>
  <c r="I186" i="5"/>
  <c r="J186" i="5" s="1"/>
  <c r="K186" i="5" s="1"/>
  <c r="H186" i="5"/>
  <c r="H175" i="5"/>
  <c r="I7" i="5"/>
  <c r="J7" i="5" s="1"/>
  <c r="K7" i="5" s="1"/>
  <c r="I8" i="5"/>
  <c r="J21" i="5" l="1"/>
  <c r="K21" i="5" s="1"/>
  <c r="I515" i="5"/>
  <c r="I770" i="5"/>
  <c r="K20" i="9"/>
  <c r="K24" i="9"/>
  <c r="K42" i="9" s="1"/>
  <c r="K32" i="9"/>
  <c r="O23" i="9"/>
  <c r="O31" i="9"/>
  <c r="M21" i="9"/>
  <c r="M20" i="9"/>
  <c r="K29" i="9"/>
  <c r="K33" i="9"/>
  <c r="O24" i="9"/>
  <c r="O42" i="9" s="1"/>
  <c r="O32" i="9"/>
  <c r="M22" i="9"/>
  <c r="M40" i="9" s="1"/>
  <c r="M30" i="9"/>
  <c r="M29" i="9"/>
  <c r="O33" i="9"/>
  <c r="M23" i="9"/>
  <c r="M41" i="9" s="1"/>
  <c r="M31" i="9"/>
  <c r="L21" i="9"/>
  <c r="L39" i="9" s="1"/>
  <c r="O29" i="9"/>
  <c r="M24" i="9"/>
  <c r="M42" i="9" s="1"/>
  <c r="O21" i="9"/>
  <c r="O39" i="9" s="1"/>
  <c r="M33" i="9"/>
  <c r="L23" i="9"/>
  <c r="L31" i="9"/>
  <c r="L40" i="9" s="1"/>
  <c r="N22" i="9"/>
  <c r="N40" i="9" s="1"/>
  <c r="N30" i="9"/>
  <c r="N29" i="9"/>
  <c r="N38" i="9" s="1"/>
  <c r="N33" i="9"/>
  <c r="K23" i="9"/>
  <c r="K41" i="9" s="1"/>
  <c r="K31" i="9"/>
  <c r="O22" i="9"/>
  <c r="O40" i="9" s="1"/>
  <c r="L38" i="9"/>
  <c r="J309" i="5"/>
  <c r="K309" i="5" s="1"/>
  <c r="J740" i="5"/>
  <c r="K740" i="5" s="1"/>
  <c r="I596" i="5"/>
  <c r="I597" i="5" s="1"/>
  <c r="H596" i="5"/>
  <c r="H565" i="5"/>
  <c r="I565" i="5"/>
  <c r="O30" i="9"/>
  <c r="L32" i="9"/>
  <c r="H784" i="5"/>
  <c r="J784" i="5" s="1"/>
  <c r="K784" i="5" s="1"/>
  <c r="H718" i="5"/>
  <c r="K22" i="9"/>
  <c r="K40" i="9" s="1"/>
  <c r="I742" i="5"/>
  <c r="H742" i="5"/>
  <c r="O38" i="9"/>
  <c r="I217" i="5"/>
  <c r="J217" i="5" s="1"/>
  <c r="K217" i="5" s="1"/>
  <c r="I717" i="5"/>
  <c r="H717" i="5"/>
  <c r="I718" i="5" s="1"/>
  <c r="H460" i="5"/>
  <c r="N21" i="9"/>
  <c r="N24" i="9"/>
  <c r="N42" i="9" s="1"/>
  <c r="W10" i="7"/>
  <c r="Q11" i="7"/>
  <c r="S10" i="7"/>
  <c r="V10" i="7"/>
  <c r="I516" i="5"/>
  <c r="J516" i="5" s="1"/>
  <c r="K516" i="5" s="1"/>
  <c r="H800" i="5"/>
  <c r="I733" i="5"/>
  <c r="J733" i="5" s="1"/>
  <c r="K733" i="5" s="1"/>
  <c r="T9" i="7"/>
  <c r="S9" i="7"/>
  <c r="H870" i="5"/>
  <c r="J673" i="5"/>
  <c r="K673" i="5" s="1"/>
  <c r="I124" i="5"/>
  <c r="I865" i="5"/>
  <c r="J864" i="5"/>
  <c r="K864" i="5" s="1"/>
  <c r="J150" i="5"/>
  <c r="K150" i="5" s="1"/>
  <c r="I151" i="5"/>
  <c r="J151" i="5" s="1"/>
  <c r="K151" i="5" s="1"/>
  <c r="I289" i="5"/>
  <c r="J289" i="5" s="1"/>
  <c r="K289" i="5" s="1"/>
  <c r="I832" i="5"/>
  <c r="I730" i="5"/>
  <c r="H737" i="5"/>
  <c r="J737" i="5" s="1"/>
  <c r="K737" i="5" s="1"/>
  <c r="I374" i="5"/>
  <c r="I375" i="5" s="1"/>
  <c r="I34" i="5"/>
  <c r="I35" i="5" s="1"/>
  <c r="J33" i="5"/>
  <c r="K33" i="5" s="1"/>
  <c r="I269" i="5"/>
  <c r="J269" i="5" s="1"/>
  <c r="K269" i="5" s="1"/>
  <c r="J361" i="5"/>
  <c r="K361" i="5" s="1"/>
  <c r="J596" i="5"/>
  <c r="K596" i="5" s="1"/>
  <c r="I734" i="5"/>
  <c r="J734" i="5" s="1"/>
  <c r="K734" i="5" s="1"/>
  <c r="H440" i="5"/>
  <c r="I441" i="5" s="1"/>
  <c r="J609" i="5"/>
  <c r="K609" i="5" s="1"/>
  <c r="I391" i="5"/>
  <c r="I392" i="5" s="1"/>
  <c r="J392" i="5" s="1"/>
  <c r="K392" i="5" s="1"/>
  <c r="H288" i="5"/>
  <c r="J288" i="5" s="1"/>
  <c r="K288" i="5" s="1"/>
  <c r="I22" i="5"/>
  <c r="J22" i="5" s="1"/>
  <c r="K22" i="5" s="1"/>
  <c r="I787" i="5"/>
  <c r="J787" i="5" s="1"/>
  <c r="K787" i="5" s="1"/>
  <c r="J123" i="5"/>
  <c r="K123" i="5" s="1"/>
  <c r="J175" i="5"/>
  <c r="K175" i="5" s="1"/>
  <c r="I176" i="5"/>
  <c r="J176" i="5" s="1"/>
  <c r="K176" i="5" s="1"/>
  <c r="I739" i="5"/>
  <c r="J739" i="5" s="1"/>
  <c r="K739" i="5" s="1"/>
  <c r="I346" i="5"/>
  <c r="I802" i="5"/>
  <c r="H735" i="5"/>
  <c r="J735" i="5" s="1"/>
  <c r="K735" i="5" s="1"/>
  <c r="H711" i="5"/>
  <c r="H683" i="5"/>
  <c r="H696" i="5"/>
  <c r="L8" i="5"/>
  <c r="I49" i="5"/>
  <c r="J48" i="5"/>
  <c r="K48" i="5" s="1"/>
  <c r="H323" i="5"/>
  <c r="H284" i="5"/>
  <c r="J8" i="5"/>
  <c r="K8" i="5" s="1"/>
  <c r="I9" i="5"/>
  <c r="H165" i="5"/>
  <c r="H139" i="5"/>
  <c r="H101" i="5"/>
  <c r="H76" i="5"/>
  <c r="H51" i="5"/>
  <c r="H210" i="5"/>
  <c r="H191" i="5"/>
  <c r="H152" i="5"/>
  <c r="I152" i="5"/>
  <c r="J152" i="5" s="1"/>
  <c r="K152" i="5" s="1"/>
  <c r="H81" i="5"/>
  <c r="H56" i="5"/>
  <c r="H235" i="5"/>
  <c r="H203" i="5"/>
  <c r="H298" i="5"/>
  <c r="H285" i="5"/>
  <c r="H273" i="5"/>
  <c r="H259" i="5"/>
  <c r="H202" i="5"/>
  <c r="H177" i="5"/>
  <c r="H315" i="5"/>
  <c r="H290" i="5"/>
  <c r="H182" i="5"/>
  <c r="H169" i="5"/>
  <c r="H301" i="5"/>
  <c r="H276" i="5"/>
  <c r="H168" i="5"/>
  <c r="H142" i="5"/>
  <c r="H98" i="5"/>
  <c r="H73" i="5"/>
  <c r="I73" i="5"/>
  <c r="H219" i="5"/>
  <c r="H194" i="5"/>
  <c r="H148" i="5"/>
  <c r="H84" i="5"/>
  <c r="I310" i="5"/>
  <c r="J310" i="5" s="1"/>
  <c r="K310" i="5" s="1"/>
  <c r="H319" i="5"/>
  <c r="H187" i="5"/>
  <c r="I187" i="5"/>
  <c r="H64" i="5"/>
  <c r="I45" i="5"/>
  <c r="J45" i="5" s="1"/>
  <c r="K45" i="5" s="1"/>
  <c r="J44" i="5"/>
  <c r="K44" i="5" s="1"/>
  <c r="I270" i="5"/>
  <c r="I17" i="5"/>
  <c r="H17" i="5"/>
  <c r="H318" i="5"/>
  <c r="H293" i="5"/>
  <c r="H236" i="5"/>
  <c r="H224" i="5"/>
  <c r="H102" i="5"/>
  <c r="H52" i="5"/>
  <c r="H11" i="5"/>
  <c r="H647" i="5"/>
  <c r="H640" i="5"/>
  <c r="H630" i="5"/>
  <c r="H589" i="5"/>
  <c r="H552" i="5"/>
  <c r="H539" i="5"/>
  <c r="I517" i="5"/>
  <c r="H510" i="5"/>
  <c r="H444" i="5"/>
  <c r="J460" i="5"/>
  <c r="K460" i="5" s="1"/>
  <c r="I461" i="5"/>
  <c r="H311" i="5"/>
  <c r="I311" i="5"/>
  <c r="H127" i="5"/>
  <c r="J515" i="5"/>
  <c r="K515" i="5" s="1"/>
  <c r="I218" i="5"/>
  <c r="J218" i="5" s="1"/>
  <c r="K218" i="5" s="1"/>
  <c r="I96" i="5"/>
  <c r="H96" i="5"/>
  <c r="H145" i="5"/>
  <c r="J145" i="5" s="1"/>
  <c r="K145" i="5" s="1"/>
  <c r="H292" i="5"/>
  <c r="I743" i="5"/>
  <c r="J742" i="5"/>
  <c r="K742" i="5" s="1"/>
  <c r="H723" i="5"/>
  <c r="H716" i="5"/>
  <c r="H694" i="5"/>
  <c r="I694" i="5"/>
  <c r="H681" i="5"/>
  <c r="I629" i="5"/>
  <c r="H629" i="5"/>
  <c r="H611" i="5"/>
  <c r="I611" i="5"/>
  <c r="H551" i="5"/>
  <c r="I503" i="5"/>
  <c r="J502" i="5"/>
  <c r="K502" i="5" s="1"/>
  <c r="I398" i="5"/>
  <c r="H398" i="5"/>
  <c r="H362" i="5"/>
  <c r="I362" i="5"/>
  <c r="H349" i="5"/>
  <c r="H326" i="5"/>
  <c r="I326" i="5"/>
  <c r="I871" i="5"/>
  <c r="H871" i="5"/>
  <c r="H822" i="5"/>
  <c r="H790" i="5"/>
  <c r="I790" i="5"/>
  <c r="I777" i="5"/>
  <c r="H777" i="5"/>
  <c r="I566" i="5"/>
  <c r="J565" i="5"/>
  <c r="K565" i="5" s="1"/>
  <c r="H876" i="5"/>
  <c r="J870" i="5"/>
  <c r="K870" i="5" s="1"/>
  <c r="I741" i="5"/>
  <c r="J741" i="5" s="1"/>
  <c r="K741" i="5" s="1"/>
  <c r="I792" i="5"/>
  <c r="J791" i="5"/>
  <c r="K791" i="5" s="1"/>
  <c r="H782" i="5"/>
  <c r="H622" i="5"/>
  <c r="I622" i="5"/>
  <c r="H544" i="5"/>
  <c r="I544" i="5"/>
  <c r="J325" i="5"/>
  <c r="K325" i="5" s="1"/>
  <c r="I859" i="5"/>
  <c r="H859" i="5"/>
  <c r="H835" i="5"/>
  <c r="H820" i="5"/>
  <c r="I820" i="5"/>
  <c r="H651" i="5"/>
  <c r="I651" i="5"/>
  <c r="H413" i="5"/>
  <c r="I413" i="5"/>
  <c r="I788" i="5"/>
  <c r="I803" i="5"/>
  <c r="J373" i="5"/>
  <c r="K373" i="5" s="1"/>
  <c r="J802" i="5"/>
  <c r="K802" i="5" s="1"/>
  <c r="J801" i="5"/>
  <c r="K801" i="5" s="1"/>
  <c r="H786" i="5"/>
  <c r="I786" i="5"/>
  <c r="I674" i="5"/>
  <c r="J553" i="5"/>
  <c r="K553" i="5" s="1"/>
  <c r="I554" i="5"/>
  <c r="H463" i="5"/>
  <c r="H713" i="5"/>
  <c r="I713" i="5"/>
  <c r="H330" i="5"/>
  <c r="H785" i="5"/>
  <c r="J785" i="5" s="1"/>
  <c r="K785" i="5" s="1"/>
  <c r="J800" i="5"/>
  <c r="K800" i="5" s="1"/>
  <c r="H783" i="5"/>
  <c r="I783" i="5"/>
  <c r="I329" i="5"/>
  <c r="M51" i="9" l="1"/>
  <c r="X9" i="7"/>
  <c r="Y9" i="7" s="1"/>
  <c r="P40" i="9"/>
  <c r="P42" i="9"/>
  <c r="X10" i="7"/>
  <c r="AA10" i="7" s="1"/>
  <c r="J718" i="5"/>
  <c r="K718" i="5" s="1"/>
  <c r="I719" i="5"/>
  <c r="O49" i="9"/>
  <c r="K49" i="9"/>
  <c r="L49" i="9"/>
  <c r="M49" i="9"/>
  <c r="I598" i="5"/>
  <c r="J597" i="5"/>
  <c r="K597" i="5" s="1"/>
  <c r="L51" i="9"/>
  <c r="K51" i="9"/>
  <c r="I393" i="5"/>
  <c r="J391" i="5"/>
  <c r="K391" i="5" s="1"/>
  <c r="I46" i="5"/>
  <c r="J34" i="5"/>
  <c r="K34" i="5" s="1"/>
  <c r="N49" i="9"/>
  <c r="J717" i="5"/>
  <c r="K717" i="5" s="1"/>
  <c r="K38" i="9"/>
  <c r="I771" i="5"/>
  <c r="J770" i="5"/>
  <c r="K770" i="5" s="1"/>
  <c r="O51" i="9"/>
  <c r="I736" i="5"/>
  <c r="J736" i="5" s="1"/>
  <c r="K736" i="5" s="1"/>
  <c r="S11" i="7"/>
  <c r="T11" i="7"/>
  <c r="Q12" i="7"/>
  <c r="U11" i="7"/>
  <c r="V11" i="7"/>
  <c r="AE11" i="7"/>
  <c r="R11" i="7"/>
  <c r="W11" i="7"/>
  <c r="L41" i="9"/>
  <c r="M38" i="9"/>
  <c r="N51" i="9"/>
  <c r="M39" i="9"/>
  <c r="N39" i="9"/>
  <c r="O41" i="9"/>
  <c r="I442" i="5"/>
  <c r="J441" i="5"/>
  <c r="K441" i="5" s="1"/>
  <c r="I731" i="5"/>
  <c r="J731" i="5" s="1"/>
  <c r="K731" i="5" s="1"/>
  <c r="J730" i="5"/>
  <c r="K730" i="5" s="1"/>
  <c r="J865" i="5"/>
  <c r="K865" i="5" s="1"/>
  <c r="I866" i="5"/>
  <c r="J629" i="5"/>
  <c r="K629" i="5" s="1"/>
  <c r="I290" i="5"/>
  <c r="J290" i="5" s="1"/>
  <c r="K290" i="5" s="1"/>
  <c r="J832" i="5"/>
  <c r="K832" i="5" s="1"/>
  <c r="I833" i="5"/>
  <c r="I125" i="5"/>
  <c r="J124" i="5"/>
  <c r="K124" i="5" s="1"/>
  <c r="J374" i="5"/>
  <c r="K374" i="5" s="1"/>
  <c r="I23" i="5"/>
  <c r="J23" i="5" s="1"/>
  <c r="K23" i="5" s="1"/>
  <c r="J346" i="5"/>
  <c r="K346" i="5" s="1"/>
  <c r="I347" i="5"/>
  <c r="J440" i="5"/>
  <c r="K440" i="5" s="1"/>
  <c r="I177" i="5"/>
  <c r="J598" i="5"/>
  <c r="K598" i="5" s="1"/>
  <c r="I599" i="5"/>
  <c r="J375" i="5"/>
  <c r="K375" i="5" s="1"/>
  <c r="I376" i="5"/>
  <c r="J871" i="5"/>
  <c r="K871" i="5" s="1"/>
  <c r="I872" i="5"/>
  <c r="J820" i="5"/>
  <c r="K820" i="5" s="1"/>
  <c r="I821" i="5"/>
  <c r="J743" i="5"/>
  <c r="K743" i="5" s="1"/>
  <c r="I744" i="5"/>
  <c r="I10" i="5"/>
  <c r="J9" i="5"/>
  <c r="K9" i="5" s="1"/>
  <c r="J329" i="5"/>
  <c r="K329" i="5" s="1"/>
  <c r="I330" i="5"/>
  <c r="I146" i="5"/>
  <c r="J788" i="5"/>
  <c r="K788" i="5" s="1"/>
  <c r="I789" i="5"/>
  <c r="J789" i="5" s="1"/>
  <c r="K789" i="5" s="1"/>
  <c r="J96" i="5"/>
  <c r="K96" i="5" s="1"/>
  <c r="I97" i="5"/>
  <c r="J783" i="5"/>
  <c r="K783" i="5" s="1"/>
  <c r="I804" i="5"/>
  <c r="J803" i="5"/>
  <c r="K803" i="5" s="1"/>
  <c r="I623" i="5"/>
  <c r="J622" i="5"/>
  <c r="K622" i="5" s="1"/>
  <c r="J694" i="5"/>
  <c r="K694" i="5" s="1"/>
  <c r="I695" i="5"/>
  <c r="I312" i="5"/>
  <c r="J311" i="5"/>
  <c r="K311" i="5" s="1"/>
  <c r="L9" i="5"/>
  <c r="J326" i="5"/>
  <c r="K326" i="5" s="1"/>
  <c r="I327" i="5"/>
  <c r="J611" i="5"/>
  <c r="K611" i="5" s="1"/>
  <c r="I612" i="5"/>
  <c r="I555" i="5"/>
  <c r="J554" i="5"/>
  <c r="K554" i="5" s="1"/>
  <c r="J413" i="5"/>
  <c r="K413" i="5" s="1"/>
  <c r="I414" i="5"/>
  <c r="I778" i="5"/>
  <c r="J777" i="5"/>
  <c r="K777" i="5" s="1"/>
  <c r="J398" i="5"/>
  <c r="K398" i="5" s="1"/>
  <c r="I399" i="5"/>
  <c r="I518" i="5"/>
  <c r="J517" i="5"/>
  <c r="K517" i="5" s="1"/>
  <c r="I630" i="5"/>
  <c r="J46" i="5"/>
  <c r="K46" i="5" s="1"/>
  <c r="I47" i="5"/>
  <c r="J47" i="5" s="1"/>
  <c r="K47" i="5" s="1"/>
  <c r="I36" i="5"/>
  <c r="J35" i="5"/>
  <c r="K35" i="5" s="1"/>
  <c r="I860" i="5"/>
  <c r="J859" i="5"/>
  <c r="K859" i="5" s="1"/>
  <c r="J790" i="5"/>
  <c r="K790" i="5" s="1"/>
  <c r="J17" i="5"/>
  <c r="K17" i="5" s="1"/>
  <c r="I18" i="5"/>
  <c r="I219" i="5"/>
  <c r="I675" i="5"/>
  <c r="J674" i="5"/>
  <c r="K674" i="5" s="1"/>
  <c r="I652" i="5"/>
  <c r="J651" i="5"/>
  <c r="K651" i="5" s="1"/>
  <c r="J792" i="5"/>
  <c r="K792" i="5" s="1"/>
  <c r="I793" i="5"/>
  <c r="J503" i="5"/>
  <c r="K503" i="5" s="1"/>
  <c r="I504" i="5"/>
  <c r="J461" i="5"/>
  <c r="K461" i="5" s="1"/>
  <c r="I462" i="5"/>
  <c r="J270" i="5"/>
  <c r="K270" i="5" s="1"/>
  <c r="I271" i="5"/>
  <c r="I714" i="5"/>
  <c r="J713" i="5"/>
  <c r="K713" i="5" s="1"/>
  <c r="J786" i="5"/>
  <c r="K786" i="5" s="1"/>
  <c r="J544" i="5"/>
  <c r="K544" i="5" s="1"/>
  <c r="I545" i="5"/>
  <c r="I567" i="5"/>
  <c r="J566" i="5"/>
  <c r="K566" i="5" s="1"/>
  <c r="I363" i="5"/>
  <c r="J362" i="5"/>
  <c r="K362" i="5" s="1"/>
  <c r="J187" i="5"/>
  <c r="K187" i="5" s="1"/>
  <c r="I188" i="5"/>
  <c r="I74" i="5"/>
  <c r="J73" i="5"/>
  <c r="K73" i="5" s="1"/>
  <c r="J177" i="5"/>
  <c r="K177" i="5" s="1"/>
  <c r="I178" i="5"/>
  <c r="I153" i="5"/>
  <c r="I50" i="5"/>
  <c r="J49" i="5"/>
  <c r="K49" i="5" s="1"/>
  <c r="AC9" i="7" l="1"/>
  <c r="N48" i="9"/>
  <c r="AC10" i="7"/>
  <c r="Z9" i="7"/>
  <c r="M47" i="9"/>
  <c r="Z10" i="7"/>
  <c r="AB9" i="7"/>
  <c r="M50" i="9"/>
  <c r="AA9" i="7"/>
  <c r="O50" i="9"/>
  <c r="Y10" i="7"/>
  <c r="AB10" i="7"/>
  <c r="J771" i="5"/>
  <c r="K771" i="5" s="1"/>
  <c r="I772" i="5"/>
  <c r="J393" i="5"/>
  <c r="K393" i="5" s="1"/>
  <c r="I394" i="5"/>
  <c r="N47" i="9"/>
  <c r="K47" i="9"/>
  <c r="P38" i="9"/>
  <c r="O47" i="9"/>
  <c r="L47" i="9"/>
  <c r="I24" i="5"/>
  <c r="J24" i="5" s="1"/>
  <c r="K24" i="5" s="1"/>
  <c r="K48" i="9"/>
  <c r="L48" i="9"/>
  <c r="M48" i="9"/>
  <c r="P39" i="9"/>
  <c r="U12" i="7"/>
  <c r="V12" i="7"/>
  <c r="W12" i="7"/>
  <c r="Q13" i="7"/>
  <c r="T12" i="7"/>
  <c r="AE12" i="7"/>
  <c r="R12" i="7"/>
  <c r="S12" i="7"/>
  <c r="O48" i="9"/>
  <c r="J719" i="5"/>
  <c r="K719" i="5" s="1"/>
  <c r="I720" i="5"/>
  <c r="L50" i="9"/>
  <c r="N50" i="9"/>
  <c r="P41" i="9"/>
  <c r="X11" i="7"/>
  <c r="AA11" i="7" s="1"/>
  <c r="K50" i="9"/>
  <c r="I291" i="5"/>
  <c r="J866" i="5"/>
  <c r="K866" i="5" s="1"/>
  <c r="I867" i="5"/>
  <c r="I600" i="5"/>
  <c r="J599" i="5"/>
  <c r="K599" i="5" s="1"/>
  <c r="J125" i="5"/>
  <c r="K125" i="5" s="1"/>
  <c r="I126" i="5"/>
  <c r="I348" i="5"/>
  <c r="J347" i="5"/>
  <c r="K347" i="5" s="1"/>
  <c r="J833" i="5"/>
  <c r="K833" i="5" s="1"/>
  <c r="I834" i="5"/>
  <c r="I443" i="5"/>
  <c r="J442" i="5"/>
  <c r="K442" i="5" s="1"/>
  <c r="J714" i="5"/>
  <c r="K714" i="5" s="1"/>
  <c r="I715" i="5"/>
  <c r="I364" i="5"/>
  <c r="J363" i="5"/>
  <c r="K363" i="5" s="1"/>
  <c r="I272" i="5"/>
  <c r="J271" i="5"/>
  <c r="K271" i="5" s="1"/>
  <c r="I631" i="5"/>
  <c r="J630" i="5"/>
  <c r="K630" i="5" s="1"/>
  <c r="J97" i="5"/>
  <c r="K97" i="5" s="1"/>
  <c r="I98" i="5"/>
  <c r="J872" i="5"/>
  <c r="K872" i="5" s="1"/>
  <c r="I873" i="5"/>
  <c r="J153" i="5"/>
  <c r="K153" i="5" s="1"/>
  <c r="I154" i="5"/>
  <c r="I779" i="5"/>
  <c r="J778" i="5"/>
  <c r="K778" i="5" s="1"/>
  <c r="I147" i="5"/>
  <c r="J146" i="5"/>
  <c r="K146" i="5" s="1"/>
  <c r="I179" i="5"/>
  <c r="J178" i="5"/>
  <c r="K178" i="5" s="1"/>
  <c r="I415" i="5"/>
  <c r="J414" i="5"/>
  <c r="K414" i="5" s="1"/>
  <c r="J612" i="5"/>
  <c r="K612" i="5" s="1"/>
  <c r="I613" i="5"/>
  <c r="J652" i="5"/>
  <c r="K652" i="5" s="1"/>
  <c r="I653" i="5"/>
  <c r="J860" i="5"/>
  <c r="K860" i="5" s="1"/>
  <c r="I861" i="5"/>
  <c r="I328" i="5"/>
  <c r="J328" i="5" s="1"/>
  <c r="K328" i="5" s="1"/>
  <c r="J327" i="5"/>
  <c r="K327" i="5" s="1"/>
  <c r="I794" i="5"/>
  <c r="J793" i="5"/>
  <c r="K793" i="5" s="1"/>
  <c r="J695" i="5"/>
  <c r="K695" i="5" s="1"/>
  <c r="I696" i="5"/>
  <c r="J462" i="5"/>
  <c r="K462" i="5" s="1"/>
  <c r="I463" i="5"/>
  <c r="J188" i="5"/>
  <c r="K188" i="5" s="1"/>
  <c r="I189" i="5"/>
  <c r="I546" i="5"/>
  <c r="J545" i="5"/>
  <c r="K545" i="5" s="1"/>
  <c r="J675" i="5"/>
  <c r="K675" i="5" s="1"/>
  <c r="I676" i="5"/>
  <c r="I400" i="5"/>
  <c r="J399" i="5"/>
  <c r="K399" i="5" s="1"/>
  <c r="L10" i="5"/>
  <c r="J623" i="5"/>
  <c r="K623" i="5" s="1"/>
  <c r="I624" i="5"/>
  <c r="J330" i="5"/>
  <c r="K330" i="5" s="1"/>
  <c r="I331" i="5"/>
  <c r="I745" i="5"/>
  <c r="J744" i="5"/>
  <c r="K744" i="5" s="1"/>
  <c r="I568" i="5"/>
  <c r="J567" i="5"/>
  <c r="K567" i="5" s="1"/>
  <c r="J10" i="5"/>
  <c r="K10" i="5" s="1"/>
  <c r="I11" i="5"/>
  <c r="J504" i="5"/>
  <c r="K504" i="5" s="1"/>
  <c r="I505" i="5"/>
  <c r="J219" i="5"/>
  <c r="K219" i="5" s="1"/>
  <c r="I220" i="5"/>
  <c r="J555" i="5"/>
  <c r="K555" i="5" s="1"/>
  <c r="I556" i="5"/>
  <c r="I75" i="5"/>
  <c r="J74" i="5"/>
  <c r="K74" i="5" s="1"/>
  <c r="J518" i="5"/>
  <c r="K518" i="5" s="1"/>
  <c r="I519" i="5"/>
  <c r="I377" i="5"/>
  <c r="J376" i="5"/>
  <c r="K376" i="5" s="1"/>
  <c r="J50" i="5"/>
  <c r="K50" i="5" s="1"/>
  <c r="I51" i="5"/>
  <c r="I19" i="5"/>
  <c r="J18" i="5"/>
  <c r="K18" i="5" s="1"/>
  <c r="I37" i="5"/>
  <c r="J36" i="5"/>
  <c r="K36" i="5" s="1"/>
  <c r="I313" i="5"/>
  <c r="J312" i="5"/>
  <c r="K312" i="5" s="1"/>
  <c r="I805" i="5"/>
  <c r="J804" i="5"/>
  <c r="K804" i="5" s="1"/>
  <c r="J291" i="5"/>
  <c r="K291" i="5" s="1"/>
  <c r="I292" i="5"/>
  <c r="J821" i="5"/>
  <c r="K821" i="5" s="1"/>
  <c r="I822" i="5"/>
  <c r="J394" i="5" l="1"/>
  <c r="K394" i="5" s="1"/>
  <c r="I395" i="5"/>
  <c r="S13" i="7"/>
  <c r="T13" i="7"/>
  <c r="Q14" i="7"/>
  <c r="W13" i="7"/>
  <c r="U13" i="7"/>
  <c r="V13" i="7"/>
  <c r="AE13" i="7"/>
  <c r="R13" i="7"/>
  <c r="J720" i="5"/>
  <c r="K720" i="5" s="1"/>
  <c r="I721" i="5"/>
  <c r="AB11" i="7"/>
  <c r="I773" i="5"/>
  <c r="J772" i="5"/>
  <c r="K772" i="5" s="1"/>
  <c r="AC11" i="7"/>
  <c r="X12" i="7"/>
  <c r="Z12" i="7" s="1"/>
  <c r="Y11" i="7"/>
  <c r="I25" i="5"/>
  <c r="I26" i="5" s="1"/>
  <c r="Z11" i="7"/>
  <c r="J126" i="5"/>
  <c r="K126" i="5" s="1"/>
  <c r="I127" i="5"/>
  <c r="L11" i="5"/>
  <c r="J443" i="5"/>
  <c r="K443" i="5" s="1"/>
  <c r="I444" i="5"/>
  <c r="J600" i="5"/>
  <c r="K600" i="5" s="1"/>
  <c r="I601" i="5"/>
  <c r="J834" i="5"/>
  <c r="K834" i="5" s="1"/>
  <c r="I835" i="5"/>
  <c r="I868" i="5"/>
  <c r="J867" i="5"/>
  <c r="K867" i="5" s="1"/>
  <c r="J348" i="5"/>
  <c r="K348" i="5" s="1"/>
  <c r="I349" i="5"/>
  <c r="J556" i="5"/>
  <c r="K556" i="5" s="1"/>
  <c r="I557" i="5"/>
  <c r="J613" i="5"/>
  <c r="K613" i="5" s="1"/>
  <c r="I614" i="5"/>
  <c r="I506" i="5"/>
  <c r="J505" i="5"/>
  <c r="K505" i="5" s="1"/>
  <c r="I654" i="5"/>
  <c r="J653" i="5"/>
  <c r="K653" i="5" s="1"/>
  <c r="I806" i="5"/>
  <c r="J805" i="5"/>
  <c r="K805" i="5" s="1"/>
  <c r="J745" i="5"/>
  <c r="K745" i="5" s="1"/>
  <c r="I746" i="5"/>
  <c r="I464" i="5"/>
  <c r="J463" i="5"/>
  <c r="K463" i="5" s="1"/>
  <c r="J272" i="5"/>
  <c r="K272" i="5" s="1"/>
  <c r="I273" i="5"/>
  <c r="J51" i="5"/>
  <c r="K51" i="5" s="1"/>
  <c r="I52" i="5"/>
  <c r="I12" i="5"/>
  <c r="J11" i="5"/>
  <c r="K11" i="5" s="1"/>
  <c r="J331" i="5"/>
  <c r="K331" i="5" s="1"/>
  <c r="I332" i="5"/>
  <c r="J400" i="5"/>
  <c r="K400" i="5" s="1"/>
  <c r="I401" i="5"/>
  <c r="J873" i="5"/>
  <c r="K873" i="5" s="1"/>
  <c r="I874" i="5"/>
  <c r="I520" i="5"/>
  <c r="J519" i="5"/>
  <c r="K519" i="5" s="1"/>
  <c r="I155" i="5"/>
  <c r="J154" i="5"/>
  <c r="K154" i="5" s="1"/>
  <c r="J179" i="5"/>
  <c r="K179" i="5" s="1"/>
  <c r="I180" i="5"/>
  <c r="J313" i="5"/>
  <c r="K313" i="5" s="1"/>
  <c r="I314" i="5"/>
  <c r="J75" i="5"/>
  <c r="K75" i="5" s="1"/>
  <c r="I76" i="5"/>
  <c r="I677" i="5"/>
  <c r="J676" i="5"/>
  <c r="K676" i="5" s="1"/>
  <c r="I697" i="5"/>
  <c r="J696" i="5"/>
  <c r="K696" i="5" s="1"/>
  <c r="J147" i="5"/>
  <c r="K147" i="5" s="1"/>
  <c r="I148" i="5"/>
  <c r="J364" i="5"/>
  <c r="K364" i="5" s="1"/>
  <c r="I365" i="5"/>
  <c r="I823" i="5"/>
  <c r="J822" i="5"/>
  <c r="K822" i="5" s="1"/>
  <c r="J25" i="5"/>
  <c r="K25" i="5" s="1"/>
  <c r="J37" i="5"/>
  <c r="K37" i="5" s="1"/>
  <c r="I38" i="5"/>
  <c r="J292" i="5"/>
  <c r="K292" i="5" s="1"/>
  <c r="I293" i="5"/>
  <c r="I221" i="5"/>
  <c r="J220" i="5"/>
  <c r="K220" i="5" s="1"/>
  <c r="J624" i="5"/>
  <c r="K624" i="5" s="1"/>
  <c r="I625" i="5"/>
  <c r="J546" i="5"/>
  <c r="K546" i="5" s="1"/>
  <c r="I547" i="5"/>
  <c r="J794" i="5"/>
  <c r="K794" i="5" s="1"/>
  <c r="I795" i="5"/>
  <c r="I862" i="5"/>
  <c r="J861" i="5"/>
  <c r="K861" i="5" s="1"/>
  <c r="J715" i="5"/>
  <c r="K715" i="5" s="1"/>
  <c r="I716" i="5"/>
  <c r="J716" i="5" s="1"/>
  <c r="K716" i="5" s="1"/>
  <c r="J98" i="5"/>
  <c r="K98" i="5" s="1"/>
  <c r="I99" i="5"/>
  <c r="I378" i="5"/>
  <c r="J377" i="5"/>
  <c r="K377" i="5" s="1"/>
  <c r="I20" i="5"/>
  <c r="J20" i="5" s="1"/>
  <c r="K20" i="5" s="1"/>
  <c r="J19" i="5"/>
  <c r="K19" i="5" s="1"/>
  <c r="J568" i="5"/>
  <c r="K568" i="5" s="1"/>
  <c r="I569" i="5"/>
  <c r="J189" i="5"/>
  <c r="K189" i="5" s="1"/>
  <c r="I190" i="5"/>
  <c r="J415" i="5"/>
  <c r="K415" i="5" s="1"/>
  <c r="I416" i="5"/>
  <c r="I780" i="5"/>
  <c r="J779" i="5"/>
  <c r="K779" i="5" s="1"/>
  <c r="I632" i="5"/>
  <c r="J631" i="5"/>
  <c r="K631" i="5" s="1"/>
  <c r="AB12" i="7" l="1"/>
  <c r="J773" i="5"/>
  <c r="K773" i="5" s="1"/>
  <c r="I774" i="5"/>
  <c r="Y12" i="7"/>
  <c r="AC12" i="7"/>
  <c r="S14" i="7"/>
  <c r="T14" i="7"/>
  <c r="U14" i="7"/>
  <c r="V14" i="7"/>
  <c r="W14" i="7"/>
  <c r="R14" i="7"/>
  <c r="Q15" i="7"/>
  <c r="AE14" i="7"/>
  <c r="X13" i="7"/>
  <c r="AA13" i="7" s="1"/>
  <c r="I722" i="5"/>
  <c r="J721" i="5"/>
  <c r="K721" i="5" s="1"/>
  <c r="AA12" i="7"/>
  <c r="J395" i="5"/>
  <c r="K395" i="5" s="1"/>
  <c r="I396" i="5"/>
  <c r="I350" i="5"/>
  <c r="J349" i="5"/>
  <c r="K349" i="5" s="1"/>
  <c r="J444" i="5"/>
  <c r="K444" i="5" s="1"/>
  <c r="I445" i="5"/>
  <c r="I602" i="5"/>
  <c r="J601" i="5"/>
  <c r="K601" i="5" s="1"/>
  <c r="I869" i="5"/>
  <c r="J869" i="5" s="1"/>
  <c r="K869" i="5" s="1"/>
  <c r="J868" i="5"/>
  <c r="K868" i="5" s="1"/>
  <c r="J127" i="5"/>
  <c r="K127" i="5" s="1"/>
  <c r="I128" i="5"/>
  <c r="J835" i="5"/>
  <c r="K835" i="5" s="1"/>
  <c r="I836" i="5"/>
  <c r="J155" i="5"/>
  <c r="K155" i="5" s="1"/>
  <c r="I156" i="5"/>
  <c r="I27" i="5"/>
  <c r="J26" i="5"/>
  <c r="K26" i="5" s="1"/>
  <c r="J780" i="5"/>
  <c r="K780" i="5" s="1"/>
  <c r="I781" i="5"/>
  <c r="J862" i="5"/>
  <c r="K862" i="5" s="1"/>
  <c r="I863" i="5"/>
  <c r="J863" i="5" s="1"/>
  <c r="K863" i="5" s="1"/>
  <c r="J221" i="5"/>
  <c r="K221" i="5" s="1"/>
  <c r="I222" i="5"/>
  <c r="J520" i="5"/>
  <c r="K520" i="5" s="1"/>
  <c r="I521" i="5"/>
  <c r="J614" i="5"/>
  <c r="K614" i="5" s="1"/>
  <c r="I615" i="5"/>
  <c r="J378" i="5"/>
  <c r="K378" i="5" s="1"/>
  <c r="I379" i="5"/>
  <c r="J632" i="5"/>
  <c r="K632" i="5" s="1"/>
  <c r="I633" i="5"/>
  <c r="J314" i="5"/>
  <c r="K314" i="5" s="1"/>
  <c r="I315" i="5"/>
  <c r="J401" i="5"/>
  <c r="K401" i="5" s="1"/>
  <c r="I402" i="5"/>
  <c r="I507" i="5"/>
  <c r="J506" i="5"/>
  <c r="K506" i="5" s="1"/>
  <c r="J416" i="5"/>
  <c r="K416" i="5" s="1"/>
  <c r="I417" i="5"/>
  <c r="J795" i="5"/>
  <c r="K795" i="5" s="1"/>
  <c r="I796" i="5"/>
  <c r="I181" i="5"/>
  <c r="J180" i="5"/>
  <c r="K180" i="5" s="1"/>
  <c r="I333" i="5"/>
  <c r="J332" i="5"/>
  <c r="K332" i="5" s="1"/>
  <c r="J273" i="5"/>
  <c r="K273" i="5" s="1"/>
  <c r="I274" i="5"/>
  <c r="J190" i="5"/>
  <c r="K190" i="5" s="1"/>
  <c r="I191" i="5"/>
  <c r="I100" i="5"/>
  <c r="J99" i="5"/>
  <c r="K99" i="5" s="1"/>
  <c r="I548" i="5"/>
  <c r="J547" i="5"/>
  <c r="K547" i="5" s="1"/>
  <c r="I294" i="5"/>
  <c r="J293" i="5"/>
  <c r="K293" i="5" s="1"/>
  <c r="I366" i="5"/>
  <c r="J365" i="5"/>
  <c r="K365" i="5" s="1"/>
  <c r="I875" i="5"/>
  <c r="J874" i="5"/>
  <c r="K874" i="5" s="1"/>
  <c r="J823" i="5"/>
  <c r="K823" i="5" s="1"/>
  <c r="I824" i="5"/>
  <c r="I698" i="5"/>
  <c r="J697" i="5"/>
  <c r="K697" i="5" s="1"/>
  <c r="J806" i="5"/>
  <c r="K806" i="5" s="1"/>
  <c r="I807" i="5"/>
  <c r="J677" i="5"/>
  <c r="K677" i="5" s="1"/>
  <c r="I678" i="5"/>
  <c r="J12" i="5"/>
  <c r="K12" i="5" s="1"/>
  <c r="I13" i="5"/>
  <c r="J464" i="5"/>
  <c r="K464" i="5" s="1"/>
  <c r="I465" i="5"/>
  <c r="J654" i="5"/>
  <c r="K654" i="5" s="1"/>
  <c r="I655" i="5"/>
  <c r="I558" i="5"/>
  <c r="J557" i="5"/>
  <c r="K557" i="5" s="1"/>
  <c r="I570" i="5"/>
  <c r="J569" i="5"/>
  <c r="K569" i="5" s="1"/>
  <c r="I626" i="5"/>
  <c r="J625" i="5"/>
  <c r="K625" i="5" s="1"/>
  <c r="I39" i="5"/>
  <c r="J38" i="5"/>
  <c r="K38" i="5" s="1"/>
  <c r="I149" i="5"/>
  <c r="J149" i="5" s="1"/>
  <c r="K149" i="5" s="1"/>
  <c r="J148" i="5"/>
  <c r="K148" i="5" s="1"/>
  <c r="I77" i="5"/>
  <c r="J76" i="5"/>
  <c r="K76" i="5" s="1"/>
  <c r="I53" i="5"/>
  <c r="J52" i="5"/>
  <c r="K52" i="5" s="1"/>
  <c r="J746" i="5"/>
  <c r="K746" i="5" s="1"/>
  <c r="I747" i="5"/>
  <c r="L12" i="5"/>
  <c r="Y13" i="7" l="1"/>
  <c r="Z13" i="7"/>
  <c r="J396" i="5"/>
  <c r="K396" i="5" s="1"/>
  <c r="I397" i="5"/>
  <c r="J397" i="5" s="1"/>
  <c r="K397" i="5" s="1"/>
  <c r="X14" i="7"/>
  <c r="Z14" i="7" s="1"/>
  <c r="V15" i="7"/>
  <c r="W15" i="7"/>
  <c r="U15" i="7"/>
  <c r="AE15" i="7"/>
  <c r="S15" i="7"/>
  <c r="T15" i="7"/>
  <c r="Q16" i="7"/>
  <c r="R15" i="7"/>
  <c r="AC13" i="7"/>
  <c r="J774" i="5"/>
  <c r="K774" i="5" s="1"/>
  <c r="I775" i="5"/>
  <c r="I723" i="5"/>
  <c r="J722" i="5"/>
  <c r="K722" i="5" s="1"/>
  <c r="AB13" i="7"/>
  <c r="J602" i="5"/>
  <c r="K602" i="5" s="1"/>
  <c r="I603" i="5"/>
  <c r="I837" i="5"/>
  <c r="J836" i="5"/>
  <c r="K836" i="5" s="1"/>
  <c r="I446" i="5"/>
  <c r="J445" i="5"/>
  <c r="K445" i="5" s="1"/>
  <c r="I129" i="5"/>
  <c r="J128" i="5"/>
  <c r="K128" i="5" s="1"/>
  <c r="J350" i="5"/>
  <c r="K350" i="5" s="1"/>
  <c r="I351" i="5"/>
  <c r="J465" i="5"/>
  <c r="K465" i="5" s="1"/>
  <c r="I466" i="5"/>
  <c r="J807" i="5"/>
  <c r="K807" i="5" s="1"/>
  <c r="I808" i="5"/>
  <c r="I54" i="5"/>
  <c r="J53" i="5"/>
  <c r="K53" i="5" s="1"/>
  <c r="J626" i="5"/>
  <c r="K626" i="5" s="1"/>
  <c r="I627" i="5"/>
  <c r="I634" i="5"/>
  <c r="J633" i="5"/>
  <c r="K633" i="5" s="1"/>
  <c r="I14" i="5"/>
  <c r="J13" i="5"/>
  <c r="K13" i="5" s="1"/>
  <c r="J875" i="5"/>
  <c r="K875" i="5" s="1"/>
  <c r="I876" i="5"/>
  <c r="J100" i="5"/>
  <c r="K100" i="5" s="1"/>
  <c r="I101" i="5"/>
  <c r="J181" i="5"/>
  <c r="K181" i="5" s="1"/>
  <c r="I182" i="5"/>
  <c r="J507" i="5"/>
  <c r="K507" i="5" s="1"/>
  <c r="I508" i="5"/>
  <c r="I559" i="5"/>
  <c r="J558" i="5"/>
  <c r="K558" i="5" s="1"/>
  <c r="I275" i="5"/>
  <c r="J274" i="5"/>
  <c r="K274" i="5" s="1"/>
  <c r="I797" i="5"/>
  <c r="J796" i="5"/>
  <c r="K796" i="5" s="1"/>
  <c r="I403" i="5"/>
  <c r="J402" i="5"/>
  <c r="K402" i="5" s="1"/>
  <c r="I616" i="5"/>
  <c r="J615" i="5"/>
  <c r="K615" i="5" s="1"/>
  <c r="J77" i="5"/>
  <c r="K77" i="5" s="1"/>
  <c r="I78" i="5"/>
  <c r="I571" i="5"/>
  <c r="J570" i="5"/>
  <c r="K570" i="5" s="1"/>
  <c r="J698" i="5"/>
  <c r="K698" i="5" s="1"/>
  <c r="I699" i="5"/>
  <c r="J27" i="5"/>
  <c r="K27" i="5" s="1"/>
  <c r="I28" i="5"/>
  <c r="I748" i="5"/>
  <c r="J747" i="5"/>
  <c r="K747" i="5" s="1"/>
  <c r="I656" i="5"/>
  <c r="J655" i="5"/>
  <c r="K655" i="5" s="1"/>
  <c r="I679" i="5"/>
  <c r="J678" i="5"/>
  <c r="K678" i="5" s="1"/>
  <c r="I295" i="5"/>
  <c r="J294" i="5"/>
  <c r="K294" i="5" s="1"/>
  <c r="J191" i="5"/>
  <c r="K191" i="5" s="1"/>
  <c r="I192" i="5"/>
  <c r="J379" i="5"/>
  <c r="K379" i="5" s="1"/>
  <c r="I380" i="5"/>
  <c r="I223" i="5"/>
  <c r="J222" i="5"/>
  <c r="K222" i="5" s="1"/>
  <c r="I825" i="5"/>
  <c r="J824" i="5"/>
  <c r="K824" i="5" s="1"/>
  <c r="I367" i="5"/>
  <c r="J366" i="5"/>
  <c r="K366" i="5" s="1"/>
  <c r="L13" i="5"/>
  <c r="L14" i="5" s="1"/>
  <c r="I40" i="5"/>
  <c r="J39" i="5"/>
  <c r="K39" i="5" s="1"/>
  <c r="I418" i="5"/>
  <c r="J417" i="5"/>
  <c r="K417" i="5" s="1"/>
  <c r="J315" i="5"/>
  <c r="K315" i="5" s="1"/>
  <c r="I316" i="5"/>
  <c r="J521" i="5"/>
  <c r="K521" i="5" s="1"/>
  <c r="I522" i="5"/>
  <c r="J781" i="5"/>
  <c r="K781" i="5" s="1"/>
  <c r="I782" i="5"/>
  <c r="J782" i="5" s="1"/>
  <c r="K782" i="5" s="1"/>
  <c r="I157" i="5"/>
  <c r="J156" i="5"/>
  <c r="K156" i="5" s="1"/>
  <c r="I549" i="5"/>
  <c r="J548" i="5"/>
  <c r="K548" i="5" s="1"/>
  <c r="I334" i="5"/>
  <c r="J333" i="5"/>
  <c r="K333" i="5" s="1"/>
  <c r="AC14" i="7" l="1"/>
  <c r="AA14" i="7"/>
  <c r="AB14" i="7"/>
  <c r="Y14" i="7"/>
  <c r="S16" i="7"/>
  <c r="T16" i="7"/>
  <c r="U16" i="7"/>
  <c r="Q17" i="7"/>
  <c r="R16" i="7"/>
  <c r="AE16" i="7"/>
  <c r="V16" i="7"/>
  <c r="W16" i="7"/>
  <c r="J723" i="5"/>
  <c r="K723" i="5" s="1"/>
  <c r="I724" i="5"/>
  <c r="X15" i="7"/>
  <c r="Z15" i="7" s="1"/>
  <c r="I776" i="5"/>
  <c r="J776" i="5" s="1"/>
  <c r="K776" i="5" s="1"/>
  <c r="J775" i="5"/>
  <c r="K775" i="5" s="1"/>
  <c r="I447" i="5"/>
  <c r="J446" i="5"/>
  <c r="K446" i="5" s="1"/>
  <c r="J129" i="5"/>
  <c r="K129" i="5" s="1"/>
  <c r="I130" i="5"/>
  <c r="J837" i="5"/>
  <c r="K837" i="5" s="1"/>
  <c r="I838" i="5"/>
  <c r="I352" i="5"/>
  <c r="J351" i="5"/>
  <c r="K351" i="5" s="1"/>
  <c r="I604" i="5"/>
  <c r="J603" i="5"/>
  <c r="K603" i="5" s="1"/>
  <c r="I158" i="5"/>
  <c r="J157" i="5"/>
  <c r="K157" i="5" s="1"/>
  <c r="I419" i="5"/>
  <c r="J418" i="5"/>
  <c r="K418" i="5" s="1"/>
  <c r="I509" i="5"/>
  <c r="J508" i="5"/>
  <c r="K508" i="5" s="1"/>
  <c r="J627" i="5"/>
  <c r="K627" i="5" s="1"/>
  <c r="I628" i="5"/>
  <c r="J628" i="5" s="1"/>
  <c r="K628" i="5" s="1"/>
  <c r="I826" i="5"/>
  <c r="J825" i="5"/>
  <c r="K825" i="5" s="1"/>
  <c r="I296" i="5"/>
  <c r="J295" i="5"/>
  <c r="K295" i="5" s="1"/>
  <c r="J748" i="5"/>
  <c r="K748" i="5" s="1"/>
  <c r="I749" i="5"/>
  <c r="J571" i="5"/>
  <c r="K571" i="5" s="1"/>
  <c r="I572" i="5"/>
  <c r="J403" i="5"/>
  <c r="K403" i="5" s="1"/>
  <c r="I404" i="5"/>
  <c r="J14" i="5"/>
  <c r="K14" i="5" s="1"/>
  <c r="L15" i="5" s="1"/>
  <c r="I15" i="5"/>
  <c r="I523" i="5"/>
  <c r="J522" i="5"/>
  <c r="K522" i="5" s="1"/>
  <c r="J223" i="5"/>
  <c r="K223" i="5" s="1"/>
  <c r="I224" i="5"/>
  <c r="J797" i="5"/>
  <c r="K797" i="5" s="1"/>
  <c r="I798" i="5"/>
  <c r="I55" i="5"/>
  <c r="J54" i="5"/>
  <c r="K54" i="5" s="1"/>
  <c r="J334" i="5"/>
  <c r="K334" i="5" s="1"/>
  <c r="I335" i="5"/>
  <c r="J380" i="5"/>
  <c r="K380" i="5" s="1"/>
  <c r="I381" i="5"/>
  <c r="J101" i="5"/>
  <c r="K101" i="5" s="1"/>
  <c r="I102" i="5"/>
  <c r="J808" i="5"/>
  <c r="K808" i="5" s="1"/>
  <c r="I809" i="5"/>
  <c r="I79" i="5"/>
  <c r="J78" i="5"/>
  <c r="K78" i="5" s="1"/>
  <c r="I317" i="5"/>
  <c r="J316" i="5"/>
  <c r="K316" i="5" s="1"/>
  <c r="J679" i="5"/>
  <c r="K679" i="5" s="1"/>
  <c r="I680" i="5"/>
  <c r="J275" i="5"/>
  <c r="K275" i="5" s="1"/>
  <c r="I276" i="5"/>
  <c r="J549" i="5"/>
  <c r="K549" i="5" s="1"/>
  <c r="I550" i="5"/>
  <c r="I193" i="5"/>
  <c r="J192" i="5"/>
  <c r="K192" i="5" s="1"/>
  <c r="J699" i="5"/>
  <c r="K699" i="5" s="1"/>
  <c r="I700" i="5"/>
  <c r="J876" i="5"/>
  <c r="K876" i="5" s="1"/>
  <c r="I877" i="5"/>
  <c r="I467" i="5"/>
  <c r="J466" i="5"/>
  <c r="K466" i="5" s="1"/>
  <c r="J40" i="5"/>
  <c r="K40" i="5" s="1"/>
  <c r="I41" i="5"/>
  <c r="J28" i="5"/>
  <c r="K28" i="5" s="1"/>
  <c r="I29" i="5"/>
  <c r="J182" i="5"/>
  <c r="K182" i="5" s="1"/>
  <c r="I183" i="5"/>
  <c r="J367" i="5"/>
  <c r="K367" i="5" s="1"/>
  <c r="I368" i="5"/>
  <c r="I657" i="5"/>
  <c r="J656" i="5"/>
  <c r="K656" i="5" s="1"/>
  <c r="J616" i="5"/>
  <c r="K616" i="5" s="1"/>
  <c r="I617" i="5"/>
  <c r="J559" i="5"/>
  <c r="K559" i="5" s="1"/>
  <c r="I560" i="5"/>
  <c r="I635" i="5"/>
  <c r="J634" i="5"/>
  <c r="K634" i="5" s="1"/>
  <c r="Y15" i="7" l="1"/>
  <c r="AA15" i="7"/>
  <c r="T17" i="7"/>
  <c r="Q18" i="7"/>
  <c r="U17" i="7"/>
  <c r="V17" i="7"/>
  <c r="W17" i="7"/>
  <c r="S17" i="7"/>
  <c r="R17" i="7"/>
  <c r="AE17" i="7"/>
  <c r="X16" i="7"/>
  <c r="AC16" i="7" s="1"/>
  <c r="AB15" i="7"/>
  <c r="J724" i="5"/>
  <c r="K724" i="5" s="1"/>
  <c r="I725" i="5"/>
  <c r="AC15" i="7"/>
  <c r="J838" i="5"/>
  <c r="K838" i="5" s="1"/>
  <c r="I839" i="5"/>
  <c r="I353" i="5"/>
  <c r="J352" i="5"/>
  <c r="K352" i="5" s="1"/>
  <c r="J130" i="5"/>
  <c r="K130" i="5" s="1"/>
  <c r="I131" i="5"/>
  <c r="J604" i="5"/>
  <c r="K604" i="5" s="1"/>
  <c r="I605" i="5"/>
  <c r="J447" i="5"/>
  <c r="K447" i="5" s="1"/>
  <c r="I448" i="5"/>
  <c r="J617" i="5"/>
  <c r="K617" i="5" s="1"/>
  <c r="I618" i="5"/>
  <c r="J29" i="5"/>
  <c r="K29" i="5" s="1"/>
  <c r="I30" i="5"/>
  <c r="J700" i="5"/>
  <c r="K700" i="5" s="1"/>
  <c r="I701" i="5"/>
  <c r="I277" i="5"/>
  <c r="J276" i="5"/>
  <c r="K276" i="5" s="1"/>
  <c r="J381" i="5"/>
  <c r="K381" i="5" s="1"/>
  <c r="I382" i="5"/>
  <c r="I799" i="5"/>
  <c r="J799" i="5" s="1"/>
  <c r="K799" i="5" s="1"/>
  <c r="J798" i="5"/>
  <c r="K798" i="5" s="1"/>
  <c r="I524" i="5"/>
  <c r="J523" i="5"/>
  <c r="K523" i="5" s="1"/>
  <c r="J317" i="5"/>
  <c r="K317" i="5" s="1"/>
  <c r="I318" i="5"/>
  <c r="J79" i="5"/>
  <c r="K79" i="5" s="1"/>
  <c r="I80" i="5"/>
  <c r="J749" i="5"/>
  <c r="K749" i="5" s="1"/>
  <c r="I750" i="5"/>
  <c r="I42" i="5"/>
  <c r="J41" i="5"/>
  <c r="K41" i="5" s="1"/>
  <c r="I810" i="5"/>
  <c r="J809" i="5"/>
  <c r="K809" i="5" s="1"/>
  <c r="J509" i="5"/>
  <c r="K509" i="5" s="1"/>
  <c r="I510" i="5"/>
  <c r="J15" i="5"/>
  <c r="K15" i="5" s="1"/>
  <c r="L16" i="5" s="1"/>
  <c r="I16" i="5"/>
  <c r="J16" i="5" s="1"/>
  <c r="K16" i="5" s="1"/>
  <c r="J657" i="5"/>
  <c r="K657" i="5" s="1"/>
  <c r="I658" i="5"/>
  <c r="J193" i="5"/>
  <c r="K193" i="5" s="1"/>
  <c r="I194" i="5"/>
  <c r="J368" i="5"/>
  <c r="K368" i="5" s="1"/>
  <c r="I369" i="5"/>
  <c r="J550" i="5"/>
  <c r="K550" i="5" s="1"/>
  <c r="I551" i="5"/>
  <c r="J680" i="5"/>
  <c r="K680" i="5" s="1"/>
  <c r="I681" i="5"/>
  <c r="I103" i="5"/>
  <c r="J102" i="5"/>
  <c r="K102" i="5" s="1"/>
  <c r="I336" i="5"/>
  <c r="J335" i="5"/>
  <c r="K335" i="5" s="1"/>
  <c r="J224" i="5"/>
  <c r="K224" i="5" s="1"/>
  <c r="I225" i="5"/>
  <c r="J296" i="5"/>
  <c r="K296" i="5" s="1"/>
  <c r="I297" i="5"/>
  <c r="J419" i="5"/>
  <c r="K419" i="5" s="1"/>
  <c r="I420" i="5"/>
  <c r="J55" i="5"/>
  <c r="K55" i="5" s="1"/>
  <c r="I56" i="5"/>
  <c r="J467" i="5"/>
  <c r="K467" i="5" s="1"/>
  <c r="I468" i="5"/>
  <c r="J404" i="5"/>
  <c r="K404" i="5" s="1"/>
  <c r="I405" i="5"/>
  <c r="J572" i="5"/>
  <c r="K572" i="5" s="1"/>
  <c r="I573" i="5"/>
  <c r="I636" i="5"/>
  <c r="J635" i="5"/>
  <c r="K635" i="5" s="1"/>
  <c r="I561" i="5"/>
  <c r="J560" i="5"/>
  <c r="K560" i="5" s="1"/>
  <c r="J183" i="5"/>
  <c r="K183" i="5" s="1"/>
  <c r="I184" i="5"/>
  <c r="J877" i="5"/>
  <c r="K877" i="5" s="1"/>
  <c r="I878" i="5"/>
  <c r="I827" i="5"/>
  <c r="J826" i="5"/>
  <c r="K826" i="5" s="1"/>
  <c r="I159" i="5"/>
  <c r="J158" i="5"/>
  <c r="K158" i="5" s="1"/>
  <c r="AA16" i="7" l="1"/>
  <c r="AB16" i="7"/>
  <c r="Y16" i="7"/>
  <c r="W18" i="7"/>
  <c r="Q19" i="7"/>
  <c r="S18" i="7"/>
  <c r="V18" i="7"/>
  <c r="R18" i="7"/>
  <c r="AE18" i="7"/>
  <c r="T18" i="7"/>
  <c r="U18" i="7"/>
  <c r="Z16" i="7"/>
  <c r="X17" i="7"/>
  <c r="AA17" i="7" s="1"/>
  <c r="L17" i="5"/>
  <c r="L18" i="5" s="1"/>
  <c r="L19" i="5" s="1"/>
  <c r="L20" i="5" s="1"/>
  <c r="L21" i="5" s="1"/>
  <c r="L22" i="5" s="1"/>
  <c r="L23" i="5" s="1"/>
  <c r="L24" i="5" s="1"/>
  <c r="L25" i="5" s="1"/>
  <c r="L26" i="5" s="1"/>
  <c r="L27" i="5" s="1"/>
  <c r="L28" i="5" s="1"/>
  <c r="L29" i="5" s="1"/>
  <c r="L30" i="5" s="1"/>
  <c r="J725" i="5"/>
  <c r="K725" i="5" s="1"/>
  <c r="I726" i="5"/>
  <c r="I132" i="5"/>
  <c r="J131" i="5"/>
  <c r="K131" i="5" s="1"/>
  <c r="I354" i="5"/>
  <c r="J353" i="5"/>
  <c r="K353" i="5" s="1"/>
  <c r="I449" i="5"/>
  <c r="J448" i="5"/>
  <c r="K448" i="5" s="1"/>
  <c r="I840" i="5"/>
  <c r="J839" i="5"/>
  <c r="K839" i="5" s="1"/>
  <c r="J605" i="5"/>
  <c r="K605" i="5" s="1"/>
  <c r="I606" i="5"/>
  <c r="J551" i="5"/>
  <c r="K551" i="5" s="1"/>
  <c r="I552" i="5"/>
  <c r="J552" i="5" s="1"/>
  <c r="K552" i="5" s="1"/>
  <c r="I43" i="5"/>
  <c r="J43" i="5" s="1"/>
  <c r="K43" i="5" s="1"/>
  <c r="J42" i="5"/>
  <c r="K42" i="5" s="1"/>
  <c r="J524" i="5"/>
  <c r="K524" i="5" s="1"/>
  <c r="I525" i="5"/>
  <c r="J810" i="5"/>
  <c r="K810" i="5" s="1"/>
  <c r="I811" i="5"/>
  <c r="J468" i="5"/>
  <c r="K468" i="5" s="1"/>
  <c r="I469" i="5"/>
  <c r="I511" i="5"/>
  <c r="J510" i="5"/>
  <c r="K510" i="5" s="1"/>
  <c r="I57" i="5"/>
  <c r="J56" i="5"/>
  <c r="K56" i="5" s="1"/>
  <c r="I370" i="5"/>
  <c r="J369" i="5"/>
  <c r="K369" i="5" s="1"/>
  <c r="I751" i="5"/>
  <c r="J750" i="5"/>
  <c r="K750" i="5" s="1"/>
  <c r="J30" i="5"/>
  <c r="K30" i="5" s="1"/>
  <c r="L31" i="5" s="1"/>
  <c r="I31" i="5"/>
  <c r="I828" i="5"/>
  <c r="J827" i="5"/>
  <c r="K827" i="5" s="1"/>
  <c r="J636" i="5"/>
  <c r="K636" i="5" s="1"/>
  <c r="I637" i="5"/>
  <c r="I337" i="5"/>
  <c r="J336" i="5"/>
  <c r="K336" i="5" s="1"/>
  <c r="J878" i="5"/>
  <c r="K878" i="5" s="1"/>
  <c r="I879" i="5"/>
  <c r="I574" i="5"/>
  <c r="J573" i="5"/>
  <c r="K573" i="5" s="1"/>
  <c r="I421" i="5"/>
  <c r="J420" i="5"/>
  <c r="K420" i="5" s="1"/>
  <c r="J194" i="5"/>
  <c r="K194" i="5" s="1"/>
  <c r="I195" i="5"/>
  <c r="J80" i="5"/>
  <c r="K80" i="5" s="1"/>
  <c r="I81" i="5"/>
  <c r="J382" i="5"/>
  <c r="K382" i="5" s="1"/>
  <c r="I383" i="5"/>
  <c r="J618" i="5"/>
  <c r="K618" i="5" s="1"/>
  <c r="I619" i="5"/>
  <c r="I226" i="5"/>
  <c r="J225" i="5"/>
  <c r="K225" i="5" s="1"/>
  <c r="J701" i="5"/>
  <c r="K701" i="5" s="1"/>
  <c r="I702" i="5"/>
  <c r="I562" i="5"/>
  <c r="J561" i="5"/>
  <c r="K561" i="5" s="1"/>
  <c r="I104" i="5"/>
  <c r="J103" i="5"/>
  <c r="K103" i="5" s="1"/>
  <c r="I160" i="5"/>
  <c r="J159" i="5"/>
  <c r="K159" i="5" s="1"/>
  <c r="I278" i="5"/>
  <c r="J277" i="5"/>
  <c r="K277" i="5" s="1"/>
  <c r="J184" i="5"/>
  <c r="K184" i="5" s="1"/>
  <c r="I185" i="5"/>
  <c r="J185" i="5" s="1"/>
  <c r="K185" i="5" s="1"/>
  <c r="I406" i="5"/>
  <c r="J405" i="5"/>
  <c r="K405" i="5" s="1"/>
  <c r="J297" i="5"/>
  <c r="K297" i="5" s="1"/>
  <c r="I298" i="5"/>
  <c r="I682" i="5"/>
  <c r="J681" i="5"/>
  <c r="K681" i="5" s="1"/>
  <c r="J658" i="5"/>
  <c r="K658" i="5" s="1"/>
  <c r="I659" i="5"/>
  <c r="J318" i="5"/>
  <c r="K318" i="5" s="1"/>
  <c r="I319" i="5"/>
  <c r="Y17" i="7" l="1"/>
  <c r="Z17" i="7"/>
  <c r="X18" i="7"/>
  <c r="Z18" i="7" s="1"/>
  <c r="S19" i="7"/>
  <c r="T19" i="7"/>
  <c r="Q20" i="7"/>
  <c r="U19" i="7"/>
  <c r="V19" i="7"/>
  <c r="W19" i="7"/>
  <c r="AE19" i="7"/>
  <c r="R19" i="7"/>
  <c r="AC17" i="7"/>
  <c r="I727" i="5"/>
  <c r="J726" i="5"/>
  <c r="K726" i="5" s="1"/>
  <c r="AB17" i="7"/>
  <c r="I841" i="5"/>
  <c r="J840" i="5"/>
  <c r="K840" i="5" s="1"/>
  <c r="I450" i="5"/>
  <c r="J449" i="5"/>
  <c r="K449" i="5" s="1"/>
  <c r="J354" i="5"/>
  <c r="K354" i="5" s="1"/>
  <c r="I355" i="5"/>
  <c r="J606" i="5"/>
  <c r="K606" i="5" s="1"/>
  <c r="I607" i="5"/>
  <c r="I133" i="5"/>
  <c r="J132" i="5"/>
  <c r="K132" i="5" s="1"/>
  <c r="I32" i="5"/>
  <c r="J32" i="5" s="1"/>
  <c r="K32" i="5" s="1"/>
  <c r="J31" i="5"/>
  <c r="K31" i="5" s="1"/>
  <c r="L32" i="5" s="1"/>
  <c r="L33" i="5" s="1"/>
  <c r="L34" i="5" s="1"/>
  <c r="L35" i="5" s="1"/>
  <c r="L36" i="5" s="1"/>
  <c r="L37" i="5" s="1"/>
  <c r="L38" i="5" s="1"/>
  <c r="L39" i="5" s="1"/>
  <c r="L40" i="5" s="1"/>
  <c r="L41" i="5" s="1"/>
  <c r="L42" i="5" s="1"/>
  <c r="L43" i="5" s="1"/>
  <c r="L44" i="5" s="1"/>
  <c r="L45" i="5" s="1"/>
  <c r="L46" i="5" s="1"/>
  <c r="L47" i="5" s="1"/>
  <c r="L48" i="5" s="1"/>
  <c r="L49" i="5" s="1"/>
  <c r="L50" i="5" s="1"/>
  <c r="L51" i="5" s="1"/>
  <c r="L52" i="5" s="1"/>
  <c r="L53" i="5" s="1"/>
  <c r="L54" i="5" s="1"/>
  <c r="L55" i="5" s="1"/>
  <c r="L56" i="5" s="1"/>
  <c r="L57" i="5" s="1"/>
  <c r="I526" i="5"/>
  <c r="J525" i="5"/>
  <c r="K525" i="5" s="1"/>
  <c r="I105" i="5"/>
  <c r="J104" i="5"/>
  <c r="K104" i="5" s="1"/>
  <c r="I338" i="5"/>
  <c r="J337" i="5"/>
  <c r="K337" i="5" s="1"/>
  <c r="I58" i="5"/>
  <c r="J57" i="5"/>
  <c r="K57" i="5" s="1"/>
  <c r="I371" i="5"/>
  <c r="J370" i="5"/>
  <c r="K370" i="5" s="1"/>
  <c r="J659" i="5"/>
  <c r="K659" i="5" s="1"/>
  <c r="I660" i="5"/>
  <c r="I620" i="5"/>
  <c r="J620" i="5" s="1"/>
  <c r="K620" i="5" s="1"/>
  <c r="J619" i="5"/>
  <c r="K619" i="5" s="1"/>
  <c r="J195" i="5"/>
  <c r="K195" i="5" s="1"/>
  <c r="I196" i="5"/>
  <c r="J383" i="5"/>
  <c r="K383" i="5" s="1"/>
  <c r="I384" i="5"/>
  <c r="J637" i="5"/>
  <c r="K637" i="5" s="1"/>
  <c r="I638" i="5"/>
  <c r="J406" i="5"/>
  <c r="K406" i="5" s="1"/>
  <c r="I407" i="5"/>
  <c r="I227" i="5"/>
  <c r="J226" i="5"/>
  <c r="K226" i="5" s="1"/>
  <c r="I279" i="5"/>
  <c r="J278" i="5"/>
  <c r="K278" i="5" s="1"/>
  <c r="I563" i="5"/>
  <c r="J562" i="5"/>
  <c r="K562" i="5" s="1"/>
  <c r="I752" i="5"/>
  <c r="J751" i="5"/>
  <c r="K751" i="5" s="1"/>
  <c r="I512" i="5"/>
  <c r="J511" i="5"/>
  <c r="K511" i="5" s="1"/>
  <c r="I320" i="5"/>
  <c r="J319" i="5"/>
  <c r="K319" i="5" s="1"/>
  <c r="I299" i="5"/>
  <c r="J298" i="5"/>
  <c r="K298" i="5" s="1"/>
  <c r="I703" i="5"/>
  <c r="J702" i="5"/>
  <c r="K702" i="5" s="1"/>
  <c r="J81" i="5"/>
  <c r="K81" i="5" s="1"/>
  <c r="I82" i="5"/>
  <c r="J469" i="5"/>
  <c r="K469" i="5" s="1"/>
  <c r="I470" i="5"/>
  <c r="J682" i="5"/>
  <c r="K682" i="5" s="1"/>
  <c r="I683" i="5"/>
  <c r="J421" i="5"/>
  <c r="K421" i="5" s="1"/>
  <c r="I422" i="5"/>
  <c r="I161" i="5"/>
  <c r="J160" i="5"/>
  <c r="K160" i="5" s="1"/>
  <c r="I575" i="5"/>
  <c r="J574" i="5"/>
  <c r="K574" i="5" s="1"/>
  <c r="I829" i="5"/>
  <c r="J828" i="5"/>
  <c r="K828" i="5" s="1"/>
  <c r="J879" i="5"/>
  <c r="K879" i="5" s="1"/>
  <c r="I880" i="5"/>
  <c r="J811" i="5"/>
  <c r="K811" i="5" s="1"/>
  <c r="I812" i="5"/>
  <c r="AA18" i="7" l="1"/>
  <c r="AC18" i="7"/>
  <c r="AB18" i="7"/>
  <c r="Y18" i="7"/>
  <c r="I728" i="5"/>
  <c r="J727" i="5"/>
  <c r="K727" i="5" s="1"/>
  <c r="U20" i="7"/>
  <c r="V20" i="7"/>
  <c r="W20" i="7"/>
  <c r="Q21" i="7"/>
  <c r="T20" i="7"/>
  <c r="R20" i="7"/>
  <c r="S20" i="7"/>
  <c r="AE20" i="7"/>
  <c r="X19" i="7"/>
  <c r="Y19" i="7" s="1"/>
  <c r="I356" i="5"/>
  <c r="J355" i="5"/>
  <c r="K355" i="5" s="1"/>
  <c r="L58" i="5"/>
  <c r="I451" i="5"/>
  <c r="J450" i="5"/>
  <c r="K450" i="5" s="1"/>
  <c r="J607" i="5"/>
  <c r="K607" i="5" s="1"/>
  <c r="I608" i="5"/>
  <c r="J608" i="5" s="1"/>
  <c r="K608" i="5" s="1"/>
  <c r="J133" i="5"/>
  <c r="K133" i="5" s="1"/>
  <c r="I134" i="5"/>
  <c r="J841" i="5"/>
  <c r="K841" i="5" s="1"/>
  <c r="I842" i="5"/>
  <c r="J563" i="5"/>
  <c r="K563" i="5" s="1"/>
  <c r="I564" i="5"/>
  <c r="J564" i="5" s="1"/>
  <c r="K564" i="5" s="1"/>
  <c r="I321" i="5"/>
  <c r="J320" i="5"/>
  <c r="K320" i="5" s="1"/>
  <c r="J279" i="5"/>
  <c r="K279" i="5" s="1"/>
  <c r="I280" i="5"/>
  <c r="I372" i="5"/>
  <c r="J372" i="5" s="1"/>
  <c r="K372" i="5" s="1"/>
  <c r="J371" i="5"/>
  <c r="K371" i="5" s="1"/>
  <c r="I106" i="5"/>
  <c r="J105" i="5"/>
  <c r="K105" i="5" s="1"/>
  <c r="I684" i="5"/>
  <c r="J683" i="5"/>
  <c r="K683" i="5" s="1"/>
  <c r="I83" i="5"/>
  <c r="J82" i="5"/>
  <c r="K82" i="5" s="1"/>
  <c r="J196" i="5"/>
  <c r="K196" i="5" s="1"/>
  <c r="I197" i="5"/>
  <c r="I162" i="5"/>
  <c r="J161" i="5"/>
  <c r="K161" i="5" s="1"/>
  <c r="J338" i="5"/>
  <c r="K338" i="5" s="1"/>
  <c r="I339" i="5"/>
  <c r="J829" i="5"/>
  <c r="K829" i="5" s="1"/>
  <c r="I830" i="5"/>
  <c r="J512" i="5"/>
  <c r="K512" i="5" s="1"/>
  <c r="I513" i="5"/>
  <c r="J513" i="5" s="1"/>
  <c r="K513" i="5" s="1"/>
  <c r="I228" i="5"/>
  <c r="J227" i="5"/>
  <c r="K227" i="5" s="1"/>
  <c r="I527" i="5"/>
  <c r="J526" i="5"/>
  <c r="K526" i="5" s="1"/>
  <c r="J812" i="5"/>
  <c r="K812" i="5" s="1"/>
  <c r="I813" i="5"/>
  <c r="J407" i="5"/>
  <c r="K407" i="5" s="1"/>
  <c r="I408" i="5"/>
  <c r="I300" i="5"/>
  <c r="J299" i="5"/>
  <c r="K299" i="5" s="1"/>
  <c r="J575" i="5"/>
  <c r="K575" i="5" s="1"/>
  <c r="I576" i="5"/>
  <c r="J703" i="5"/>
  <c r="K703" i="5" s="1"/>
  <c r="I704" i="5"/>
  <c r="I753" i="5"/>
  <c r="J752" i="5"/>
  <c r="K752" i="5" s="1"/>
  <c r="J58" i="5"/>
  <c r="K58" i="5" s="1"/>
  <c r="L59" i="5" s="1"/>
  <c r="I59" i="5"/>
  <c r="I423" i="5"/>
  <c r="J422" i="5"/>
  <c r="K422" i="5" s="1"/>
  <c r="I385" i="5"/>
  <c r="J384" i="5"/>
  <c r="K384" i="5" s="1"/>
  <c r="I881" i="5"/>
  <c r="J880" i="5"/>
  <c r="K880" i="5" s="1"/>
  <c r="I471" i="5"/>
  <c r="J470" i="5"/>
  <c r="K470" i="5" s="1"/>
  <c r="I639" i="5"/>
  <c r="J638" i="5"/>
  <c r="K638" i="5" s="1"/>
  <c r="J660" i="5"/>
  <c r="K660" i="5" s="1"/>
  <c r="I661" i="5"/>
  <c r="AC19" i="7" l="1"/>
  <c r="S21" i="7"/>
  <c r="T21" i="7"/>
  <c r="Q22" i="7"/>
  <c r="W21" i="7"/>
  <c r="R21" i="7"/>
  <c r="U21" i="7"/>
  <c r="V21" i="7"/>
  <c r="AE21" i="7"/>
  <c r="Z19" i="7"/>
  <c r="X20" i="7"/>
  <c r="Y20" i="7" s="1"/>
  <c r="I729" i="5"/>
  <c r="J729" i="5" s="1"/>
  <c r="K729" i="5" s="1"/>
  <c r="J728" i="5"/>
  <c r="K728" i="5" s="1"/>
  <c r="AB19" i="7"/>
  <c r="AA19" i="7"/>
  <c r="I452" i="5"/>
  <c r="J451" i="5"/>
  <c r="K451" i="5" s="1"/>
  <c r="J842" i="5"/>
  <c r="K842" i="5" s="1"/>
  <c r="I843" i="5"/>
  <c r="J134" i="5"/>
  <c r="K134" i="5" s="1"/>
  <c r="I135" i="5"/>
  <c r="I357" i="5"/>
  <c r="J356" i="5"/>
  <c r="K356" i="5" s="1"/>
  <c r="I577" i="5"/>
  <c r="J576" i="5"/>
  <c r="K576" i="5" s="1"/>
  <c r="J881" i="5"/>
  <c r="K881" i="5" s="1"/>
  <c r="I882" i="5"/>
  <c r="I754" i="5"/>
  <c r="J753" i="5"/>
  <c r="K753" i="5" s="1"/>
  <c r="J684" i="5"/>
  <c r="K684" i="5" s="1"/>
  <c r="I685" i="5"/>
  <c r="J321" i="5"/>
  <c r="K321" i="5" s="1"/>
  <c r="I322" i="5"/>
  <c r="J162" i="5"/>
  <c r="K162" i="5" s="1"/>
  <c r="I163" i="5"/>
  <c r="J661" i="5"/>
  <c r="K661" i="5" s="1"/>
  <c r="I662" i="5"/>
  <c r="J704" i="5"/>
  <c r="K704" i="5" s="1"/>
  <c r="I705" i="5"/>
  <c r="I386" i="5"/>
  <c r="J385" i="5"/>
  <c r="K385" i="5" s="1"/>
  <c r="J639" i="5"/>
  <c r="K639" i="5" s="1"/>
  <c r="I640" i="5"/>
  <c r="I424" i="5"/>
  <c r="J423" i="5"/>
  <c r="K423" i="5" s="1"/>
  <c r="I107" i="5"/>
  <c r="J106" i="5"/>
  <c r="K106" i="5" s="1"/>
  <c r="J813" i="5"/>
  <c r="K813" i="5" s="1"/>
  <c r="I814" i="5"/>
  <c r="I60" i="5"/>
  <c r="J59" i="5"/>
  <c r="K59" i="5" s="1"/>
  <c r="L60" i="5" s="1"/>
  <c r="J830" i="5"/>
  <c r="K830" i="5" s="1"/>
  <c r="I831" i="5"/>
  <c r="J831" i="5" s="1"/>
  <c r="K831" i="5" s="1"/>
  <c r="I281" i="5"/>
  <c r="J280" i="5"/>
  <c r="K280" i="5" s="1"/>
  <c r="J197" i="5"/>
  <c r="K197" i="5" s="1"/>
  <c r="I198" i="5"/>
  <c r="J300" i="5"/>
  <c r="K300" i="5" s="1"/>
  <c r="I301" i="5"/>
  <c r="J527" i="5"/>
  <c r="K527" i="5" s="1"/>
  <c r="I528" i="5"/>
  <c r="J83" i="5"/>
  <c r="K83" i="5" s="1"/>
  <c r="I84" i="5"/>
  <c r="I229" i="5"/>
  <c r="J228" i="5"/>
  <c r="K228" i="5" s="1"/>
  <c r="I472" i="5"/>
  <c r="J471" i="5"/>
  <c r="K471" i="5" s="1"/>
  <c r="I409" i="5"/>
  <c r="J408" i="5"/>
  <c r="K408" i="5" s="1"/>
  <c r="I340" i="5"/>
  <c r="J339" i="5"/>
  <c r="K339" i="5" s="1"/>
  <c r="AB20" i="7" l="1"/>
  <c r="Z20" i="7"/>
  <c r="AA20" i="7"/>
  <c r="S22" i="7"/>
  <c r="T22" i="7"/>
  <c r="U22" i="7"/>
  <c r="V22" i="7"/>
  <c r="W22" i="7"/>
  <c r="R22" i="7"/>
  <c r="Q23" i="7"/>
  <c r="AE22" i="7"/>
  <c r="X21" i="7"/>
  <c r="Y21" i="7" s="1"/>
  <c r="AC20" i="7"/>
  <c r="I136" i="5"/>
  <c r="J135" i="5"/>
  <c r="K135" i="5" s="1"/>
  <c r="J843" i="5"/>
  <c r="K843" i="5" s="1"/>
  <c r="I844" i="5"/>
  <c r="I358" i="5"/>
  <c r="J357" i="5"/>
  <c r="K357" i="5" s="1"/>
  <c r="I453" i="5"/>
  <c r="J452" i="5"/>
  <c r="K452" i="5" s="1"/>
  <c r="I282" i="5"/>
  <c r="J281" i="5"/>
  <c r="K281" i="5" s="1"/>
  <c r="J107" i="5"/>
  <c r="K107" i="5" s="1"/>
  <c r="I108" i="5"/>
  <c r="I387" i="5"/>
  <c r="J386" i="5"/>
  <c r="K386" i="5" s="1"/>
  <c r="I755" i="5"/>
  <c r="J754" i="5"/>
  <c r="K754" i="5" s="1"/>
  <c r="J301" i="5"/>
  <c r="K301" i="5" s="1"/>
  <c r="I302" i="5"/>
  <c r="J322" i="5"/>
  <c r="K322" i="5" s="1"/>
  <c r="I323" i="5"/>
  <c r="I883" i="5"/>
  <c r="J883" i="5" s="1"/>
  <c r="K883" i="5" s="1"/>
  <c r="J882" i="5"/>
  <c r="K882" i="5" s="1"/>
  <c r="I425" i="5"/>
  <c r="J424" i="5"/>
  <c r="K424" i="5" s="1"/>
  <c r="J640" i="5"/>
  <c r="K640" i="5" s="1"/>
  <c r="I641" i="5"/>
  <c r="J705" i="5"/>
  <c r="K705" i="5" s="1"/>
  <c r="I706" i="5"/>
  <c r="I686" i="5"/>
  <c r="J685" i="5"/>
  <c r="K685" i="5" s="1"/>
  <c r="I341" i="5"/>
  <c r="J340" i="5"/>
  <c r="K340" i="5" s="1"/>
  <c r="J163" i="5"/>
  <c r="K163" i="5" s="1"/>
  <c r="I164" i="5"/>
  <c r="J409" i="5"/>
  <c r="K409" i="5" s="1"/>
  <c r="I410" i="5"/>
  <c r="J472" i="5"/>
  <c r="K472" i="5" s="1"/>
  <c r="I473" i="5"/>
  <c r="I578" i="5"/>
  <c r="J577" i="5"/>
  <c r="K577" i="5" s="1"/>
  <c r="J528" i="5"/>
  <c r="K528" i="5" s="1"/>
  <c r="I529" i="5"/>
  <c r="J198" i="5"/>
  <c r="K198" i="5" s="1"/>
  <c r="I199" i="5"/>
  <c r="I230" i="5"/>
  <c r="J229" i="5"/>
  <c r="K229" i="5" s="1"/>
  <c r="I61" i="5"/>
  <c r="J60" i="5"/>
  <c r="K60" i="5" s="1"/>
  <c r="L61" i="5" s="1"/>
  <c r="J84" i="5"/>
  <c r="K84" i="5" s="1"/>
  <c r="I85" i="5"/>
  <c r="J814" i="5"/>
  <c r="K814" i="5" s="1"/>
  <c r="I815" i="5"/>
  <c r="J662" i="5"/>
  <c r="K662" i="5" s="1"/>
  <c r="I663" i="5"/>
  <c r="X22" i="7" l="1"/>
  <c r="AC22" i="7" s="1"/>
  <c r="Z21" i="7"/>
  <c r="V23" i="7"/>
  <c r="W23" i="7"/>
  <c r="U23" i="7"/>
  <c r="AE23" i="7"/>
  <c r="S23" i="7"/>
  <c r="T23" i="7"/>
  <c r="R23" i="7"/>
  <c r="AC21" i="7"/>
  <c r="AA21" i="7"/>
  <c r="AB21" i="7"/>
  <c r="I454" i="5"/>
  <c r="J453" i="5"/>
  <c r="K453" i="5" s="1"/>
  <c r="I359" i="5"/>
  <c r="J359" i="5" s="1"/>
  <c r="K359" i="5" s="1"/>
  <c r="J358" i="5"/>
  <c r="K358" i="5" s="1"/>
  <c r="J844" i="5"/>
  <c r="K844" i="5" s="1"/>
  <c r="I845" i="5"/>
  <c r="J136" i="5"/>
  <c r="K136" i="5" s="1"/>
  <c r="I137" i="5"/>
  <c r="J815" i="5"/>
  <c r="K815" i="5" s="1"/>
  <c r="I816" i="5"/>
  <c r="I579" i="5"/>
  <c r="J578" i="5"/>
  <c r="K578" i="5" s="1"/>
  <c r="J341" i="5"/>
  <c r="K341" i="5" s="1"/>
  <c r="I342" i="5"/>
  <c r="I687" i="5"/>
  <c r="J686" i="5"/>
  <c r="K686" i="5" s="1"/>
  <c r="I388" i="5"/>
  <c r="J387" i="5"/>
  <c r="K387" i="5" s="1"/>
  <c r="J230" i="5"/>
  <c r="K230" i="5" s="1"/>
  <c r="I231" i="5"/>
  <c r="J755" i="5"/>
  <c r="K755" i="5" s="1"/>
  <c r="I756" i="5"/>
  <c r="I200" i="5"/>
  <c r="J199" i="5"/>
  <c r="K199" i="5" s="1"/>
  <c r="J473" i="5"/>
  <c r="K473" i="5" s="1"/>
  <c r="I474" i="5"/>
  <c r="J663" i="5"/>
  <c r="K663" i="5" s="1"/>
  <c r="I664" i="5"/>
  <c r="I86" i="5"/>
  <c r="J85" i="5"/>
  <c r="K85" i="5" s="1"/>
  <c r="I530" i="5"/>
  <c r="J529" i="5"/>
  <c r="K529" i="5" s="1"/>
  <c r="I411" i="5"/>
  <c r="J410" i="5"/>
  <c r="K410" i="5" s="1"/>
  <c r="I707" i="5"/>
  <c r="J706" i="5"/>
  <c r="K706" i="5" s="1"/>
  <c r="J323" i="5"/>
  <c r="K323" i="5" s="1"/>
  <c r="I324" i="5"/>
  <c r="J324" i="5" s="1"/>
  <c r="K324" i="5" s="1"/>
  <c r="J108" i="5"/>
  <c r="K108" i="5" s="1"/>
  <c r="I109" i="5"/>
  <c r="J425" i="5"/>
  <c r="K425" i="5" s="1"/>
  <c r="I426" i="5"/>
  <c r="J164" i="5"/>
  <c r="K164" i="5" s="1"/>
  <c r="I165" i="5"/>
  <c r="J641" i="5"/>
  <c r="K641" i="5" s="1"/>
  <c r="I642" i="5"/>
  <c r="I303" i="5"/>
  <c r="J302" i="5"/>
  <c r="K302" i="5" s="1"/>
  <c r="I62" i="5"/>
  <c r="J61" i="5"/>
  <c r="K61" i="5" s="1"/>
  <c r="L62" i="5" s="1"/>
  <c r="I283" i="5"/>
  <c r="J282" i="5"/>
  <c r="K282" i="5" s="1"/>
  <c r="AA22" i="7" l="1"/>
  <c r="Z22" i="7"/>
  <c r="Y22" i="7"/>
  <c r="X23" i="7"/>
  <c r="Y23" i="7" s="1"/>
  <c r="AB22" i="7"/>
  <c r="J845" i="5"/>
  <c r="K845" i="5" s="1"/>
  <c r="I846" i="5"/>
  <c r="I138" i="5"/>
  <c r="J137" i="5"/>
  <c r="K137" i="5" s="1"/>
  <c r="I455" i="5"/>
  <c r="J454" i="5"/>
  <c r="K454" i="5" s="1"/>
  <c r="I708" i="5"/>
  <c r="J707" i="5"/>
  <c r="K707" i="5" s="1"/>
  <c r="J342" i="5"/>
  <c r="K342" i="5" s="1"/>
  <c r="I343" i="5"/>
  <c r="I643" i="5"/>
  <c r="J642" i="5"/>
  <c r="K642" i="5" s="1"/>
  <c r="I427" i="5"/>
  <c r="J426" i="5"/>
  <c r="K426" i="5" s="1"/>
  <c r="I475" i="5"/>
  <c r="J474" i="5"/>
  <c r="K474" i="5" s="1"/>
  <c r="J62" i="5"/>
  <c r="K62" i="5" s="1"/>
  <c r="I63" i="5"/>
  <c r="I665" i="5"/>
  <c r="J664" i="5"/>
  <c r="K664" i="5" s="1"/>
  <c r="I412" i="5"/>
  <c r="J412" i="5" s="1"/>
  <c r="K412" i="5" s="1"/>
  <c r="J411" i="5"/>
  <c r="K411" i="5" s="1"/>
  <c r="J388" i="5"/>
  <c r="K388" i="5" s="1"/>
  <c r="I389" i="5"/>
  <c r="J389" i="5" s="1"/>
  <c r="K389" i="5" s="1"/>
  <c r="I87" i="5"/>
  <c r="J86" i="5"/>
  <c r="K86" i="5" s="1"/>
  <c r="J231" i="5"/>
  <c r="K231" i="5" s="1"/>
  <c r="I232" i="5"/>
  <c r="I304" i="5"/>
  <c r="J303" i="5"/>
  <c r="K303" i="5" s="1"/>
  <c r="J165" i="5"/>
  <c r="K165" i="5" s="1"/>
  <c r="I166" i="5"/>
  <c r="I110" i="5"/>
  <c r="J109" i="5"/>
  <c r="K109" i="5" s="1"/>
  <c r="J579" i="5"/>
  <c r="K579" i="5" s="1"/>
  <c r="I580" i="5"/>
  <c r="I201" i="5"/>
  <c r="J200" i="5"/>
  <c r="K200" i="5" s="1"/>
  <c r="J283" i="5"/>
  <c r="K283" i="5" s="1"/>
  <c r="I284" i="5"/>
  <c r="J530" i="5"/>
  <c r="K530" i="5" s="1"/>
  <c r="I531" i="5"/>
  <c r="J756" i="5"/>
  <c r="K756" i="5" s="1"/>
  <c r="I757" i="5"/>
  <c r="J687" i="5"/>
  <c r="K687" i="5" s="1"/>
  <c r="I688" i="5"/>
  <c r="J816" i="5"/>
  <c r="K816" i="5" s="1"/>
  <c r="I817" i="5"/>
  <c r="Z23" i="7" l="1"/>
  <c r="AA23" i="7"/>
  <c r="AC23" i="7"/>
  <c r="AB23" i="7"/>
  <c r="J455" i="5"/>
  <c r="K455" i="5" s="1"/>
  <c r="I456" i="5"/>
  <c r="I139" i="5"/>
  <c r="J138" i="5"/>
  <c r="K138" i="5" s="1"/>
  <c r="J846" i="5"/>
  <c r="K846" i="5" s="1"/>
  <c r="I847" i="5"/>
  <c r="I758" i="5"/>
  <c r="J757" i="5"/>
  <c r="K757" i="5" s="1"/>
  <c r="J63" i="5"/>
  <c r="K63" i="5" s="1"/>
  <c r="I64" i="5"/>
  <c r="J110" i="5"/>
  <c r="K110" i="5" s="1"/>
  <c r="I111" i="5"/>
  <c r="I344" i="5"/>
  <c r="J343" i="5"/>
  <c r="K343" i="5" s="1"/>
  <c r="J201" i="5"/>
  <c r="K201" i="5" s="1"/>
  <c r="I202" i="5"/>
  <c r="I305" i="5"/>
  <c r="J304" i="5"/>
  <c r="K304" i="5" s="1"/>
  <c r="J475" i="5"/>
  <c r="K475" i="5" s="1"/>
  <c r="I476" i="5"/>
  <c r="I709" i="5"/>
  <c r="J708" i="5"/>
  <c r="K708" i="5" s="1"/>
  <c r="J643" i="5"/>
  <c r="K643" i="5" s="1"/>
  <c r="I644" i="5"/>
  <c r="J284" i="5"/>
  <c r="K284" i="5" s="1"/>
  <c r="I285" i="5"/>
  <c r="J232" i="5"/>
  <c r="K232" i="5" s="1"/>
  <c r="I233" i="5"/>
  <c r="J817" i="5"/>
  <c r="K817" i="5" s="1"/>
  <c r="I818" i="5"/>
  <c r="L63" i="5"/>
  <c r="L64" i="5" s="1"/>
  <c r="I428" i="5"/>
  <c r="J427" i="5"/>
  <c r="K427" i="5" s="1"/>
  <c r="I689" i="5"/>
  <c r="J688" i="5"/>
  <c r="K688" i="5" s="1"/>
  <c r="I88" i="5"/>
  <c r="J87" i="5"/>
  <c r="K87" i="5" s="1"/>
  <c r="I666" i="5"/>
  <c r="J665" i="5"/>
  <c r="K665" i="5" s="1"/>
  <c r="I167" i="5"/>
  <c r="J166" i="5"/>
  <c r="K166" i="5" s="1"/>
  <c r="J580" i="5"/>
  <c r="K580" i="5" s="1"/>
  <c r="I581" i="5"/>
  <c r="J531" i="5"/>
  <c r="K531" i="5" s="1"/>
  <c r="I532" i="5"/>
  <c r="J847" i="5" l="1"/>
  <c r="K847" i="5" s="1"/>
  <c r="I848" i="5"/>
  <c r="J139" i="5"/>
  <c r="K139" i="5" s="1"/>
  <c r="I140" i="5"/>
  <c r="I457" i="5"/>
  <c r="J456" i="5"/>
  <c r="K456" i="5" s="1"/>
  <c r="I477" i="5"/>
  <c r="J476" i="5"/>
  <c r="K476" i="5" s="1"/>
  <c r="J532" i="5"/>
  <c r="K532" i="5" s="1"/>
  <c r="I533" i="5"/>
  <c r="I234" i="5"/>
  <c r="J233" i="5"/>
  <c r="K233" i="5" s="1"/>
  <c r="I710" i="5"/>
  <c r="J709" i="5"/>
  <c r="K709" i="5" s="1"/>
  <c r="J666" i="5"/>
  <c r="K666" i="5" s="1"/>
  <c r="I667" i="5"/>
  <c r="J428" i="5"/>
  <c r="K428" i="5" s="1"/>
  <c r="I429" i="5"/>
  <c r="J111" i="5"/>
  <c r="K111" i="5" s="1"/>
  <c r="I112" i="5"/>
  <c r="I89" i="5"/>
  <c r="J88" i="5"/>
  <c r="K88" i="5" s="1"/>
  <c r="J285" i="5"/>
  <c r="K285" i="5" s="1"/>
  <c r="I286" i="5"/>
  <c r="I65" i="5"/>
  <c r="J64" i="5"/>
  <c r="K64" i="5" s="1"/>
  <c r="L65" i="5" s="1"/>
  <c r="J581" i="5"/>
  <c r="K581" i="5" s="1"/>
  <c r="I582" i="5"/>
  <c r="J305" i="5"/>
  <c r="K305" i="5" s="1"/>
  <c r="I306" i="5"/>
  <c r="J167" i="5"/>
  <c r="K167" i="5" s="1"/>
  <c r="I168" i="5"/>
  <c r="J344" i="5"/>
  <c r="K344" i="5" s="1"/>
  <c r="I345" i="5"/>
  <c r="J345" i="5" s="1"/>
  <c r="K345" i="5" s="1"/>
  <c r="I690" i="5"/>
  <c r="J689" i="5"/>
  <c r="K689" i="5" s="1"/>
  <c r="I819" i="5"/>
  <c r="J819" i="5" s="1"/>
  <c r="K819" i="5" s="1"/>
  <c r="J818" i="5"/>
  <c r="K818" i="5" s="1"/>
  <c r="I645" i="5"/>
  <c r="J644" i="5"/>
  <c r="K644" i="5" s="1"/>
  <c r="J202" i="5"/>
  <c r="K202" i="5" s="1"/>
  <c r="I203" i="5"/>
  <c r="I759" i="5"/>
  <c r="J758" i="5"/>
  <c r="K758" i="5" s="1"/>
  <c r="I458" i="5" l="1"/>
  <c r="J457" i="5"/>
  <c r="K457" i="5" s="1"/>
  <c r="J140" i="5"/>
  <c r="K140" i="5" s="1"/>
  <c r="I141" i="5"/>
  <c r="J848" i="5"/>
  <c r="K848" i="5" s="1"/>
  <c r="I849" i="5"/>
  <c r="J112" i="5"/>
  <c r="K112" i="5" s="1"/>
  <c r="I113" i="5"/>
  <c r="J168" i="5"/>
  <c r="K168" i="5" s="1"/>
  <c r="I169" i="5"/>
  <c r="J65" i="5"/>
  <c r="K65" i="5" s="1"/>
  <c r="L66" i="5" s="1"/>
  <c r="I66" i="5"/>
  <c r="J234" i="5"/>
  <c r="K234" i="5" s="1"/>
  <c r="I235" i="5"/>
  <c r="I691" i="5"/>
  <c r="J691" i="5" s="1"/>
  <c r="K691" i="5" s="1"/>
  <c r="J690" i="5"/>
  <c r="K690" i="5" s="1"/>
  <c r="I646" i="5"/>
  <c r="J645" i="5"/>
  <c r="K645" i="5" s="1"/>
  <c r="J286" i="5"/>
  <c r="K286" i="5" s="1"/>
  <c r="I287" i="5"/>
  <c r="J287" i="5" s="1"/>
  <c r="K287" i="5" s="1"/>
  <c r="I430" i="5"/>
  <c r="J429" i="5"/>
  <c r="K429" i="5" s="1"/>
  <c r="J533" i="5"/>
  <c r="K533" i="5" s="1"/>
  <c r="I534" i="5"/>
  <c r="J710" i="5"/>
  <c r="K710" i="5" s="1"/>
  <c r="I711" i="5"/>
  <c r="I307" i="5"/>
  <c r="J306" i="5"/>
  <c r="K306" i="5" s="1"/>
  <c r="I668" i="5"/>
  <c r="J667" i="5"/>
  <c r="K667" i="5" s="1"/>
  <c r="J582" i="5"/>
  <c r="K582" i="5" s="1"/>
  <c r="I583" i="5"/>
  <c r="I204" i="5"/>
  <c r="J203" i="5"/>
  <c r="K203" i="5" s="1"/>
  <c r="J759" i="5"/>
  <c r="K759" i="5" s="1"/>
  <c r="I760" i="5"/>
  <c r="I90" i="5"/>
  <c r="J89" i="5"/>
  <c r="K89" i="5" s="1"/>
  <c r="J477" i="5"/>
  <c r="K477" i="5" s="1"/>
  <c r="I478" i="5"/>
  <c r="J849" i="5" l="1"/>
  <c r="K849" i="5" s="1"/>
  <c r="I850" i="5"/>
  <c r="I142" i="5"/>
  <c r="J141" i="5"/>
  <c r="K141" i="5" s="1"/>
  <c r="I459" i="5"/>
  <c r="J459" i="5" s="1"/>
  <c r="K459" i="5" s="1"/>
  <c r="J458" i="5"/>
  <c r="K458" i="5" s="1"/>
  <c r="J711" i="5"/>
  <c r="K711" i="5" s="1"/>
  <c r="I712" i="5"/>
  <c r="J712" i="5" s="1"/>
  <c r="K712" i="5" s="1"/>
  <c r="I170" i="5"/>
  <c r="J169" i="5"/>
  <c r="K169" i="5" s="1"/>
  <c r="J204" i="5"/>
  <c r="K204" i="5" s="1"/>
  <c r="I205" i="5"/>
  <c r="J646" i="5"/>
  <c r="K646" i="5" s="1"/>
  <c r="I647" i="5"/>
  <c r="I479" i="5"/>
  <c r="J478" i="5"/>
  <c r="K478" i="5" s="1"/>
  <c r="J583" i="5"/>
  <c r="K583" i="5" s="1"/>
  <c r="I584" i="5"/>
  <c r="J113" i="5"/>
  <c r="K113" i="5" s="1"/>
  <c r="I114" i="5"/>
  <c r="I308" i="5"/>
  <c r="J308" i="5" s="1"/>
  <c r="K308" i="5" s="1"/>
  <c r="J307" i="5"/>
  <c r="K307" i="5" s="1"/>
  <c r="I535" i="5"/>
  <c r="J534" i="5"/>
  <c r="K534" i="5" s="1"/>
  <c r="I91" i="5"/>
  <c r="J90" i="5"/>
  <c r="K90" i="5" s="1"/>
  <c r="J235" i="5"/>
  <c r="K235" i="5" s="1"/>
  <c r="I236" i="5"/>
  <c r="I669" i="5"/>
  <c r="J668" i="5"/>
  <c r="K668" i="5" s="1"/>
  <c r="I431" i="5"/>
  <c r="J430" i="5"/>
  <c r="K430" i="5" s="1"/>
  <c r="I761" i="5"/>
  <c r="J760" i="5"/>
  <c r="K760" i="5" s="1"/>
  <c r="J66" i="5"/>
  <c r="K66" i="5" s="1"/>
  <c r="L67" i="5" s="1"/>
  <c r="I67" i="5"/>
  <c r="I143" i="5" l="1"/>
  <c r="J142" i="5"/>
  <c r="K142" i="5" s="1"/>
  <c r="I851" i="5"/>
  <c r="J850" i="5"/>
  <c r="K850" i="5" s="1"/>
  <c r="J91" i="5"/>
  <c r="K91" i="5" s="1"/>
  <c r="I92" i="5"/>
  <c r="I171" i="5"/>
  <c r="J170" i="5"/>
  <c r="K170" i="5" s="1"/>
  <c r="I115" i="5"/>
  <c r="J114" i="5"/>
  <c r="K114" i="5" s="1"/>
  <c r="J205" i="5"/>
  <c r="K205" i="5" s="1"/>
  <c r="I206" i="5"/>
  <c r="J761" i="5"/>
  <c r="K761" i="5" s="1"/>
  <c r="I762" i="5"/>
  <c r="J584" i="5"/>
  <c r="K584" i="5" s="1"/>
  <c r="I585" i="5"/>
  <c r="I670" i="5"/>
  <c r="J669" i="5"/>
  <c r="K669" i="5" s="1"/>
  <c r="I536" i="5"/>
  <c r="J535" i="5"/>
  <c r="K535" i="5" s="1"/>
  <c r="I480" i="5"/>
  <c r="J479" i="5"/>
  <c r="K479" i="5" s="1"/>
  <c r="I237" i="5"/>
  <c r="J236" i="5"/>
  <c r="K236" i="5" s="1"/>
  <c r="J431" i="5"/>
  <c r="K431" i="5" s="1"/>
  <c r="I432" i="5"/>
  <c r="J67" i="5"/>
  <c r="K67" i="5" s="1"/>
  <c r="L68" i="5" s="1"/>
  <c r="I68" i="5"/>
  <c r="J647" i="5"/>
  <c r="K647" i="5" s="1"/>
  <c r="I648" i="5"/>
  <c r="J851" i="5" l="1"/>
  <c r="K851" i="5" s="1"/>
  <c r="I852" i="5"/>
  <c r="J143" i="5"/>
  <c r="K143" i="5" s="1"/>
  <c r="I144" i="5"/>
  <c r="J144" i="5" s="1"/>
  <c r="K144" i="5" s="1"/>
  <c r="J670" i="5"/>
  <c r="K670" i="5" s="1"/>
  <c r="I671" i="5"/>
  <c r="I116" i="5"/>
  <c r="J115" i="5"/>
  <c r="K115" i="5" s="1"/>
  <c r="I238" i="5"/>
  <c r="J237" i="5"/>
  <c r="K237" i="5" s="1"/>
  <c r="J171" i="5"/>
  <c r="K171" i="5" s="1"/>
  <c r="I172" i="5"/>
  <c r="I537" i="5"/>
  <c r="J536" i="5"/>
  <c r="K536" i="5" s="1"/>
  <c r="I763" i="5"/>
  <c r="J762" i="5"/>
  <c r="K762" i="5" s="1"/>
  <c r="I93" i="5"/>
  <c r="J92" i="5"/>
  <c r="K92" i="5" s="1"/>
  <c r="I649" i="5"/>
  <c r="J648" i="5"/>
  <c r="K648" i="5" s="1"/>
  <c r="J585" i="5"/>
  <c r="K585" i="5" s="1"/>
  <c r="I586" i="5"/>
  <c r="J480" i="5"/>
  <c r="K480" i="5" s="1"/>
  <c r="I481" i="5"/>
  <c r="J432" i="5"/>
  <c r="K432" i="5" s="1"/>
  <c r="I433" i="5"/>
  <c r="J68" i="5"/>
  <c r="K68" i="5" s="1"/>
  <c r="L69" i="5" s="1"/>
  <c r="I69" i="5"/>
  <c r="I207" i="5"/>
  <c r="J206" i="5"/>
  <c r="K206" i="5" s="1"/>
  <c r="I853" i="5" l="1"/>
  <c r="J852" i="5"/>
  <c r="K852" i="5" s="1"/>
  <c r="J433" i="5"/>
  <c r="K433" i="5" s="1"/>
  <c r="I434" i="5"/>
  <c r="J649" i="5"/>
  <c r="K649" i="5" s="1"/>
  <c r="I650" i="5"/>
  <c r="J650" i="5" s="1"/>
  <c r="K650" i="5" s="1"/>
  <c r="I482" i="5"/>
  <c r="J481" i="5"/>
  <c r="K481" i="5" s="1"/>
  <c r="I94" i="5"/>
  <c r="J93" i="5"/>
  <c r="K93" i="5" s="1"/>
  <c r="I239" i="5"/>
  <c r="J238" i="5"/>
  <c r="K238" i="5" s="1"/>
  <c r="I208" i="5"/>
  <c r="J207" i="5"/>
  <c r="K207" i="5" s="1"/>
  <c r="J763" i="5"/>
  <c r="K763" i="5" s="1"/>
  <c r="I764" i="5"/>
  <c r="J116" i="5"/>
  <c r="K116" i="5" s="1"/>
  <c r="I117" i="5"/>
  <c r="I173" i="5"/>
  <c r="J172" i="5"/>
  <c r="K172" i="5" s="1"/>
  <c r="I70" i="5"/>
  <c r="J69" i="5"/>
  <c r="K69" i="5" s="1"/>
  <c r="L70" i="5" s="1"/>
  <c r="J586" i="5"/>
  <c r="K586" i="5" s="1"/>
  <c r="I587" i="5"/>
  <c r="I672" i="5"/>
  <c r="J672" i="5" s="1"/>
  <c r="K672" i="5" s="1"/>
  <c r="J671" i="5"/>
  <c r="K671" i="5" s="1"/>
  <c r="J537" i="5"/>
  <c r="K537" i="5" s="1"/>
  <c r="I538" i="5"/>
  <c r="I854" i="5" l="1"/>
  <c r="J853" i="5"/>
  <c r="K853" i="5" s="1"/>
  <c r="J94" i="5"/>
  <c r="K94" i="5" s="1"/>
  <c r="I95" i="5"/>
  <c r="J95" i="5" s="1"/>
  <c r="K95" i="5" s="1"/>
  <c r="I71" i="5"/>
  <c r="J71" i="5" s="1"/>
  <c r="K71" i="5" s="1"/>
  <c r="J70" i="5"/>
  <c r="K70" i="5" s="1"/>
  <c r="L71" i="5" s="1"/>
  <c r="I209" i="5"/>
  <c r="J208" i="5"/>
  <c r="K208" i="5" s="1"/>
  <c r="J587" i="5"/>
  <c r="K587" i="5" s="1"/>
  <c r="I588" i="5"/>
  <c r="J538" i="5"/>
  <c r="K538" i="5" s="1"/>
  <c r="I539" i="5"/>
  <c r="I483" i="5"/>
  <c r="J482" i="5"/>
  <c r="K482" i="5" s="1"/>
  <c r="I174" i="5"/>
  <c r="J174" i="5" s="1"/>
  <c r="K174" i="5" s="1"/>
  <c r="J173" i="5"/>
  <c r="K173" i="5" s="1"/>
  <c r="J117" i="5"/>
  <c r="K117" i="5" s="1"/>
  <c r="I118" i="5"/>
  <c r="J434" i="5"/>
  <c r="K434" i="5" s="1"/>
  <c r="I435" i="5"/>
  <c r="J764" i="5"/>
  <c r="K764" i="5" s="1"/>
  <c r="I765" i="5"/>
  <c r="J239" i="5"/>
  <c r="K239" i="5" s="1"/>
  <c r="I240" i="5"/>
  <c r="L72" i="5" l="1"/>
  <c r="L73" i="5" s="1"/>
  <c r="L74" i="5" s="1"/>
  <c r="L75" i="5" s="1"/>
  <c r="L76" i="5" s="1"/>
  <c r="L77" i="5" s="1"/>
  <c r="L78" i="5" s="1"/>
  <c r="L79" i="5" s="1"/>
  <c r="L80" i="5" s="1"/>
  <c r="L81" i="5" s="1"/>
  <c r="L82" i="5" s="1"/>
  <c r="L83" i="5" s="1"/>
  <c r="L84" i="5" s="1"/>
  <c r="L85" i="5" s="1"/>
  <c r="L86" i="5" s="1"/>
  <c r="L87" i="5" s="1"/>
  <c r="L88" i="5" s="1"/>
  <c r="L89" i="5" s="1"/>
  <c r="L90" i="5" s="1"/>
  <c r="L91" i="5" s="1"/>
  <c r="L92" i="5" s="1"/>
  <c r="L93" i="5" s="1"/>
  <c r="L94" i="5" s="1"/>
  <c r="L95" i="5" s="1"/>
  <c r="L96" i="5" s="1"/>
  <c r="L97" i="5" s="1"/>
  <c r="L98" i="5" s="1"/>
  <c r="L99" i="5" s="1"/>
  <c r="L100" i="5" s="1"/>
  <c r="L101" i="5" s="1"/>
  <c r="L102" i="5" s="1"/>
  <c r="L103" i="5" s="1"/>
  <c r="L104" i="5" s="1"/>
  <c r="L105" i="5" s="1"/>
  <c r="L106" i="5" s="1"/>
  <c r="L107" i="5" s="1"/>
  <c r="L108" i="5" s="1"/>
  <c r="L109" i="5" s="1"/>
  <c r="L110" i="5" s="1"/>
  <c r="L111" i="5" s="1"/>
  <c r="L112" i="5" s="1"/>
  <c r="L113" i="5" s="1"/>
  <c r="L114" i="5" s="1"/>
  <c r="L115" i="5" s="1"/>
  <c r="L116" i="5" s="1"/>
  <c r="L117" i="5" s="1"/>
  <c r="L118" i="5" s="1"/>
  <c r="I855" i="5"/>
  <c r="J854" i="5"/>
  <c r="K854" i="5" s="1"/>
  <c r="J209" i="5"/>
  <c r="K209" i="5" s="1"/>
  <c r="I210" i="5"/>
  <c r="I436" i="5"/>
  <c r="J435" i="5"/>
  <c r="K435" i="5" s="1"/>
  <c r="J539" i="5"/>
  <c r="K539" i="5" s="1"/>
  <c r="I540" i="5"/>
  <c r="J765" i="5"/>
  <c r="K765" i="5" s="1"/>
  <c r="I766" i="5"/>
  <c r="I484" i="5"/>
  <c r="J483" i="5"/>
  <c r="K483" i="5" s="1"/>
  <c r="I119" i="5"/>
  <c r="J118" i="5"/>
  <c r="K118" i="5" s="1"/>
  <c r="I241" i="5"/>
  <c r="J240" i="5"/>
  <c r="K240" i="5" s="1"/>
  <c r="J588" i="5"/>
  <c r="K588" i="5" s="1"/>
  <c r="I589" i="5"/>
  <c r="L119" i="5" l="1"/>
  <c r="I856" i="5"/>
  <c r="J855" i="5"/>
  <c r="K855" i="5" s="1"/>
  <c r="J540" i="5"/>
  <c r="K540" i="5" s="1"/>
  <c r="I541" i="5"/>
  <c r="I120" i="5"/>
  <c r="J119" i="5"/>
  <c r="K119" i="5" s="1"/>
  <c r="L120" i="5" s="1"/>
  <c r="I485" i="5"/>
  <c r="J484" i="5"/>
  <c r="K484" i="5" s="1"/>
  <c r="J436" i="5"/>
  <c r="K436" i="5" s="1"/>
  <c r="I437" i="5"/>
  <c r="I242" i="5"/>
  <c r="J241" i="5"/>
  <c r="K241" i="5" s="1"/>
  <c r="J589" i="5"/>
  <c r="K589" i="5" s="1"/>
  <c r="I590" i="5"/>
  <c r="J766" i="5"/>
  <c r="K766" i="5" s="1"/>
  <c r="I767" i="5"/>
  <c r="J210" i="5"/>
  <c r="K210" i="5" s="1"/>
  <c r="I211" i="5"/>
  <c r="I857" i="5" l="1"/>
  <c r="J856" i="5"/>
  <c r="K856" i="5" s="1"/>
  <c r="J767" i="5"/>
  <c r="K767" i="5" s="1"/>
  <c r="I768" i="5"/>
  <c r="I121" i="5"/>
  <c r="J120" i="5"/>
  <c r="K120" i="5" s="1"/>
  <c r="I591" i="5"/>
  <c r="J590" i="5"/>
  <c r="K590" i="5" s="1"/>
  <c r="I486" i="5"/>
  <c r="J485" i="5"/>
  <c r="K485" i="5" s="1"/>
  <c r="I243" i="5"/>
  <c r="J242" i="5"/>
  <c r="K242" i="5" s="1"/>
  <c r="I212" i="5"/>
  <c r="J211" i="5"/>
  <c r="K211" i="5" s="1"/>
  <c r="I542" i="5"/>
  <c r="J541" i="5"/>
  <c r="K541" i="5" s="1"/>
  <c r="I438" i="5"/>
  <c r="J437" i="5"/>
  <c r="K437" i="5" s="1"/>
  <c r="I858" i="5" l="1"/>
  <c r="J858" i="5" s="1"/>
  <c r="K858" i="5" s="1"/>
  <c r="J857" i="5"/>
  <c r="K857" i="5" s="1"/>
  <c r="J438" i="5"/>
  <c r="K438" i="5" s="1"/>
  <c r="I439" i="5"/>
  <c r="J439" i="5" s="1"/>
  <c r="K439" i="5" s="1"/>
  <c r="I213" i="5"/>
  <c r="J212" i="5"/>
  <c r="K212" i="5" s="1"/>
  <c r="J121" i="5"/>
  <c r="K121" i="5" s="1"/>
  <c r="I122" i="5"/>
  <c r="J122" i="5" s="1"/>
  <c r="K122" i="5" s="1"/>
  <c r="I592" i="5"/>
  <c r="J591" i="5"/>
  <c r="K591" i="5" s="1"/>
  <c r="I769" i="5"/>
  <c r="J769" i="5" s="1"/>
  <c r="K769" i="5" s="1"/>
  <c r="J768" i="5"/>
  <c r="K768" i="5" s="1"/>
  <c r="I543" i="5"/>
  <c r="J543" i="5" s="1"/>
  <c r="K543" i="5" s="1"/>
  <c r="J542" i="5"/>
  <c r="K542" i="5" s="1"/>
  <c r="J243" i="5"/>
  <c r="K243" i="5" s="1"/>
  <c r="I244" i="5"/>
  <c r="I487" i="5"/>
  <c r="J486" i="5"/>
  <c r="K486" i="5" s="1"/>
  <c r="L121" i="5"/>
  <c r="J592" i="5" l="1"/>
  <c r="K592" i="5" s="1"/>
  <c r="I593" i="5"/>
  <c r="J244" i="5"/>
  <c r="K244" i="5" s="1"/>
  <c r="I245" i="5"/>
  <c r="I488" i="5"/>
  <c r="J487" i="5"/>
  <c r="K487" i="5" s="1"/>
  <c r="J213" i="5"/>
  <c r="K213" i="5" s="1"/>
  <c r="I214" i="5"/>
  <c r="L122" i="5"/>
  <c r="L123" i="5" s="1"/>
  <c r="L124" i="5" s="1"/>
  <c r="L125" i="5" s="1"/>
  <c r="L126" i="5" s="1"/>
  <c r="L127" i="5" s="1"/>
  <c r="L128" i="5" s="1"/>
  <c r="L129" i="5" s="1"/>
  <c r="L130" i="5" s="1"/>
  <c r="L131" i="5" s="1"/>
  <c r="L132" i="5" s="1"/>
  <c r="L133" i="5" s="1"/>
  <c r="L134" i="5" s="1"/>
  <c r="L135" i="5" s="1"/>
  <c r="L136" i="5" s="1"/>
  <c r="L137" i="5" s="1"/>
  <c r="L138" i="5" s="1"/>
  <c r="L139" i="5" s="1"/>
  <c r="L140" i="5" s="1"/>
  <c r="L141" i="5" s="1"/>
  <c r="L142" i="5" s="1"/>
  <c r="L143" i="5" s="1"/>
  <c r="L144" i="5" s="1"/>
  <c r="L145" i="5" s="1"/>
  <c r="L146" i="5" s="1"/>
  <c r="L147" i="5" s="1"/>
  <c r="L148" i="5" s="1"/>
  <c r="L149" i="5" s="1"/>
  <c r="L150" i="5" s="1"/>
  <c r="L151" i="5" s="1"/>
  <c r="L152" i="5" s="1"/>
  <c r="L153" i="5" s="1"/>
  <c r="L154" i="5" s="1"/>
  <c r="L155" i="5" s="1"/>
  <c r="L156" i="5" s="1"/>
  <c r="L157" i="5" s="1"/>
  <c r="L158" i="5" s="1"/>
  <c r="L159" i="5" s="1"/>
  <c r="L160" i="5" s="1"/>
  <c r="L161" i="5" s="1"/>
  <c r="L162" i="5" s="1"/>
  <c r="L163" i="5" s="1"/>
  <c r="L164" i="5" s="1"/>
  <c r="L165" i="5" s="1"/>
  <c r="L166" i="5" s="1"/>
  <c r="L167" i="5" s="1"/>
  <c r="L168" i="5" s="1"/>
  <c r="L169" i="5" s="1"/>
  <c r="L170" i="5" s="1"/>
  <c r="L171" i="5" s="1"/>
  <c r="L172" i="5" s="1"/>
  <c r="L173" i="5" s="1"/>
  <c r="L174" i="5" s="1"/>
  <c r="L175" i="5" s="1"/>
  <c r="L176" i="5" s="1"/>
  <c r="L177" i="5" s="1"/>
  <c r="L178" i="5" s="1"/>
  <c r="L179" i="5" s="1"/>
  <c r="L180" i="5" s="1"/>
  <c r="L181" i="5" s="1"/>
  <c r="L182" i="5" s="1"/>
  <c r="L183" i="5" s="1"/>
  <c r="L184" i="5" s="1"/>
  <c r="L185" i="5" s="1"/>
  <c r="L186" i="5" s="1"/>
  <c r="L187" i="5" s="1"/>
  <c r="L188" i="5" s="1"/>
  <c r="L189" i="5" s="1"/>
  <c r="L190" i="5" s="1"/>
  <c r="L191" i="5" s="1"/>
  <c r="L192" i="5" s="1"/>
  <c r="L193" i="5" s="1"/>
  <c r="L194" i="5" s="1"/>
  <c r="L195" i="5" s="1"/>
  <c r="L196" i="5" s="1"/>
  <c r="L197" i="5" s="1"/>
  <c r="L198" i="5" s="1"/>
  <c r="L199" i="5" s="1"/>
  <c r="L200" i="5" s="1"/>
  <c r="L201" i="5" s="1"/>
  <c r="L202" i="5" s="1"/>
  <c r="L203" i="5" s="1"/>
  <c r="L204" i="5" s="1"/>
  <c r="L205" i="5" s="1"/>
  <c r="L206" i="5" s="1"/>
  <c r="L207" i="5" s="1"/>
  <c r="L208" i="5" s="1"/>
  <c r="L209" i="5" s="1"/>
  <c r="L210" i="5" s="1"/>
  <c r="L211" i="5" s="1"/>
  <c r="L212" i="5" s="1"/>
  <c r="L213" i="5" s="1"/>
  <c r="L214" i="5" s="1"/>
  <c r="J214" i="5" l="1"/>
  <c r="K214" i="5" s="1"/>
  <c r="L215" i="5" s="1"/>
  <c r="I215" i="5"/>
  <c r="I489" i="5"/>
  <c r="J488" i="5"/>
  <c r="K488" i="5" s="1"/>
  <c r="I246" i="5"/>
  <c r="J245" i="5"/>
  <c r="K245" i="5" s="1"/>
  <c r="J593" i="5"/>
  <c r="K593" i="5" s="1"/>
  <c r="I594" i="5"/>
  <c r="I216" i="5" l="1"/>
  <c r="J216" i="5" s="1"/>
  <c r="K216" i="5" s="1"/>
  <c r="J215" i="5"/>
  <c r="K215" i="5" s="1"/>
  <c r="L216" i="5" s="1"/>
  <c r="L217" i="5" s="1"/>
  <c r="L218" i="5" s="1"/>
  <c r="L219" i="5" s="1"/>
  <c r="L220" i="5" s="1"/>
  <c r="L221" i="5" s="1"/>
  <c r="L222" i="5" s="1"/>
  <c r="L223" i="5" s="1"/>
  <c r="L224" i="5" s="1"/>
  <c r="L225" i="5" s="1"/>
  <c r="L226" i="5" s="1"/>
  <c r="L227" i="5" s="1"/>
  <c r="L228" i="5" s="1"/>
  <c r="L229" i="5" s="1"/>
  <c r="L230" i="5" s="1"/>
  <c r="L231" i="5" s="1"/>
  <c r="L232" i="5" s="1"/>
  <c r="L233" i="5" s="1"/>
  <c r="L234" i="5" s="1"/>
  <c r="L235" i="5" s="1"/>
  <c r="L236" i="5" s="1"/>
  <c r="L237" i="5" s="1"/>
  <c r="L238" i="5" s="1"/>
  <c r="L239" i="5" s="1"/>
  <c r="L240" i="5" s="1"/>
  <c r="L241" i="5" s="1"/>
  <c r="L242" i="5" s="1"/>
  <c r="L243" i="5" s="1"/>
  <c r="L244" i="5" s="1"/>
  <c r="L245" i="5" s="1"/>
  <c r="L246" i="5" s="1"/>
  <c r="L247" i="5" s="1"/>
  <c r="J246" i="5"/>
  <c r="K246" i="5" s="1"/>
  <c r="I247" i="5"/>
  <c r="I595" i="5"/>
  <c r="J595" i="5" s="1"/>
  <c r="K595" i="5" s="1"/>
  <c r="J594" i="5"/>
  <c r="K594" i="5" s="1"/>
  <c r="I490" i="5"/>
  <c r="J489" i="5"/>
  <c r="K489" i="5" s="1"/>
  <c r="J490" i="5" l="1"/>
  <c r="K490" i="5" s="1"/>
  <c r="I491" i="5"/>
  <c r="J247" i="5"/>
  <c r="K247" i="5" s="1"/>
  <c r="L248" i="5" s="1"/>
  <c r="I248" i="5"/>
  <c r="J248" i="5" l="1"/>
  <c r="K248" i="5" s="1"/>
  <c r="I249" i="5"/>
  <c r="I492" i="5"/>
  <c r="J491" i="5"/>
  <c r="K491" i="5" s="1"/>
  <c r="J492" i="5" l="1"/>
  <c r="K492" i="5" s="1"/>
  <c r="I493" i="5"/>
  <c r="J249" i="5"/>
  <c r="K249" i="5" s="1"/>
  <c r="I250" i="5"/>
  <c r="L249" i="5"/>
  <c r="L250" i="5" s="1"/>
  <c r="J250" i="5" l="1"/>
  <c r="K250" i="5" s="1"/>
  <c r="I251" i="5"/>
  <c r="I494" i="5"/>
  <c r="J493" i="5"/>
  <c r="K493" i="5" s="1"/>
  <c r="J251" i="5" l="1"/>
  <c r="K251" i="5" s="1"/>
  <c r="I252" i="5"/>
  <c r="I495" i="5"/>
  <c r="J494" i="5"/>
  <c r="K494" i="5" s="1"/>
  <c r="L251" i="5"/>
  <c r="L252" i="5" l="1"/>
  <c r="J495" i="5"/>
  <c r="K495" i="5" s="1"/>
  <c r="I496" i="5"/>
  <c r="J252" i="5"/>
  <c r="K252" i="5" s="1"/>
  <c r="L253" i="5" s="1"/>
  <c r="I253" i="5"/>
  <c r="J253" i="5" l="1"/>
  <c r="K253" i="5" s="1"/>
  <c r="L254" i="5" s="1"/>
  <c r="I254" i="5"/>
  <c r="I497" i="5"/>
  <c r="J496" i="5"/>
  <c r="K496" i="5" s="1"/>
  <c r="I498" i="5" l="1"/>
  <c r="J497" i="5"/>
  <c r="K497" i="5" s="1"/>
  <c r="J254" i="5"/>
  <c r="K254" i="5" s="1"/>
  <c r="L255" i="5" s="1"/>
  <c r="I255" i="5"/>
  <c r="J255" i="5" l="1"/>
  <c r="K255" i="5" s="1"/>
  <c r="L256" i="5" s="1"/>
  <c r="I256" i="5"/>
  <c r="I499" i="5"/>
  <c r="J498" i="5"/>
  <c r="K498" i="5" s="1"/>
  <c r="J499" i="5" l="1"/>
  <c r="K499" i="5" s="1"/>
  <c r="I500" i="5"/>
  <c r="J256" i="5"/>
  <c r="K256" i="5" s="1"/>
  <c r="L257" i="5" s="1"/>
  <c r="I257" i="5"/>
  <c r="J500" i="5" l="1"/>
  <c r="K500" i="5" s="1"/>
  <c r="I501" i="5"/>
  <c r="J501" i="5" s="1"/>
  <c r="K501" i="5" s="1"/>
  <c r="J257" i="5"/>
  <c r="K257" i="5" s="1"/>
  <c r="L258" i="5" s="1"/>
  <c r="I258" i="5"/>
  <c r="J258" i="5" l="1"/>
  <c r="K258" i="5" s="1"/>
  <c r="L259" i="5" s="1"/>
  <c r="I259" i="5"/>
  <c r="I260" i="5" l="1"/>
  <c r="J259" i="5"/>
  <c r="K259" i="5" s="1"/>
  <c r="L260" i="5" s="1"/>
  <c r="I261" i="5" l="1"/>
  <c r="J260" i="5"/>
  <c r="K260" i="5" s="1"/>
  <c r="L261" i="5" s="1"/>
  <c r="I262" i="5" l="1"/>
  <c r="J261" i="5"/>
  <c r="K261" i="5" s="1"/>
  <c r="L262" i="5" l="1"/>
  <c r="J262" i="5"/>
  <c r="K262" i="5" s="1"/>
  <c r="I263" i="5"/>
  <c r="I264" i="5" l="1"/>
  <c r="J263" i="5"/>
  <c r="K263" i="5" s="1"/>
  <c r="L263" i="5"/>
  <c r="L264" i="5" l="1"/>
  <c r="I265" i="5"/>
  <c r="J264" i="5"/>
  <c r="K264" i="5" s="1"/>
  <c r="I266" i="5" l="1"/>
  <c r="J265" i="5"/>
  <c r="K265" i="5" s="1"/>
  <c r="L265" i="5"/>
  <c r="J266" i="5" l="1"/>
  <c r="K266" i="5" s="1"/>
  <c r="I267" i="5"/>
  <c r="L266" i="5"/>
  <c r="L267" i="5" s="1"/>
  <c r="J267" i="5" l="1"/>
  <c r="K267" i="5" s="1"/>
  <c r="L268" i="5" s="1"/>
  <c r="I268" i="5"/>
  <c r="J268" i="5" s="1"/>
  <c r="K268" i="5" s="1"/>
  <c r="K5" i="5" s="1"/>
  <c r="L269" i="5" l="1"/>
  <c r="L270" i="5" s="1"/>
  <c r="L271" i="5" s="1"/>
  <c r="L272" i="5" s="1"/>
  <c r="L273" i="5" s="1"/>
  <c r="L274" i="5" s="1"/>
  <c r="L275" i="5" s="1"/>
  <c r="L276" i="5" s="1"/>
  <c r="L277" i="5" s="1"/>
  <c r="L278" i="5" s="1"/>
  <c r="L279" i="5" s="1"/>
  <c r="L280" i="5" s="1"/>
  <c r="L281" i="5" s="1"/>
  <c r="L282" i="5" s="1"/>
  <c r="L283" i="5" s="1"/>
  <c r="L284" i="5" s="1"/>
  <c r="L285" i="5" s="1"/>
  <c r="L286" i="5" s="1"/>
  <c r="L287" i="5" s="1"/>
  <c r="L288" i="5" s="1"/>
  <c r="L289" i="5" s="1"/>
  <c r="L290" i="5" s="1"/>
  <c r="L291" i="5" s="1"/>
  <c r="L292" i="5" s="1"/>
  <c r="L293" i="5" s="1"/>
  <c r="L294" i="5" s="1"/>
  <c r="L295" i="5" s="1"/>
  <c r="L296" i="5" s="1"/>
  <c r="L297" i="5" s="1"/>
  <c r="L298" i="5" s="1"/>
  <c r="L299" i="5" s="1"/>
  <c r="L300" i="5" s="1"/>
  <c r="L301" i="5" s="1"/>
  <c r="L302" i="5" s="1"/>
  <c r="L303" i="5" s="1"/>
  <c r="L304" i="5" s="1"/>
  <c r="L305" i="5" s="1"/>
  <c r="L306" i="5" s="1"/>
  <c r="L307" i="5" s="1"/>
  <c r="L308" i="5" s="1"/>
  <c r="L309" i="5" s="1"/>
  <c r="L310" i="5" s="1"/>
  <c r="L311" i="5" s="1"/>
  <c r="L312" i="5" s="1"/>
  <c r="L313" i="5" s="1"/>
  <c r="L314" i="5" s="1"/>
  <c r="L315" i="5" s="1"/>
  <c r="L316" i="5" s="1"/>
  <c r="L317" i="5" s="1"/>
  <c r="L318" i="5" s="1"/>
  <c r="L319" i="5" s="1"/>
  <c r="L320" i="5" s="1"/>
  <c r="L321" i="5" s="1"/>
  <c r="L322" i="5" s="1"/>
  <c r="L323" i="5" s="1"/>
  <c r="L324" i="5" s="1"/>
  <c r="L325" i="5" s="1"/>
  <c r="L326" i="5" s="1"/>
  <c r="L327" i="5" s="1"/>
  <c r="L328" i="5" s="1"/>
  <c r="L329" i="5" s="1"/>
  <c r="L330" i="5" s="1"/>
  <c r="L331" i="5" s="1"/>
  <c r="L332" i="5" s="1"/>
  <c r="L333" i="5" s="1"/>
  <c r="L334" i="5" s="1"/>
  <c r="L335" i="5" s="1"/>
  <c r="L336" i="5" s="1"/>
  <c r="L337" i="5" s="1"/>
  <c r="L338" i="5" s="1"/>
  <c r="L339" i="5" s="1"/>
  <c r="L340" i="5" s="1"/>
  <c r="L341" i="5" s="1"/>
  <c r="L342" i="5" s="1"/>
  <c r="L343" i="5" s="1"/>
  <c r="L344" i="5" s="1"/>
  <c r="L345" i="5" s="1"/>
  <c r="L346" i="5" s="1"/>
  <c r="L347" i="5" s="1"/>
  <c r="L348" i="5" s="1"/>
  <c r="L349" i="5" s="1"/>
  <c r="L350" i="5" s="1"/>
  <c r="L351" i="5" s="1"/>
  <c r="L352" i="5" s="1"/>
  <c r="L353" i="5" s="1"/>
  <c r="L354" i="5" s="1"/>
  <c r="L355" i="5" s="1"/>
  <c r="L356" i="5" s="1"/>
  <c r="L357" i="5" s="1"/>
  <c r="L358" i="5" s="1"/>
  <c r="L359" i="5" s="1"/>
  <c r="L360" i="5" s="1"/>
  <c r="L361" i="5" s="1"/>
  <c r="L362" i="5" s="1"/>
  <c r="L363" i="5" s="1"/>
  <c r="L364" i="5" s="1"/>
  <c r="L365" i="5" s="1"/>
  <c r="L366" i="5" s="1"/>
  <c r="L367" i="5" s="1"/>
  <c r="L368" i="5" s="1"/>
  <c r="L369" i="5" s="1"/>
  <c r="L370" i="5" s="1"/>
  <c r="L371" i="5" s="1"/>
  <c r="L372" i="5" s="1"/>
  <c r="L373" i="5" s="1"/>
  <c r="L374" i="5" s="1"/>
  <c r="L375" i="5" s="1"/>
  <c r="L376" i="5" s="1"/>
  <c r="L377" i="5" s="1"/>
  <c r="L378" i="5" s="1"/>
  <c r="L379" i="5" s="1"/>
  <c r="L380" i="5" s="1"/>
  <c r="L381" i="5" s="1"/>
  <c r="L382" i="5" s="1"/>
  <c r="L383" i="5" s="1"/>
  <c r="L384" i="5" s="1"/>
  <c r="L385" i="5" s="1"/>
  <c r="L386" i="5" s="1"/>
  <c r="L387" i="5" s="1"/>
  <c r="L388" i="5" s="1"/>
  <c r="L389" i="5" s="1"/>
  <c r="L390" i="5" s="1"/>
  <c r="L391" i="5" s="1"/>
  <c r="L392" i="5" s="1"/>
  <c r="L393" i="5" s="1"/>
  <c r="L394" i="5" s="1"/>
  <c r="L395" i="5" s="1"/>
  <c r="L396" i="5" s="1"/>
  <c r="L397" i="5" s="1"/>
  <c r="L398" i="5" s="1"/>
  <c r="L399" i="5" s="1"/>
  <c r="L400" i="5" s="1"/>
  <c r="L401" i="5" s="1"/>
  <c r="L402" i="5" s="1"/>
  <c r="L403" i="5" s="1"/>
  <c r="L404" i="5" s="1"/>
  <c r="L405" i="5" s="1"/>
  <c r="L406" i="5" s="1"/>
  <c r="L407" i="5" s="1"/>
  <c r="L408" i="5" s="1"/>
  <c r="L409" i="5" s="1"/>
  <c r="L410" i="5" s="1"/>
  <c r="L411" i="5" s="1"/>
  <c r="L412" i="5" s="1"/>
  <c r="L413" i="5" s="1"/>
  <c r="L414" i="5" s="1"/>
  <c r="L415" i="5" s="1"/>
  <c r="L416" i="5" s="1"/>
  <c r="L417" i="5" s="1"/>
  <c r="L418" i="5" s="1"/>
  <c r="L419" i="5" s="1"/>
  <c r="L420" i="5" s="1"/>
  <c r="L421" i="5" s="1"/>
  <c r="L422" i="5" s="1"/>
  <c r="L423" i="5" s="1"/>
  <c r="L424" i="5" s="1"/>
  <c r="L425" i="5" s="1"/>
  <c r="L426" i="5" s="1"/>
  <c r="L427" i="5" s="1"/>
  <c r="L428" i="5" s="1"/>
  <c r="L429" i="5" s="1"/>
  <c r="L430" i="5" s="1"/>
  <c r="L431" i="5" s="1"/>
  <c r="L432" i="5" s="1"/>
  <c r="L433" i="5" s="1"/>
  <c r="L434" i="5" s="1"/>
  <c r="L435" i="5" s="1"/>
  <c r="L436" i="5" s="1"/>
  <c r="L437" i="5" s="1"/>
  <c r="L438" i="5" s="1"/>
  <c r="L439" i="5" s="1"/>
  <c r="L440" i="5" s="1"/>
  <c r="L441" i="5" s="1"/>
  <c r="L442" i="5" s="1"/>
  <c r="L443" i="5" s="1"/>
  <c r="L444" i="5" s="1"/>
  <c r="L445" i="5" s="1"/>
  <c r="L446" i="5" s="1"/>
  <c r="L447" i="5" s="1"/>
  <c r="L448" i="5" s="1"/>
  <c r="L449" i="5" s="1"/>
  <c r="L450" i="5" s="1"/>
  <c r="L451" i="5" s="1"/>
  <c r="L452" i="5" s="1"/>
  <c r="L453" i="5" s="1"/>
  <c r="L454" i="5" s="1"/>
  <c r="L455" i="5" s="1"/>
  <c r="L456" i="5" s="1"/>
  <c r="L457" i="5" s="1"/>
  <c r="L458" i="5" s="1"/>
  <c r="L459" i="5" s="1"/>
  <c r="L460" i="5" s="1"/>
  <c r="L461" i="5" s="1"/>
  <c r="L462" i="5" s="1"/>
  <c r="L463" i="5" s="1"/>
  <c r="L464" i="5" s="1"/>
  <c r="L465" i="5" s="1"/>
  <c r="L466" i="5" s="1"/>
  <c r="L467" i="5" s="1"/>
  <c r="L468" i="5" s="1"/>
  <c r="L469" i="5" s="1"/>
  <c r="L470" i="5" s="1"/>
  <c r="L471" i="5" s="1"/>
  <c r="L472" i="5" s="1"/>
  <c r="L473" i="5" s="1"/>
  <c r="L474" i="5" s="1"/>
  <c r="L475" i="5" s="1"/>
  <c r="L476" i="5" s="1"/>
  <c r="L477" i="5" s="1"/>
  <c r="L478" i="5" s="1"/>
  <c r="L479" i="5" s="1"/>
  <c r="L480" i="5" s="1"/>
  <c r="L481" i="5" s="1"/>
  <c r="L482" i="5" s="1"/>
  <c r="L483" i="5" s="1"/>
  <c r="L484" i="5" s="1"/>
  <c r="L485" i="5" s="1"/>
  <c r="L486" i="5" s="1"/>
  <c r="L487" i="5" s="1"/>
  <c r="L488" i="5" s="1"/>
  <c r="L489" i="5" s="1"/>
  <c r="L490" i="5" s="1"/>
  <c r="L491" i="5" s="1"/>
  <c r="L492" i="5" s="1"/>
  <c r="L493" i="5" s="1"/>
  <c r="L494" i="5" s="1"/>
  <c r="L495" i="5" s="1"/>
  <c r="L496" i="5" s="1"/>
  <c r="L497" i="5" s="1"/>
  <c r="L498" i="5" s="1"/>
  <c r="L499" i="5" s="1"/>
  <c r="L500" i="5" s="1"/>
  <c r="L501" i="5" s="1"/>
  <c r="L502" i="5" s="1"/>
  <c r="L503" i="5" s="1"/>
  <c r="L504" i="5" s="1"/>
  <c r="L505" i="5" s="1"/>
  <c r="L506" i="5" s="1"/>
  <c r="L507" i="5" s="1"/>
  <c r="L508" i="5" s="1"/>
  <c r="L509" i="5" s="1"/>
  <c r="L510" i="5" s="1"/>
  <c r="L511" i="5" s="1"/>
  <c r="L512" i="5" s="1"/>
  <c r="L513" i="5" s="1"/>
  <c r="L514" i="5" s="1"/>
  <c r="L515" i="5" s="1"/>
  <c r="L516" i="5" s="1"/>
  <c r="L517" i="5" s="1"/>
  <c r="L518" i="5" s="1"/>
  <c r="L519" i="5" s="1"/>
  <c r="L520" i="5" s="1"/>
  <c r="L521" i="5" s="1"/>
  <c r="L522" i="5" s="1"/>
  <c r="L523" i="5" s="1"/>
  <c r="L524" i="5" s="1"/>
  <c r="L525" i="5" s="1"/>
  <c r="L526" i="5" s="1"/>
  <c r="L527" i="5" s="1"/>
  <c r="L528" i="5" s="1"/>
  <c r="L529" i="5" s="1"/>
  <c r="L530" i="5" s="1"/>
  <c r="L531" i="5" s="1"/>
  <c r="L532" i="5" s="1"/>
  <c r="L533" i="5" s="1"/>
  <c r="L534" i="5" s="1"/>
  <c r="L535" i="5" s="1"/>
  <c r="L536" i="5" s="1"/>
  <c r="L537" i="5" s="1"/>
  <c r="L538" i="5" s="1"/>
  <c r="L539" i="5" s="1"/>
  <c r="L540" i="5" s="1"/>
  <c r="L541" i="5" s="1"/>
  <c r="L542" i="5" s="1"/>
  <c r="L543" i="5" s="1"/>
  <c r="L544" i="5" s="1"/>
  <c r="L545" i="5" s="1"/>
  <c r="L546" i="5" s="1"/>
  <c r="L547" i="5" s="1"/>
  <c r="L548" i="5" s="1"/>
  <c r="L549" i="5" s="1"/>
  <c r="L550" i="5" s="1"/>
  <c r="L551" i="5" s="1"/>
  <c r="L552" i="5" s="1"/>
  <c r="L553" i="5" s="1"/>
  <c r="L554" i="5" s="1"/>
  <c r="L555" i="5" s="1"/>
  <c r="L556" i="5" s="1"/>
  <c r="L557" i="5" s="1"/>
  <c r="L558" i="5" s="1"/>
  <c r="L559" i="5" s="1"/>
  <c r="L560" i="5" s="1"/>
  <c r="L561" i="5" s="1"/>
  <c r="L562" i="5" s="1"/>
  <c r="L563" i="5" s="1"/>
  <c r="L564" i="5" s="1"/>
  <c r="L565" i="5" s="1"/>
  <c r="L566" i="5" s="1"/>
  <c r="L567" i="5" s="1"/>
  <c r="L568" i="5" s="1"/>
  <c r="L569" i="5" s="1"/>
  <c r="L570" i="5" s="1"/>
  <c r="L571" i="5" s="1"/>
  <c r="L572" i="5" s="1"/>
  <c r="L573" i="5" s="1"/>
  <c r="L574" i="5" s="1"/>
  <c r="L575" i="5" s="1"/>
  <c r="L576" i="5" s="1"/>
  <c r="L577" i="5" s="1"/>
  <c r="L578" i="5" s="1"/>
  <c r="L579" i="5" s="1"/>
  <c r="L580" i="5" s="1"/>
  <c r="L581" i="5" s="1"/>
  <c r="L582" i="5" s="1"/>
  <c r="L583" i="5" s="1"/>
  <c r="L584" i="5" s="1"/>
  <c r="L585" i="5" s="1"/>
  <c r="L586" i="5" s="1"/>
  <c r="L587" i="5" s="1"/>
  <c r="L588" i="5" s="1"/>
  <c r="L589" i="5" s="1"/>
  <c r="L590" i="5" s="1"/>
  <c r="L591" i="5" s="1"/>
  <c r="L592" i="5" s="1"/>
  <c r="L593" i="5" s="1"/>
  <c r="L594" i="5" s="1"/>
  <c r="L595" i="5" s="1"/>
  <c r="L596" i="5" s="1"/>
  <c r="L597" i="5" s="1"/>
  <c r="L598" i="5" s="1"/>
  <c r="L599" i="5" s="1"/>
  <c r="L600" i="5" s="1"/>
  <c r="L601" i="5" s="1"/>
  <c r="L602" i="5" s="1"/>
  <c r="L603" i="5" s="1"/>
  <c r="L604" i="5" s="1"/>
  <c r="L605" i="5" s="1"/>
  <c r="L606" i="5" s="1"/>
  <c r="L607" i="5" s="1"/>
  <c r="L608" i="5" s="1"/>
  <c r="L609" i="5" s="1"/>
  <c r="L610" i="5" s="1"/>
  <c r="L611" i="5" s="1"/>
  <c r="L612" i="5" s="1"/>
  <c r="L613" i="5" s="1"/>
  <c r="L614" i="5" s="1"/>
  <c r="L615" i="5" s="1"/>
  <c r="L616" i="5" s="1"/>
  <c r="L617" i="5" s="1"/>
  <c r="L618" i="5" s="1"/>
  <c r="L619" i="5" s="1"/>
  <c r="L620" i="5" s="1"/>
  <c r="L621" i="5" s="1"/>
  <c r="L622" i="5" s="1"/>
  <c r="L623" i="5" s="1"/>
  <c r="L624" i="5" s="1"/>
  <c r="L625" i="5" s="1"/>
  <c r="L626" i="5" s="1"/>
  <c r="L627" i="5" s="1"/>
  <c r="L628" i="5" s="1"/>
  <c r="L629" i="5" s="1"/>
  <c r="L630" i="5" s="1"/>
  <c r="L631" i="5" s="1"/>
  <c r="L632" i="5" s="1"/>
  <c r="L633" i="5" s="1"/>
  <c r="L634" i="5" s="1"/>
  <c r="L635" i="5" s="1"/>
  <c r="L636" i="5" s="1"/>
  <c r="L637" i="5" s="1"/>
  <c r="L638" i="5" s="1"/>
  <c r="L639" i="5" s="1"/>
  <c r="L640" i="5" s="1"/>
  <c r="L641" i="5" s="1"/>
  <c r="L642" i="5" s="1"/>
  <c r="L643" i="5" s="1"/>
  <c r="L644" i="5" s="1"/>
  <c r="L645" i="5" s="1"/>
  <c r="L646" i="5" s="1"/>
  <c r="L647" i="5" s="1"/>
  <c r="L648" i="5" s="1"/>
  <c r="L649" i="5" s="1"/>
  <c r="L650" i="5" s="1"/>
  <c r="L651" i="5" s="1"/>
  <c r="L652" i="5" s="1"/>
  <c r="L653" i="5" s="1"/>
  <c r="L654" i="5" s="1"/>
  <c r="L655" i="5" s="1"/>
  <c r="L656" i="5" s="1"/>
  <c r="L657" i="5" s="1"/>
  <c r="L658" i="5" s="1"/>
  <c r="L659" i="5" s="1"/>
  <c r="L660" i="5" s="1"/>
  <c r="L661" i="5" s="1"/>
  <c r="L662" i="5" s="1"/>
  <c r="L663" i="5" s="1"/>
  <c r="L664" i="5" s="1"/>
  <c r="L665" i="5" s="1"/>
  <c r="L666" i="5" s="1"/>
  <c r="L667" i="5" s="1"/>
  <c r="L668" i="5" s="1"/>
  <c r="L669" i="5" s="1"/>
  <c r="L670" i="5" s="1"/>
  <c r="L671" i="5" s="1"/>
  <c r="L672" i="5" s="1"/>
  <c r="L673" i="5" s="1"/>
  <c r="L674" i="5" s="1"/>
  <c r="L675" i="5" s="1"/>
  <c r="L676" i="5" s="1"/>
  <c r="L677" i="5" s="1"/>
  <c r="L678" i="5" s="1"/>
  <c r="L679" i="5" s="1"/>
  <c r="L680" i="5" s="1"/>
  <c r="L681" i="5" s="1"/>
  <c r="L682" i="5" s="1"/>
  <c r="L683" i="5" s="1"/>
  <c r="L684" i="5" s="1"/>
  <c r="L685" i="5" s="1"/>
  <c r="L686" i="5" s="1"/>
  <c r="L687" i="5" s="1"/>
  <c r="L688" i="5" s="1"/>
  <c r="L689" i="5" s="1"/>
  <c r="L690" i="5" s="1"/>
  <c r="L691" i="5" s="1"/>
  <c r="L692" i="5" s="1"/>
  <c r="L693" i="5" s="1"/>
  <c r="L694" i="5" s="1"/>
  <c r="L695" i="5" s="1"/>
  <c r="L696" i="5" s="1"/>
  <c r="L697" i="5" s="1"/>
  <c r="L698" i="5" s="1"/>
  <c r="L699" i="5" s="1"/>
  <c r="L700" i="5" s="1"/>
  <c r="L701" i="5" s="1"/>
  <c r="L702" i="5" s="1"/>
  <c r="L703" i="5" s="1"/>
  <c r="L704" i="5" s="1"/>
  <c r="L705" i="5" s="1"/>
  <c r="L706" i="5" s="1"/>
  <c r="L707" i="5" s="1"/>
  <c r="L708" i="5" s="1"/>
  <c r="L709" i="5" s="1"/>
  <c r="L710" i="5" s="1"/>
  <c r="L711" i="5" s="1"/>
  <c r="L712" i="5" s="1"/>
  <c r="L713" i="5" s="1"/>
  <c r="L714" i="5" s="1"/>
  <c r="L715" i="5" s="1"/>
  <c r="L716" i="5" s="1"/>
  <c r="L717" i="5" s="1"/>
  <c r="L718" i="5" s="1"/>
  <c r="L719" i="5" s="1"/>
  <c r="L720" i="5" s="1"/>
  <c r="L721" i="5" s="1"/>
  <c r="L722" i="5" s="1"/>
  <c r="L723" i="5" s="1"/>
  <c r="L724" i="5" s="1"/>
  <c r="L725" i="5" s="1"/>
  <c r="L726" i="5" s="1"/>
  <c r="L727" i="5" s="1"/>
  <c r="L728" i="5" s="1"/>
  <c r="L729" i="5" s="1"/>
  <c r="L730" i="5" s="1"/>
  <c r="L731" i="5" s="1"/>
  <c r="L732" i="5" s="1"/>
  <c r="L733" i="5" s="1"/>
  <c r="L734" i="5" s="1"/>
  <c r="L735" i="5" s="1"/>
  <c r="L736" i="5" s="1"/>
  <c r="L737" i="5" s="1"/>
  <c r="L738" i="5" s="1"/>
  <c r="L739" i="5" s="1"/>
  <c r="L740" i="5" s="1"/>
  <c r="L741" i="5" s="1"/>
  <c r="L742" i="5" s="1"/>
  <c r="L743" i="5" s="1"/>
  <c r="L744" i="5" s="1"/>
  <c r="L745" i="5" s="1"/>
  <c r="L746" i="5" s="1"/>
  <c r="L747" i="5" s="1"/>
  <c r="L748" i="5" s="1"/>
  <c r="L749" i="5" s="1"/>
  <c r="L750" i="5" s="1"/>
  <c r="L751" i="5" s="1"/>
  <c r="L752" i="5" s="1"/>
  <c r="L753" i="5" s="1"/>
  <c r="L754" i="5" s="1"/>
  <c r="L755" i="5" s="1"/>
  <c r="L756" i="5" s="1"/>
  <c r="L757" i="5" s="1"/>
  <c r="L758" i="5" s="1"/>
  <c r="L759" i="5" s="1"/>
  <c r="L760" i="5" s="1"/>
  <c r="L761" i="5" s="1"/>
  <c r="L762" i="5" s="1"/>
  <c r="L763" i="5" s="1"/>
  <c r="L764" i="5" s="1"/>
  <c r="L765" i="5" s="1"/>
  <c r="L766" i="5" s="1"/>
  <c r="L767" i="5" s="1"/>
  <c r="L768" i="5" s="1"/>
  <c r="L769" i="5" s="1"/>
  <c r="L770" i="5" s="1"/>
  <c r="L771" i="5" s="1"/>
  <c r="L772" i="5" s="1"/>
  <c r="L773" i="5" s="1"/>
  <c r="L774" i="5" s="1"/>
  <c r="L775" i="5" s="1"/>
  <c r="L776" i="5" s="1"/>
  <c r="L777" i="5" s="1"/>
  <c r="L778" i="5" s="1"/>
  <c r="L779" i="5" s="1"/>
  <c r="L780" i="5" s="1"/>
  <c r="L781" i="5" s="1"/>
  <c r="L782" i="5" s="1"/>
  <c r="L783" i="5" s="1"/>
  <c r="L784" i="5" s="1"/>
  <c r="L785" i="5" s="1"/>
  <c r="L786" i="5" s="1"/>
  <c r="L787" i="5" s="1"/>
  <c r="P25" i="5" s="1"/>
  <c r="P18" i="5" l="1"/>
  <c r="P266" i="5"/>
  <c r="P1096" i="5"/>
  <c r="P619" i="5"/>
  <c r="P947" i="5"/>
  <c r="P981" i="5"/>
  <c r="P246" i="5"/>
  <c r="P80" i="5"/>
  <c r="P536" i="5"/>
  <c r="P911" i="5"/>
  <c r="P187" i="5"/>
  <c r="P623" i="5"/>
  <c r="P202" i="5"/>
  <c r="P597" i="5"/>
  <c r="P419" i="5"/>
  <c r="P220" i="5"/>
  <c r="P185" i="5"/>
  <c r="P905" i="5"/>
  <c r="P204" i="5"/>
  <c r="P880" i="5"/>
  <c r="P99" i="5"/>
  <c r="P487" i="5"/>
  <c r="P877" i="5"/>
  <c r="P829" i="5"/>
  <c r="P661" i="5"/>
  <c r="P943" i="5"/>
  <c r="P415" i="5"/>
  <c r="P1050" i="5"/>
  <c r="P676" i="5"/>
  <c r="P293" i="5"/>
  <c r="P814" i="5"/>
  <c r="P1044" i="5"/>
  <c r="P801" i="5"/>
  <c r="P1019" i="5"/>
  <c r="P558" i="5"/>
  <c r="P261" i="5"/>
  <c r="P154" i="5"/>
  <c r="P638" i="5"/>
  <c r="P1063" i="5"/>
  <c r="P565" i="5"/>
  <c r="P195" i="5"/>
  <c r="P1046" i="5"/>
  <c r="P614" i="5"/>
  <c r="P131" i="5"/>
  <c r="P999" i="5"/>
  <c r="P730" i="5"/>
  <c r="P743" i="5"/>
  <c r="P441" i="5"/>
  <c r="P1041" i="5"/>
  <c r="P985" i="5"/>
  <c r="P893" i="5"/>
  <c r="P620" i="5"/>
  <c r="P745" i="5"/>
  <c r="P766" i="5"/>
  <c r="P1078" i="5"/>
  <c r="P263" i="5"/>
  <c r="P421" i="5"/>
  <c r="P994" i="5"/>
  <c r="P408" i="5"/>
  <c r="P910" i="5"/>
  <c r="P938" i="5"/>
  <c r="P143" i="5"/>
  <c r="P1083" i="5"/>
  <c r="P149" i="5"/>
  <c r="P307" i="5"/>
  <c r="P100" i="5"/>
  <c r="P73" i="5"/>
  <c r="P841" i="5"/>
  <c r="P779" i="5"/>
  <c r="P965" i="5"/>
  <c r="P1074" i="5"/>
  <c r="P244" i="5"/>
  <c r="P1061" i="5"/>
  <c r="P573" i="5"/>
  <c r="P871" i="5"/>
  <c r="P682" i="5"/>
  <c r="P929" i="5"/>
  <c r="P538" i="5"/>
  <c r="P350" i="5"/>
  <c r="P812" i="5"/>
  <c r="P617" i="5"/>
  <c r="P254" i="5"/>
  <c r="P103" i="5"/>
  <c r="P436" i="5"/>
  <c r="P1052" i="5"/>
  <c r="P679" i="5"/>
  <c r="P731" i="5"/>
  <c r="P54" i="5"/>
  <c r="P286" i="5"/>
  <c r="P1017" i="5"/>
  <c r="P269" i="5"/>
  <c r="P755" i="5"/>
  <c r="P379" i="5"/>
  <c r="P870" i="5"/>
  <c r="P1065" i="5"/>
  <c r="P799" i="5"/>
  <c r="P281" i="5"/>
  <c r="P546" i="5"/>
  <c r="P1022" i="5"/>
  <c r="P316" i="5"/>
  <c r="P920" i="5"/>
  <c r="P567" i="5"/>
  <c r="P359" i="5"/>
  <c r="Q360" i="5" s="1"/>
  <c r="P948" i="5"/>
  <c r="P217" i="5"/>
  <c r="P190" i="5"/>
  <c r="P984" i="5"/>
  <c r="P237" i="5"/>
  <c r="P394" i="5"/>
  <c r="P1016" i="5"/>
  <c r="P989" i="5"/>
  <c r="P264" i="5"/>
  <c r="P1086" i="5"/>
  <c r="P88" i="5"/>
  <c r="P1033" i="5"/>
  <c r="P528" i="5"/>
  <c r="P631" i="5"/>
  <c r="P494" i="5"/>
  <c r="P557" i="5"/>
  <c r="Q558" i="5" s="1"/>
  <c r="P891" i="5"/>
  <c r="P105" i="5"/>
  <c r="P319" i="5"/>
  <c r="P1075" i="5"/>
  <c r="P518" i="5"/>
  <c r="P756" i="5"/>
  <c r="P114" i="5"/>
  <c r="P479" i="5"/>
  <c r="P949" i="5"/>
  <c r="P927" i="5"/>
  <c r="P60" i="5"/>
  <c r="P703" i="5"/>
  <c r="P922" i="5"/>
  <c r="P106" i="5"/>
  <c r="P778" i="5"/>
  <c r="P588" i="5"/>
  <c r="P568" i="5"/>
  <c r="P762" i="5"/>
  <c r="P581" i="5"/>
  <c r="P569" i="5"/>
  <c r="P983" i="5"/>
  <c r="P445" i="5"/>
  <c r="P95" i="5"/>
  <c r="P797" i="5"/>
  <c r="P942" i="5"/>
  <c r="P895" i="5"/>
  <c r="P109" i="5"/>
  <c r="P329" i="5"/>
  <c r="P393" i="5"/>
  <c r="P575" i="5"/>
  <c r="P134" i="5"/>
  <c r="P928" i="5"/>
  <c r="P561" i="5"/>
  <c r="P159" i="5"/>
  <c r="P1066" i="5"/>
  <c r="P889" i="5"/>
  <c r="P1043" i="5"/>
  <c r="P210" i="5"/>
  <c r="P671" i="5"/>
  <c r="P400" i="5"/>
  <c r="P753" i="5"/>
  <c r="P621" i="5"/>
  <c r="P303" i="5"/>
  <c r="P823" i="5"/>
  <c r="P255" i="5"/>
  <c r="P856" i="5"/>
  <c r="P390" i="5"/>
  <c r="P875" i="5"/>
  <c r="P448" i="5"/>
  <c r="P976" i="5"/>
  <c r="P838" i="5"/>
  <c r="P628" i="5"/>
  <c r="P736" i="5"/>
  <c r="P1055" i="5"/>
  <c r="P327" i="5"/>
  <c r="P59" i="5"/>
  <c r="P609" i="5"/>
  <c r="P854" i="5"/>
  <c r="P749" i="5"/>
  <c r="P14" i="5"/>
  <c r="P582" i="5"/>
  <c r="P592" i="5"/>
  <c r="P501" i="5"/>
  <c r="P670" i="5"/>
  <c r="P1054" i="5"/>
  <c r="P807" i="5"/>
  <c r="P373" i="5"/>
  <c r="P251" i="5"/>
  <c r="P544" i="5"/>
  <c r="P1030" i="5"/>
  <c r="P974" i="5"/>
  <c r="P1101" i="5"/>
  <c r="P612" i="5"/>
  <c r="P881" i="5"/>
  <c r="P1081" i="5"/>
  <c r="P869" i="5"/>
  <c r="P511" i="5"/>
  <c r="P765" i="5"/>
  <c r="P847" i="5"/>
  <c r="P554" i="5"/>
  <c r="P921" i="5"/>
  <c r="P714" i="5"/>
  <c r="P531" i="5"/>
  <c r="P280" i="5"/>
  <c r="P634" i="5"/>
  <c r="P636" i="5"/>
  <c r="P457" i="5"/>
  <c r="P1079" i="5"/>
  <c r="P317" i="5"/>
  <c r="P75" i="5"/>
  <c r="P1103" i="5"/>
  <c r="P804" i="5"/>
  <c r="P440" i="5"/>
  <c r="P986" i="5"/>
  <c r="P1067" i="5"/>
  <c r="P526" i="5"/>
  <c r="P545" i="5"/>
  <c r="P750" i="5"/>
  <c r="P463" i="5"/>
  <c r="P209" i="5"/>
  <c r="P715" i="5"/>
  <c r="P782" i="5"/>
  <c r="P663" i="5"/>
  <c r="P1032" i="5"/>
  <c r="Q1033" i="5" s="1"/>
  <c r="P982" i="5"/>
  <c r="P34" i="5"/>
  <c r="P988" i="5"/>
  <c r="P1087" i="5"/>
  <c r="P1027" i="5"/>
  <c r="P695" i="5"/>
  <c r="P598" i="5"/>
  <c r="P1093" i="5"/>
  <c r="P427" i="5"/>
  <c r="P176" i="5"/>
  <c r="P406" i="5"/>
  <c r="P230" i="5"/>
  <c r="P172" i="5"/>
  <c r="P352" i="5"/>
  <c r="P950" i="5"/>
  <c r="P742" i="5"/>
  <c r="P916" i="5"/>
  <c r="P153" i="5"/>
  <c r="P687" i="5"/>
  <c r="P541" i="5"/>
  <c r="P767" i="5"/>
  <c r="P741" i="5"/>
  <c r="P734" i="5"/>
  <c r="P1068" i="5"/>
  <c r="P127" i="5"/>
  <c r="P438" i="5"/>
  <c r="P1008" i="5"/>
  <c r="P245" i="5"/>
  <c r="P1002" i="5"/>
  <c r="P304" i="5"/>
  <c r="P855" i="5"/>
  <c r="P718" i="5"/>
  <c r="P1037" i="5"/>
  <c r="P428" i="5"/>
  <c r="P737" i="5"/>
  <c r="P222" i="5"/>
  <c r="P693" i="5"/>
  <c r="P831" i="5"/>
  <c r="P685" i="5"/>
  <c r="P1024" i="5"/>
  <c r="P70" i="5"/>
  <c r="P712" i="5"/>
  <c r="P586" i="5"/>
  <c r="P467" i="5"/>
  <c r="P349" i="5"/>
  <c r="P274" i="5"/>
  <c r="P508" i="5"/>
  <c r="P456" i="5"/>
  <c r="P686" i="5"/>
  <c r="P431" i="5"/>
  <c r="P874" i="5"/>
  <c r="P571" i="5"/>
  <c r="P495" i="5"/>
  <c r="P519" i="5"/>
  <c r="P996" i="5"/>
  <c r="P308" i="5"/>
  <c r="P1023" i="5"/>
  <c r="P389" i="5"/>
  <c r="P135" i="5"/>
  <c r="P887" i="5"/>
  <c r="P735" i="5"/>
  <c r="P490" i="5"/>
  <c r="P223" i="5"/>
  <c r="P645" i="5"/>
  <c r="P141" i="5"/>
  <c r="P1053" i="5"/>
  <c r="P574" i="5"/>
  <c r="P1000" i="5"/>
  <c r="P798" i="5"/>
  <c r="P267" i="5"/>
  <c r="P358" i="5"/>
  <c r="P1035" i="5"/>
  <c r="P470" i="5"/>
  <c r="P28" i="5"/>
  <c r="P917" i="5"/>
  <c r="P1058" i="5"/>
  <c r="P414" i="5"/>
  <c r="P815" i="5"/>
  <c r="P1029" i="5"/>
  <c r="P691" i="5"/>
  <c r="P17" i="5"/>
  <c r="P310" i="5"/>
  <c r="P198" i="5"/>
  <c r="P564" i="5"/>
  <c r="P672" i="5"/>
  <c r="P16" i="5"/>
  <c r="P197" i="5"/>
  <c r="P726" i="5"/>
  <c r="P868" i="5"/>
  <c r="P694" i="5"/>
  <c r="P820" i="5"/>
  <c r="P894" i="5"/>
  <c r="P278" i="5"/>
  <c r="P806" i="5"/>
  <c r="P189" i="5"/>
  <c r="P858" i="5"/>
  <c r="P184" i="5"/>
  <c r="P599" i="5"/>
  <c r="P12" i="5"/>
  <c r="P805" i="5"/>
  <c r="P699" i="5"/>
  <c r="P265" i="5"/>
  <c r="P535" i="5"/>
  <c r="P173" i="5"/>
  <c r="P32" i="5"/>
  <c r="P491" i="5"/>
  <c r="P846" i="5"/>
  <c r="P540" i="5"/>
  <c r="P432" i="5"/>
  <c r="P529" i="5"/>
  <c r="P291" i="5"/>
  <c r="P253" i="5"/>
  <c r="V253" i="5" s="1"/>
  <c r="X253" i="5" s="1"/>
  <c r="P233" i="5"/>
  <c r="P196" i="5"/>
  <c r="P376" i="5"/>
  <c r="P215" i="5"/>
  <c r="P748" i="5"/>
  <c r="P1102" i="5"/>
  <c r="P158" i="5"/>
  <c r="P447" i="5"/>
  <c r="P485" i="5"/>
  <c r="P110" i="5"/>
  <c r="P615" i="5"/>
  <c r="P72" i="5"/>
  <c r="P866" i="5"/>
  <c r="P449" i="5"/>
  <c r="P813" i="5"/>
  <c r="P1097" i="5"/>
  <c r="P199" i="5"/>
  <c r="P194" i="5"/>
  <c r="P696" i="5"/>
  <c r="P763" i="5"/>
  <c r="P784" i="5"/>
  <c r="P119" i="5"/>
  <c r="P142" i="5"/>
  <c r="P607" i="5"/>
  <c r="P689" i="5"/>
  <c r="P453" i="5"/>
  <c r="P294" i="5"/>
  <c r="P583" i="5"/>
  <c r="P1014" i="5"/>
  <c r="P669" i="5"/>
  <c r="P618" i="5"/>
  <c r="P992" i="5"/>
  <c r="P207" i="5"/>
  <c r="P821" i="5"/>
  <c r="P259" i="5"/>
  <c r="P1056" i="5"/>
  <c r="P783" i="5"/>
  <c r="P997" i="5"/>
  <c r="P124" i="5"/>
  <c r="P62" i="5"/>
  <c r="P1011" i="5"/>
  <c r="P71" i="5"/>
  <c r="P214" i="5"/>
  <c r="P484" i="5"/>
  <c r="P84" i="5"/>
  <c r="P939" i="5"/>
  <c r="P126" i="5"/>
  <c r="P1089" i="5"/>
  <c r="P166" i="5"/>
  <c r="P1060" i="5"/>
  <c r="P386" i="5"/>
  <c r="P1057" i="5"/>
  <c r="P1040" i="5"/>
  <c r="P775" i="5"/>
  <c r="P549" i="5"/>
  <c r="P203" i="5"/>
  <c r="P720" i="5"/>
  <c r="P182" i="5"/>
  <c r="P236" i="5"/>
  <c r="P879" i="5"/>
  <c r="P147" i="5"/>
  <c r="P757" i="5"/>
  <c r="P476" i="5"/>
  <c r="P392" i="5"/>
  <c r="P249" i="5"/>
  <c r="P322" i="5"/>
  <c r="P165" i="5"/>
  <c r="P66" i="5"/>
  <c r="P155" i="5"/>
  <c r="P41" i="5"/>
  <c r="P802" i="5"/>
  <c r="P862" i="5"/>
  <c r="P559" i="5"/>
  <c r="P507" i="5"/>
  <c r="P1006" i="5"/>
  <c r="P1064" i="5"/>
  <c r="P925" i="5"/>
  <c r="P435" i="5"/>
  <c r="P216" i="5"/>
  <c r="P863" i="5"/>
  <c r="P407" i="5"/>
  <c r="P987" i="5"/>
  <c r="P74" i="5"/>
  <c r="P550" i="5"/>
  <c r="P733" i="5"/>
  <c r="P133" i="5"/>
  <c r="P300" i="5"/>
  <c r="P674" i="5"/>
  <c r="P433" i="5"/>
  <c r="P89" i="5"/>
  <c r="P478" i="5"/>
  <c r="P375" i="5"/>
  <c r="P975" i="5"/>
  <c r="P462" i="5"/>
  <c r="P63" i="5"/>
  <c r="P973" i="5"/>
  <c r="P309" i="5"/>
  <c r="P252" i="5"/>
  <c r="P810" i="5"/>
  <c r="P553" i="5"/>
  <c r="P33" i="5"/>
  <c r="P958" i="5"/>
  <c r="P654" i="5"/>
  <c r="P357" i="5"/>
  <c r="P610" i="5"/>
  <c r="P48" i="5"/>
  <c r="P206" i="5"/>
  <c r="P333" i="5"/>
  <c r="P52" i="5"/>
  <c r="P471" i="5"/>
  <c r="P366" i="5"/>
  <c r="P83" i="5"/>
  <c r="P625" i="5"/>
  <c r="P356" i="5"/>
  <c r="P1042" i="5"/>
  <c r="P601" i="5"/>
  <c r="P296" i="5"/>
  <c r="P667" i="5"/>
  <c r="P234" i="5"/>
  <c r="P78" i="5"/>
  <c r="P524" i="5"/>
  <c r="P1026" i="5"/>
  <c r="P713" i="5"/>
  <c r="P240" i="5"/>
  <c r="P900" i="5"/>
  <c r="P587" i="5"/>
  <c r="P226" i="5"/>
  <c r="P560" i="5"/>
  <c r="P477" i="5"/>
  <c r="P132" i="5"/>
  <c r="P754" i="5"/>
  <c r="P353" i="5"/>
  <c r="P22" i="5"/>
  <c r="P381" i="5"/>
  <c r="P945" i="5"/>
  <c r="P191" i="5"/>
  <c r="P957" i="5"/>
  <c r="P91" i="5"/>
  <c r="P383" i="5"/>
  <c r="P527" i="5"/>
  <c r="P701" i="5"/>
  <c r="P8" i="5"/>
  <c r="P606" i="5"/>
  <c r="P183" i="5"/>
  <c r="P751" i="5"/>
  <c r="P1009" i="5"/>
  <c r="P326" i="5"/>
  <c r="Q327" i="5" s="1"/>
  <c r="P637" i="5"/>
  <c r="P11" i="5"/>
  <c r="P116" i="5"/>
  <c r="P498" i="5"/>
  <c r="P273" i="5"/>
  <c r="Q274" i="5" s="1"/>
  <c r="P85" i="5"/>
  <c r="P1071" i="5"/>
  <c r="P151" i="5"/>
  <c r="P719" i="5"/>
  <c r="P270" i="5"/>
  <c r="P885" i="5"/>
  <c r="P125" i="5"/>
  <c r="P883" i="5"/>
  <c r="P666" i="5"/>
  <c r="P401" i="5"/>
  <c r="P77" i="5"/>
  <c r="P791" i="5"/>
  <c r="P238" i="5"/>
  <c r="P285" i="5"/>
  <c r="P505" i="5"/>
  <c r="P1062" i="5"/>
  <c r="P932" i="5"/>
  <c r="P673" i="5"/>
  <c r="P279" i="5"/>
  <c r="P391" i="5"/>
  <c r="P1004" i="5"/>
  <c r="P489" i="5"/>
  <c r="P42" i="5"/>
  <c r="P914" i="5"/>
  <c r="P537" i="5"/>
  <c r="P788" i="5"/>
  <c r="P539" i="5"/>
  <c r="P186" i="5"/>
  <c r="P704" i="5"/>
  <c r="P404" i="5"/>
  <c r="P962" i="5"/>
  <c r="P369" i="5"/>
  <c r="P64" i="5"/>
  <c r="P836" i="5"/>
  <c r="P283" i="5"/>
  <c r="P79" i="5"/>
  <c r="P504" i="5"/>
  <c r="P117" i="5"/>
  <c r="P963" i="5"/>
  <c r="P690" i="5"/>
  <c r="P51" i="5"/>
  <c r="P200" i="5"/>
  <c r="P852" i="5"/>
  <c r="P800" i="5"/>
  <c r="P1091" i="5"/>
  <c r="P1047" i="5"/>
  <c r="P364" i="5"/>
  <c r="P161" i="5"/>
  <c r="W161" i="5" s="1"/>
  <c r="P931" i="5"/>
  <c r="P594" i="5"/>
  <c r="P321" i="5"/>
  <c r="P724" i="5"/>
  <c r="P235" i="5"/>
  <c r="P98" i="5"/>
  <c r="P640" i="5"/>
  <c r="P92" i="5"/>
  <c r="P834" i="5"/>
  <c r="P305" i="5"/>
  <c r="P909" i="5"/>
  <c r="P708" i="5"/>
  <c r="P219" i="5"/>
  <c r="P705" i="5"/>
  <c r="P272" i="5"/>
  <c r="P27" i="5"/>
  <c r="P643" i="5"/>
  <c r="P562" i="5"/>
  <c r="P936" i="5"/>
  <c r="P7" i="5"/>
  <c r="P439" i="5"/>
  <c r="P231" i="5"/>
  <c r="P908" i="5"/>
  <c r="P145" i="5"/>
  <c r="P951" i="5"/>
  <c r="P334" i="5"/>
  <c r="P365" i="5"/>
  <c r="P346" i="5"/>
  <c r="P919" i="5"/>
  <c r="P302" i="5"/>
  <c r="P325" i="5"/>
  <c r="P298" i="5"/>
  <c r="P542" i="5"/>
  <c r="P446" i="5"/>
  <c r="P918" i="5"/>
  <c r="P271" i="5"/>
  <c r="P551" i="5"/>
  <c r="P493" i="5"/>
  <c r="P980" i="5"/>
  <c r="P747" i="5"/>
  <c r="P258" i="5"/>
  <c r="P912" i="5"/>
  <c r="P287" i="5"/>
  <c r="P1070" i="5"/>
  <c r="P886" i="5"/>
  <c r="P239" i="5"/>
  <c r="P1099" i="5"/>
  <c r="P995" i="5"/>
  <c r="P725" i="5"/>
  <c r="P972" i="5"/>
  <c r="P555" i="5"/>
  <c r="P354" i="5"/>
  <c r="P97" i="5"/>
  <c r="P639" i="5"/>
  <c r="P86" i="5"/>
  <c r="P1072" i="5"/>
  <c r="P740" i="5"/>
  <c r="P664" i="5"/>
  <c r="P1104" i="5"/>
  <c r="P678" i="5"/>
  <c r="P548" i="5"/>
  <c r="P656" i="5"/>
  <c r="P118" i="5"/>
  <c r="P646" i="5"/>
  <c r="P180" i="5"/>
  <c r="P360" i="5"/>
  <c r="P803" i="5"/>
  <c r="P530" i="5"/>
  <c r="P904" i="5"/>
  <c r="P596" i="5"/>
  <c r="P115" i="5"/>
  <c r="P721" i="5"/>
  <c r="S721" i="5" s="1"/>
  <c r="P512" i="5"/>
  <c r="P10" i="5"/>
  <c r="P514" i="5"/>
  <c r="P177" i="5"/>
  <c r="P845" i="5"/>
  <c r="P396" i="5"/>
  <c r="P107" i="5"/>
  <c r="P641" i="5"/>
  <c r="P30" i="5"/>
  <c r="P1020" i="5"/>
  <c r="P579" i="5"/>
  <c r="P170" i="5"/>
  <c r="P808" i="5"/>
  <c r="P136" i="5"/>
  <c r="P492" i="5"/>
  <c r="P600" i="5"/>
  <c r="U600" i="5" s="1"/>
  <c r="P343" i="5"/>
  <c r="P839" i="5"/>
  <c r="P1076" i="5"/>
  <c r="P937" i="5"/>
  <c r="P247" i="5"/>
  <c r="P181" i="5"/>
  <c r="P873" i="5"/>
  <c r="P993" i="5"/>
  <c r="P662" i="5"/>
  <c r="P1088" i="5"/>
  <c r="P295" i="5"/>
  <c r="P1045" i="5"/>
  <c r="P429" i="5"/>
  <c r="P884" i="5"/>
  <c r="P563" i="5"/>
  <c r="P122" i="5"/>
  <c r="P728" i="5"/>
  <c r="P926" i="5"/>
  <c r="P318" i="5"/>
  <c r="P630" i="5"/>
  <c r="P998" i="5"/>
  <c r="P774" i="5"/>
  <c r="P629" i="5"/>
  <c r="P876" i="5"/>
  <c r="W876" i="5" s="1"/>
  <c r="P387" i="5"/>
  <c r="P250" i="5"/>
  <c r="P864" i="5"/>
  <c r="P510" i="5"/>
  <c r="P374" i="5"/>
  <c r="P710" i="5"/>
  <c r="P556" i="5"/>
  <c r="P1007" i="5"/>
  <c r="P790" i="5"/>
  <c r="P454" i="5"/>
  <c r="P635" i="5"/>
  <c r="P15" i="5"/>
  <c r="P853" i="5"/>
  <c r="P811" i="5"/>
  <c r="P224" i="5"/>
  <c r="P483" i="5"/>
  <c r="W483" i="5" s="1"/>
  <c r="P418" i="5"/>
  <c r="P840" i="5"/>
  <c r="P284" i="5"/>
  <c r="P1098" i="5"/>
  <c r="P657" i="5"/>
  <c r="P87" i="5"/>
  <c r="P851" i="5"/>
  <c r="P466" i="5"/>
  <c r="P760" i="5"/>
  <c r="P717" i="5"/>
  <c r="P332" i="5"/>
  <c r="P826" i="5"/>
  <c r="P513" i="5"/>
  <c r="P37" i="5"/>
  <c r="P700" i="5"/>
  <c r="P451" i="5"/>
  <c r="P130" i="5"/>
  <c r="P496" i="5"/>
  <c r="P21" i="5"/>
  <c r="P55" i="5"/>
  <c r="P50" i="5"/>
  <c r="P552" i="5"/>
  <c r="P113" i="5"/>
  <c r="P633" i="5"/>
  <c r="Q634" i="5" s="1"/>
  <c r="P218" i="5"/>
  <c r="P818" i="5"/>
  <c r="P211" i="5"/>
  <c r="P707" i="5"/>
  <c r="P260" i="5"/>
  <c r="P764" i="5"/>
  <c r="P157" i="5"/>
  <c r="P709" i="5"/>
  <c r="P31" i="5"/>
  <c r="P624" i="5"/>
  <c r="P297" i="5"/>
  <c r="P769" i="5"/>
  <c r="P402" i="5"/>
  <c r="P890" i="5"/>
  <c r="P347" i="5"/>
  <c r="P843" i="5"/>
  <c r="Q844" i="5" s="1"/>
  <c r="P452" i="5"/>
  <c r="P964" i="5"/>
  <c r="P437" i="5"/>
  <c r="P45" i="5"/>
  <c r="P328" i="5"/>
  <c r="P824" i="5"/>
  <c r="P473" i="5"/>
  <c r="P969" i="5"/>
  <c r="P578" i="5"/>
  <c r="P1090" i="5"/>
  <c r="P595" i="5"/>
  <c r="P148" i="5"/>
  <c r="P652" i="5"/>
  <c r="P160" i="5"/>
  <c r="P768" i="5"/>
  <c r="P313" i="5"/>
  <c r="P785" i="5"/>
  <c r="P330" i="5"/>
  <c r="P842" i="5"/>
  <c r="P299" i="5"/>
  <c r="P795" i="5"/>
  <c r="P348" i="5"/>
  <c r="P61" i="5"/>
  <c r="P472" i="5"/>
  <c r="P968" i="5"/>
  <c r="P665" i="5"/>
  <c r="P242" i="5"/>
  <c r="P658" i="5"/>
  <c r="P68" i="5"/>
  <c r="P547" i="5"/>
  <c r="P108" i="5"/>
  <c r="P604" i="5"/>
  <c r="P480" i="5"/>
  <c r="P809" i="5"/>
  <c r="P139" i="5"/>
  <c r="P500" i="5"/>
  <c r="P213" i="5"/>
  <c r="P933" i="5"/>
  <c r="P647" i="5"/>
  <c r="P342" i="5"/>
  <c r="P727" i="5"/>
  <c r="P382" i="5"/>
  <c r="P35" i="5"/>
  <c r="P434" i="5"/>
  <c r="P819" i="5"/>
  <c r="P1012" i="5"/>
  <c r="P861" i="5"/>
  <c r="P934" i="5"/>
  <c r="Q935" i="5" s="1"/>
  <c r="Q936" i="5" s="1"/>
  <c r="P398" i="5"/>
  <c r="P1039" i="5"/>
  <c r="P503" i="5"/>
  <c r="P94" i="5"/>
  <c r="P9" i="5"/>
  <c r="P681" i="5"/>
  <c r="P331" i="5"/>
  <c r="P860" i="5"/>
  <c r="P413" i="5"/>
  <c r="P1021" i="5"/>
  <c r="P455" i="5"/>
  <c r="P1049" i="5"/>
  <c r="P566" i="5"/>
  <c r="P1003" i="5"/>
  <c r="P69" i="5"/>
  <c r="P57" i="5"/>
  <c r="P128" i="5"/>
  <c r="P616" i="5"/>
  <c r="P169" i="5"/>
  <c r="P697" i="5"/>
  <c r="P314" i="5"/>
  <c r="P882" i="5"/>
  <c r="P275" i="5"/>
  <c r="P771" i="5"/>
  <c r="P324" i="5"/>
  <c r="P828" i="5"/>
  <c r="P301" i="5"/>
  <c r="Q302" i="5" s="1"/>
  <c r="P773" i="5"/>
  <c r="P49" i="5"/>
  <c r="P688" i="5"/>
  <c r="P361" i="5"/>
  <c r="P833" i="5"/>
  <c r="P458" i="5"/>
  <c r="P954" i="5"/>
  <c r="P403" i="5"/>
  <c r="P907" i="5"/>
  <c r="P516" i="5"/>
  <c r="P1028" i="5"/>
  <c r="P525" i="5"/>
  <c r="P38" i="5"/>
  <c r="P384" i="5"/>
  <c r="P888" i="5"/>
  <c r="P521" i="5"/>
  <c r="P90" i="5"/>
  <c r="P642" i="5"/>
  <c r="P40" i="5"/>
  <c r="P659" i="5"/>
  <c r="P212" i="5"/>
  <c r="P716" i="5"/>
  <c r="P208" i="5"/>
  <c r="P832" i="5"/>
  <c r="P377" i="5"/>
  <c r="P849" i="5"/>
  <c r="P410" i="5"/>
  <c r="P906" i="5"/>
  <c r="P363" i="5"/>
  <c r="Q364" i="5" s="1"/>
  <c r="P859" i="5"/>
  <c r="P412" i="5"/>
  <c r="P81" i="5"/>
  <c r="P520" i="5"/>
  <c r="P137" i="5"/>
  <c r="P729" i="5"/>
  <c r="P290" i="5"/>
  <c r="P722" i="5"/>
  <c r="P123" i="5"/>
  <c r="P611" i="5"/>
  <c r="P164" i="5"/>
  <c r="Q165" i="5" s="1"/>
  <c r="P668" i="5"/>
  <c r="P608" i="5"/>
  <c r="P162" i="5"/>
  <c r="P315" i="5"/>
  <c r="P684" i="5"/>
  <c r="Q685" i="5" s="1"/>
  <c r="P405" i="5"/>
  <c r="P1005" i="5"/>
  <c r="P903" i="5"/>
  <c r="P111" i="5"/>
  <c r="P502" i="5"/>
  <c r="P977" i="5"/>
  <c r="P1095" i="5"/>
  <c r="P201" i="5"/>
  <c r="P602" i="5"/>
  <c r="P58" i="5"/>
  <c r="P93" i="5"/>
  <c r="P941" i="5"/>
  <c r="P1059" i="5"/>
  <c r="P622" i="5"/>
  <c r="P759" i="5"/>
  <c r="P1031" i="5"/>
  <c r="P120" i="5"/>
  <c r="P865" i="5"/>
  <c r="P499" i="5"/>
  <c r="P940" i="5"/>
  <c r="P469" i="5"/>
  <c r="P1085" i="5"/>
  <c r="P711" i="5"/>
  <c r="P175" i="5"/>
  <c r="P822" i="5"/>
  <c r="P1105" i="5"/>
  <c r="P46" i="5"/>
  <c r="P112" i="5"/>
  <c r="P232" i="5"/>
  <c r="P680" i="5"/>
  <c r="P225" i="5"/>
  <c r="P761" i="5"/>
  <c r="Q762" i="5" s="1"/>
  <c r="Q763" i="5" s="1"/>
  <c r="P362" i="5"/>
  <c r="P946" i="5"/>
  <c r="Q947" i="5" s="1"/>
  <c r="P339" i="5"/>
  <c r="P835" i="5"/>
  <c r="P388" i="5"/>
  <c r="P892" i="5"/>
  <c r="P341" i="5"/>
  <c r="P837" i="5"/>
  <c r="Q838" i="5" s="1"/>
  <c r="P144" i="5"/>
  <c r="P752" i="5"/>
  <c r="Q753" i="5" s="1"/>
  <c r="P417" i="5"/>
  <c r="P897" i="5"/>
  <c r="P506" i="5"/>
  <c r="P1018" i="5"/>
  <c r="P459" i="5"/>
  <c r="P971" i="5"/>
  <c r="R971" i="5" s="1"/>
  <c r="P580" i="5"/>
  <c r="P1092" i="5"/>
  <c r="P589" i="5"/>
  <c r="P39" i="5"/>
  <c r="P424" i="5"/>
  <c r="P952" i="5"/>
  <c r="P585" i="5"/>
  <c r="P178" i="5"/>
  <c r="W178" i="5" s="1"/>
  <c r="P706" i="5"/>
  <c r="P171" i="5"/>
  <c r="Q172" i="5" s="1"/>
  <c r="P723" i="5"/>
  <c r="P276" i="5"/>
  <c r="P780" i="5"/>
  <c r="P288" i="5"/>
  <c r="P896" i="5"/>
  <c r="P425" i="5"/>
  <c r="P913" i="5"/>
  <c r="P474" i="5"/>
  <c r="P970" i="5"/>
  <c r="P411" i="5"/>
  <c r="P923" i="5"/>
  <c r="P468" i="5"/>
  <c r="P96" i="5"/>
  <c r="P584" i="5"/>
  <c r="P193" i="5"/>
  <c r="P793" i="5"/>
  <c r="P338" i="5"/>
  <c r="P786" i="5"/>
  <c r="P179" i="5"/>
  <c r="P675" i="5"/>
  <c r="P228" i="5"/>
  <c r="P732" i="5"/>
  <c r="P792" i="5"/>
  <c r="P306" i="5"/>
  <c r="Q307" i="5" s="1"/>
  <c r="P443" i="5"/>
  <c r="P844" i="5"/>
  <c r="P461" i="5"/>
  <c r="P1069" i="5"/>
  <c r="P1048" i="5"/>
  <c r="P335" i="5"/>
  <c r="Q336" i="5" s="1"/>
  <c r="P758" i="5"/>
  <c r="P1080" i="5"/>
  <c r="Q1081" i="5" s="1"/>
  <c r="P543" i="5"/>
  <c r="P345" i="5"/>
  <c r="P746" i="5"/>
  <c r="P188" i="5"/>
  <c r="P221" i="5"/>
  <c r="P1013" i="5"/>
  <c r="P167" i="5"/>
  <c r="P878" i="5"/>
  <c r="P150" i="5"/>
  <c r="P991" i="5"/>
  <c r="P351" i="5"/>
  <c r="P256" i="5"/>
  <c r="P67" i="5"/>
  <c r="P683" i="5"/>
  <c r="T683" i="5" s="1"/>
  <c r="P1036" i="5"/>
  <c r="P533" i="5"/>
  <c r="P102" i="5"/>
  <c r="P967" i="5"/>
  <c r="P399" i="5"/>
  <c r="P1015" i="5"/>
  <c r="P23" i="5"/>
  <c r="P168" i="5"/>
  <c r="W168" i="5" s="1"/>
  <c r="P312" i="5"/>
  <c r="P744" i="5"/>
  <c r="P289" i="5"/>
  <c r="P825" i="5"/>
  <c r="P450" i="5"/>
  <c r="P1010" i="5"/>
  <c r="P395" i="5"/>
  <c r="P899" i="5"/>
  <c r="P444" i="5"/>
  <c r="P956" i="5"/>
  <c r="P397" i="5"/>
  <c r="P901" i="5"/>
  <c r="P192" i="5"/>
  <c r="P816" i="5"/>
  <c r="P465" i="5"/>
  <c r="P961" i="5"/>
  <c r="P570" i="5"/>
  <c r="P1082" i="5"/>
  <c r="P523" i="5"/>
  <c r="P140" i="5"/>
  <c r="P644" i="5"/>
  <c r="P43" i="5"/>
  <c r="P653" i="5"/>
  <c r="P65" i="5"/>
  <c r="R65" i="5" s="1"/>
  <c r="P464" i="5"/>
  <c r="P121" i="5"/>
  <c r="P649" i="5"/>
  <c r="P282" i="5"/>
  <c r="P770" i="5"/>
  <c r="P227" i="5"/>
  <c r="P787" i="5"/>
  <c r="P340" i="5"/>
  <c r="P53" i="5"/>
  <c r="P336" i="5"/>
  <c r="P960" i="5"/>
  <c r="P481" i="5"/>
  <c r="P20" i="5"/>
  <c r="P522" i="5"/>
  <c r="P1034" i="5"/>
  <c r="P475" i="5"/>
  <c r="P26" i="5"/>
  <c r="P532" i="5"/>
  <c r="P248" i="5"/>
  <c r="P648" i="5"/>
  <c r="P257" i="5"/>
  <c r="P857" i="5"/>
  <c r="P378" i="5"/>
  <c r="P850" i="5"/>
  <c r="T850" i="5" s="1"/>
  <c r="P243" i="5"/>
  <c r="P739" i="5"/>
  <c r="P292" i="5"/>
  <c r="P796" i="5"/>
  <c r="P19" i="5"/>
  <c r="P426" i="5"/>
  <c r="P627" i="5"/>
  <c r="P924" i="5"/>
  <c r="P509" i="5"/>
  <c r="P422" i="5"/>
  <c r="P174" i="5"/>
  <c r="P591" i="5"/>
  <c r="P990" i="5"/>
  <c r="P702" i="5"/>
  <c r="P13" i="5"/>
  <c r="P497" i="5"/>
  <c r="P930" i="5"/>
  <c r="P372" i="5"/>
  <c r="P277" i="5"/>
  <c r="P1077" i="5"/>
  <c r="P423" i="5"/>
  <c r="P1038" i="5"/>
  <c r="P534" i="5"/>
  <c r="P1094" i="5"/>
  <c r="P488" i="5"/>
  <c r="P442" i="5"/>
  <c r="P827" i="5"/>
  <c r="P101" i="5"/>
  <c r="P613" i="5"/>
  <c r="P486" i="5"/>
  <c r="P1073" i="5"/>
  <c r="P655" i="5"/>
  <c r="S655" i="5" s="1"/>
  <c r="P44" i="5"/>
  <c r="P76" i="5"/>
  <c r="P29" i="5"/>
  <c r="P416" i="5"/>
  <c r="P872" i="5"/>
  <c r="P409" i="5"/>
  <c r="P953" i="5"/>
  <c r="P626" i="5"/>
  <c r="P24" i="5"/>
  <c r="P515" i="5"/>
  <c r="P82" i="5"/>
  <c r="P572" i="5"/>
  <c r="P1084" i="5"/>
  <c r="P517" i="5"/>
  <c r="L788" i="5"/>
  <c r="P320" i="5"/>
  <c r="P944" i="5"/>
  <c r="P577" i="5"/>
  <c r="P138" i="5"/>
  <c r="P698" i="5"/>
  <c r="P163" i="5"/>
  <c r="P651" i="5"/>
  <c r="P268" i="5"/>
  <c r="P772" i="5"/>
  <c r="P205" i="5"/>
  <c r="P781" i="5"/>
  <c r="P152" i="5"/>
  <c r="P632" i="5"/>
  <c r="P241" i="5"/>
  <c r="P777" i="5"/>
  <c r="P370" i="5"/>
  <c r="P898" i="5"/>
  <c r="P355" i="5"/>
  <c r="P915" i="5"/>
  <c r="P460" i="5"/>
  <c r="P47" i="5"/>
  <c r="P576" i="5"/>
  <c r="P129" i="5"/>
  <c r="P593" i="5"/>
  <c r="Q594" i="5" s="1"/>
  <c r="P146" i="5"/>
  <c r="Q147" i="5" s="1"/>
  <c r="P650" i="5"/>
  <c r="P56" i="5"/>
  <c r="P603" i="5"/>
  <c r="P156" i="5"/>
  <c r="P660" i="5"/>
  <c r="P344" i="5"/>
  <c r="P776" i="5"/>
  <c r="P385" i="5"/>
  <c r="P36" i="5"/>
  <c r="P482" i="5"/>
  <c r="P978" i="5"/>
  <c r="P371" i="5"/>
  <c r="P867" i="5"/>
  <c r="P420" i="5"/>
  <c r="P104" i="5"/>
  <c r="P337" i="5"/>
  <c r="P738" i="5"/>
  <c r="P955" i="5"/>
  <c r="P1100" i="5"/>
  <c r="P677" i="5"/>
  <c r="P902" i="5"/>
  <c r="P590" i="5"/>
  <c r="P1025" i="5"/>
  <c r="P979" i="5"/>
  <c r="R979" i="5" s="1"/>
  <c r="P368" i="5"/>
  <c r="P817" i="5"/>
  <c r="P323" i="5"/>
  <c r="P692" i="5"/>
  <c r="P605" i="5"/>
  <c r="P262" i="5"/>
  <c r="P935" i="5"/>
  <c r="P367" i="5"/>
  <c r="P1001" i="5"/>
  <c r="P830" i="5"/>
  <c r="P848" i="5"/>
  <c r="P794" i="5"/>
  <c r="P380" i="5"/>
  <c r="P229" i="5"/>
  <c r="P789" i="5"/>
  <c r="P966" i="5"/>
  <c r="R966" i="5" s="1"/>
  <c r="P430" i="5"/>
  <c r="P1051" i="5"/>
  <c r="P311" i="5"/>
  <c r="P959" i="5"/>
  <c r="W615" i="5"/>
  <c r="R615" i="5"/>
  <c r="V615" i="5"/>
  <c r="X615" i="5" s="1"/>
  <c r="S615" i="5"/>
  <c r="U615" i="5"/>
  <c r="T615" i="5"/>
  <c r="T628" i="5"/>
  <c r="S628" i="5"/>
  <c r="W628" i="5"/>
  <c r="U628" i="5"/>
  <c r="Q628" i="5"/>
  <c r="V628" i="5"/>
  <c r="X628" i="5" s="1"/>
  <c r="R628" i="5"/>
  <c r="R231" i="5"/>
  <c r="Q231" i="5"/>
  <c r="V231" i="5"/>
  <c r="X231" i="5" s="1"/>
  <c r="U231" i="5"/>
  <c r="W231" i="5"/>
  <c r="T231" i="5"/>
  <c r="S231" i="5"/>
  <c r="R980" i="5"/>
  <c r="S980" i="5"/>
  <c r="T980" i="5"/>
  <c r="W980" i="5"/>
  <c r="U980" i="5"/>
  <c r="V980" i="5"/>
  <c r="X980" i="5" s="1"/>
  <c r="R258" i="5"/>
  <c r="Q258" i="5"/>
  <c r="T258" i="5"/>
  <c r="S258" i="5"/>
  <c r="V258" i="5"/>
  <c r="X258" i="5" s="1"/>
  <c r="Y258" i="5" s="1"/>
  <c r="AA258" i="5" s="1"/>
  <c r="W258" i="5"/>
  <c r="U258" i="5"/>
  <c r="S912" i="5"/>
  <c r="T912" i="5"/>
  <c r="V912" i="5"/>
  <c r="X912" i="5" s="1"/>
  <c r="R912" i="5"/>
  <c r="Q912" i="5"/>
  <c r="U912" i="5"/>
  <c r="W912" i="5"/>
  <c r="R478" i="5"/>
  <c r="Q478" i="5"/>
  <c r="S478" i="5"/>
  <c r="U478" i="5"/>
  <c r="V478" i="5"/>
  <c r="X478" i="5" s="1"/>
  <c r="Y478" i="5" s="1"/>
  <c r="AA478" i="5" s="1"/>
  <c r="Z478" i="5" s="1"/>
  <c r="W478" i="5"/>
  <c r="T478" i="5"/>
  <c r="T855" i="5"/>
  <c r="V855" i="5"/>
  <c r="X855" i="5" s="1"/>
  <c r="S855" i="5"/>
  <c r="U855" i="5"/>
  <c r="W855" i="5"/>
  <c r="R855" i="5"/>
  <c r="W630" i="5"/>
  <c r="U630" i="5"/>
  <c r="R630" i="5"/>
  <c r="Q630" i="5"/>
  <c r="T630" i="5"/>
  <c r="S630" i="5"/>
  <c r="V630" i="5"/>
  <c r="X630" i="5" s="1"/>
  <c r="R239" i="5"/>
  <c r="Q239" i="5"/>
  <c r="V239" i="5"/>
  <c r="X239" i="5" s="1"/>
  <c r="Y239" i="5" s="1"/>
  <c r="W239" i="5"/>
  <c r="U239" i="5"/>
  <c r="S239" i="5"/>
  <c r="T239" i="5"/>
  <c r="R12" i="5"/>
  <c r="S12" i="5"/>
  <c r="W12" i="5"/>
  <c r="U12" i="5"/>
  <c r="T12" i="5"/>
  <c r="V12" i="5"/>
  <c r="X12" i="5" s="1"/>
  <c r="R885" i="5"/>
  <c r="S885" i="5"/>
  <c r="T885" i="5"/>
  <c r="U885" i="5"/>
  <c r="V885" i="5"/>
  <c r="X885" i="5" s="1"/>
  <c r="W885" i="5"/>
  <c r="R125" i="5"/>
  <c r="Q125" i="5"/>
  <c r="T125" i="5"/>
  <c r="U125" i="5"/>
  <c r="S125" i="5"/>
  <c r="V125" i="5"/>
  <c r="X125" i="5" s="1"/>
  <c r="Y125" i="5" s="1"/>
  <c r="AA125" i="5" s="1"/>
  <c r="Z125" i="5" s="1"/>
  <c r="W125" i="5"/>
  <c r="R810" i="5"/>
  <c r="W810" i="5"/>
  <c r="T810" i="5"/>
  <c r="Q810" i="5"/>
  <c r="U810" i="5"/>
  <c r="S810" i="5"/>
  <c r="V810" i="5"/>
  <c r="X810" i="5" s="1"/>
  <c r="W510" i="5"/>
  <c r="T510" i="5"/>
  <c r="R510" i="5"/>
  <c r="V510" i="5"/>
  <c r="X510" i="5" s="1"/>
  <c r="S510" i="5"/>
  <c r="U510" i="5"/>
  <c r="S910" i="5"/>
  <c r="V910" i="5"/>
  <c r="X910" i="5" s="1"/>
  <c r="W910" i="5"/>
  <c r="R910" i="5"/>
  <c r="Q910" i="5"/>
  <c r="T910" i="5"/>
  <c r="U910" i="5"/>
  <c r="R711" i="5"/>
  <c r="Q711" i="5"/>
  <c r="V711" i="5"/>
  <c r="X711" i="5" s="1"/>
  <c r="Y711" i="5" s="1"/>
  <c r="AA711" i="5" s="1"/>
  <c r="Z711" i="5" s="1"/>
  <c r="U711" i="5"/>
  <c r="W711" i="5"/>
  <c r="S711" i="5"/>
  <c r="T711" i="5"/>
  <c r="U613" i="5"/>
  <c r="S613" i="5"/>
  <c r="T613" i="5"/>
  <c r="W613" i="5"/>
  <c r="V613" i="5"/>
  <c r="X613" i="5" s="1"/>
  <c r="Q613" i="5"/>
  <c r="R613" i="5"/>
  <c r="R101" i="5"/>
  <c r="Q101" i="5"/>
  <c r="U101" i="5"/>
  <c r="W101" i="5"/>
  <c r="V101" i="5"/>
  <c r="X101" i="5" s="1"/>
  <c r="Y101" i="5" s="1"/>
  <c r="AA101" i="5" s="1"/>
  <c r="Z101" i="5" s="1"/>
  <c r="S101" i="5"/>
  <c r="T101" i="5"/>
  <c r="R236" i="5"/>
  <c r="Q236" i="5"/>
  <c r="S236" i="5"/>
  <c r="W236" i="5"/>
  <c r="V236" i="5"/>
  <c r="X236" i="5" s="1"/>
  <c r="U236" i="5"/>
  <c r="T236" i="5"/>
  <c r="T794" i="5"/>
  <c r="U794" i="5"/>
  <c r="R794" i="5"/>
  <c r="S794" i="5"/>
  <c r="V794" i="5"/>
  <c r="X794" i="5" s="1"/>
  <c r="W794" i="5"/>
  <c r="S848" i="5"/>
  <c r="R848" i="5"/>
  <c r="U848" i="5"/>
  <c r="T848" i="5"/>
  <c r="V848" i="5"/>
  <c r="X848" i="5" s="1"/>
  <c r="W848" i="5"/>
  <c r="T1038" i="5"/>
  <c r="W1038" i="5"/>
  <c r="U1038" i="5"/>
  <c r="R1038" i="5"/>
  <c r="Q1038" i="5"/>
  <c r="S1038" i="5"/>
  <c r="V1038" i="5"/>
  <c r="X1038" i="5" s="1"/>
  <c r="W935" i="5"/>
  <c r="S935" i="5"/>
  <c r="T935" i="5"/>
  <c r="R935" i="5"/>
  <c r="V935" i="5"/>
  <c r="X935" i="5" s="1"/>
  <c r="U935" i="5"/>
  <c r="T678" i="5"/>
  <c r="U678" i="5"/>
  <c r="R678" i="5"/>
  <c r="Q678" i="5"/>
  <c r="S678" i="5"/>
  <c r="V678" i="5"/>
  <c r="X678" i="5" s="1"/>
  <c r="Y678" i="5" s="1"/>
  <c r="W678" i="5"/>
  <c r="U765" i="5"/>
  <c r="V765" i="5"/>
  <c r="X765" i="5" s="1"/>
  <c r="T765" i="5"/>
  <c r="R765" i="5"/>
  <c r="Q765" i="5"/>
  <c r="S765" i="5"/>
  <c r="W765" i="5"/>
  <c r="R1012" i="5"/>
  <c r="T1012" i="5"/>
  <c r="S1012" i="5"/>
  <c r="Q1012" i="5"/>
  <c r="U1012" i="5"/>
  <c r="V1012" i="5"/>
  <c r="X1012" i="5" s="1"/>
  <c r="W1012" i="5"/>
  <c r="T819" i="5"/>
  <c r="S819" i="5"/>
  <c r="U819" i="5"/>
  <c r="W819" i="5"/>
  <c r="R819" i="5"/>
  <c r="Q819" i="5"/>
  <c r="V819" i="5"/>
  <c r="X819" i="5" s="1"/>
  <c r="R602" i="5"/>
  <c r="Q602" i="5"/>
  <c r="S602" i="5"/>
  <c r="V602" i="5"/>
  <c r="X602" i="5" s="1"/>
  <c r="U602" i="5"/>
  <c r="T602" i="5"/>
  <c r="W602" i="5"/>
  <c r="R201" i="5"/>
  <c r="W543" i="5"/>
  <c r="S543" i="5"/>
  <c r="R543" i="5"/>
  <c r="V543" i="5"/>
  <c r="X543" i="5" s="1"/>
  <c r="U543" i="5"/>
  <c r="T543" i="5"/>
  <c r="T703" i="5"/>
  <c r="U703" i="5"/>
  <c r="W703" i="5"/>
  <c r="R703" i="5"/>
  <c r="Q703" i="5"/>
  <c r="S703" i="5"/>
  <c r="V703" i="5"/>
  <c r="X703" i="5" s="1"/>
  <c r="Q111" i="5"/>
  <c r="R111" i="5"/>
  <c r="U111" i="5"/>
  <c r="V111" i="5"/>
  <c r="S111" i="5"/>
  <c r="T111" i="5"/>
  <c r="W111" i="5"/>
  <c r="V1047" i="5"/>
  <c r="X1047" i="5" s="1"/>
  <c r="W1047" i="5"/>
  <c r="R1047" i="5"/>
  <c r="Q1047" i="5"/>
  <c r="T1047" i="5"/>
  <c r="S1047" i="5"/>
  <c r="U1047" i="5"/>
  <c r="R853" i="5"/>
  <c r="T853" i="5"/>
  <c r="W853" i="5"/>
  <c r="U853" i="5"/>
  <c r="S853" i="5"/>
  <c r="V853" i="5"/>
  <c r="X853" i="5" s="1"/>
  <c r="Q853" i="5"/>
  <c r="R149" i="5"/>
  <c r="U149" i="5"/>
  <c r="V149" i="5"/>
  <c r="X149" i="5" s="1"/>
  <c r="S149" i="5"/>
  <c r="T149" i="5"/>
  <c r="W149" i="5"/>
  <c r="R364" i="5"/>
  <c r="V364" i="5"/>
  <c r="X364" i="5" s="1"/>
  <c r="W364" i="5"/>
  <c r="T364" i="5"/>
  <c r="S364" i="5"/>
  <c r="U364" i="5"/>
  <c r="U1066" i="5"/>
  <c r="R1066" i="5"/>
  <c r="T1066" i="5"/>
  <c r="V1066" i="5"/>
  <c r="X1066" i="5" s="1"/>
  <c r="W1066" i="5"/>
  <c r="S1066" i="5"/>
  <c r="Q625" i="5"/>
  <c r="T625" i="5"/>
  <c r="S625" i="5"/>
  <c r="V625" i="5"/>
  <c r="X625" i="5" s="1"/>
  <c r="W625" i="5"/>
  <c r="U625" i="5"/>
  <c r="R625" i="5"/>
  <c r="R360" i="5"/>
  <c r="V360" i="5"/>
  <c r="X360" i="5" s="1"/>
  <c r="W360" i="5"/>
  <c r="S360" i="5"/>
  <c r="U360" i="5"/>
  <c r="T360" i="5"/>
  <c r="R540" i="5"/>
  <c r="Q540" i="5"/>
  <c r="S540" i="5"/>
  <c r="U540" i="5"/>
  <c r="T540" i="5"/>
  <c r="W540" i="5"/>
  <c r="V540" i="5"/>
  <c r="X540" i="5" s="1"/>
  <c r="R42" i="5"/>
  <c r="Q42" i="5"/>
  <c r="S42" i="5"/>
  <c r="V42" i="5"/>
  <c r="X42" i="5" s="1"/>
  <c r="W42" i="5"/>
  <c r="U42" i="5"/>
  <c r="T42" i="5"/>
  <c r="T594" i="5"/>
  <c r="W594" i="5"/>
  <c r="S594" i="5"/>
  <c r="V594" i="5"/>
  <c r="X594" i="5" s="1"/>
  <c r="U594" i="5"/>
  <c r="R594" i="5"/>
  <c r="Q194" i="5"/>
  <c r="R194" i="5"/>
  <c r="S194" i="5"/>
  <c r="V194" i="5"/>
  <c r="X194" i="5" s="1"/>
  <c r="W194" i="5"/>
  <c r="T194" i="5"/>
  <c r="U194" i="5"/>
  <c r="U601" i="5"/>
  <c r="V601" i="5"/>
  <c r="X601" i="5" s="1"/>
  <c r="S601" i="5"/>
  <c r="T601" i="5"/>
  <c r="W601" i="5"/>
  <c r="R601" i="5"/>
  <c r="R904" i="5"/>
  <c r="W904" i="5"/>
  <c r="S904" i="5"/>
  <c r="T904" i="5"/>
  <c r="U904" i="5"/>
  <c r="V904" i="5"/>
  <c r="X904" i="5" s="1"/>
  <c r="T432" i="5"/>
  <c r="R432" i="5"/>
  <c r="V432" i="5"/>
  <c r="X432" i="5" s="1"/>
  <c r="S432" i="5"/>
  <c r="U432" i="5"/>
  <c r="W432" i="5"/>
  <c r="W788" i="5"/>
  <c r="R788" i="5"/>
  <c r="S788" i="5"/>
  <c r="V788" i="5"/>
  <c r="X788" i="5" s="1"/>
  <c r="U788" i="5"/>
  <c r="T788" i="5"/>
  <c r="Q284" i="5"/>
  <c r="R284" i="5"/>
  <c r="S284" i="5"/>
  <c r="U284" i="5"/>
  <c r="V284" i="5"/>
  <c r="X284" i="5" s="1"/>
  <c r="T284" i="5"/>
  <c r="W284" i="5"/>
  <c r="S731" i="5"/>
  <c r="R235" i="5"/>
  <c r="Q235" i="5"/>
  <c r="V235" i="5"/>
  <c r="X235" i="5" s="1"/>
  <c r="S235" i="5"/>
  <c r="W235" i="5"/>
  <c r="T235" i="5"/>
  <c r="U235" i="5"/>
  <c r="S778" i="5"/>
  <c r="V778" i="5"/>
  <c r="X778" i="5" s="1"/>
  <c r="T778" i="5"/>
  <c r="U778" i="5"/>
  <c r="R778" i="5"/>
  <c r="Q778" i="5"/>
  <c r="W778" i="5"/>
  <c r="Q234" i="5"/>
  <c r="R234" i="5"/>
  <c r="U234" i="5"/>
  <c r="W234" i="5"/>
  <c r="S234" i="5"/>
  <c r="V234" i="5"/>
  <c r="X234" i="5" s="1"/>
  <c r="T234" i="5"/>
  <c r="Q249" i="5"/>
  <c r="R249" i="5"/>
  <c r="S249" i="5"/>
  <c r="W249" i="5"/>
  <c r="T249" i="5"/>
  <c r="V249" i="5"/>
  <c r="X249" i="5" s="1"/>
  <c r="U249" i="5"/>
  <c r="Q704" i="5"/>
  <c r="U704" i="5"/>
  <c r="T704" i="5"/>
  <c r="R704" i="5"/>
  <c r="S704" i="5"/>
  <c r="W704" i="5"/>
  <c r="V704" i="5"/>
  <c r="X704" i="5" s="1"/>
  <c r="Y704" i="5" s="1"/>
  <c r="AA704" i="5" s="1"/>
  <c r="Z704" i="5" s="1"/>
  <c r="R87" i="5"/>
  <c r="U87" i="5"/>
  <c r="V87" i="5"/>
  <c r="X87" i="5" s="1"/>
  <c r="W87" i="5"/>
  <c r="S87" i="5"/>
  <c r="T87" i="5"/>
  <c r="Q92" i="5"/>
  <c r="S531" i="5"/>
  <c r="V531" i="5"/>
  <c r="X531" i="5" s="1"/>
  <c r="U531" i="5"/>
  <c r="T531" i="5"/>
  <c r="W531" i="5"/>
  <c r="R531" i="5"/>
  <c r="W1026" i="5"/>
  <c r="T1026" i="5"/>
  <c r="S1026" i="5"/>
  <c r="R1026" i="5"/>
  <c r="U1026" i="5"/>
  <c r="V1026" i="5"/>
  <c r="X1026" i="5" s="1"/>
  <c r="R514" i="5"/>
  <c r="S514" i="5"/>
  <c r="T514" i="5"/>
  <c r="V514" i="5"/>
  <c r="X514" i="5" s="1"/>
  <c r="U514" i="5"/>
  <c r="W514" i="5"/>
  <c r="T905" i="5"/>
  <c r="R905" i="5"/>
  <c r="Q905" i="5"/>
  <c r="W905" i="5"/>
  <c r="U905" i="5"/>
  <c r="S905" i="5"/>
  <c r="V905" i="5"/>
  <c r="X905" i="5" s="1"/>
  <c r="S760" i="5"/>
  <c r="T760" i="5"/>
  <c r="W760" i="5"/>
  <c r="U760" i="5"/>
  <c r="V760" i="5"/>
  <c r="X760" i="5" s="1"/>
  <c r="Q760" i="5"/>
  <c r="R760" i="5"/>
  <c r="Q280" i="5"/>
  <c r="T280" i="5"/>
  <c r="S280" i="5"/>
  <c r="W280" i="5"/>
  <c r="U280" i="5"/>
  <c r="R280" i="5"/>
  <c r="V280" i="5"/>
  <c r="X280" i="5" s="1"/>
  <c r="W909" i="5"/>
  <c r="T909" i="5"/>
  <c r="V909" i="5"/>
  <c r="X909" i="5" s="1"/>
  <c r="U909" i="5"/>
  <c r="S909" i="5"/>
  <c r="R909" i="5"/>
  <c r="R349" i="5"/>
  <c r="Q349" i="5"/>
  <c r="W349" i="5"/>
  <c r="T349" i="5"/>
  <c r="V349" i="5"/>
  <c r="X349" i="5" s="1"/>
  <c r="S349" i="5"/>
  <c r="U349" i="5"/>
  <c r="R396" i="5"/>
  <c r="Q396" i="5"/>
  <c r="U396" i="5"/>
  <c r="T396" i="5"/>
  <c r="S396" i="5"/>
  <c r="V396" i="5"/>
  <c r="X396" i="5" s="1"/>
  <c r="W396" i="5"/>
  <c r="U779" i="5"/>
  <c r="Q779" i="5"/>
  <c r="S779" i="5"/>
  <c r="R779" i="5"/>
  <c r="V779" i="5"/>
  <c r="X779" i="5" s="1"/>
  <c r="T779" i="5"/>
  <c r="W779" i="5"/>
  <c r="R283" i="5"/>
  <c r="Q283" i="5"/>
  <c r="W283" i="5"/>
  <c r="U283" i="5"/>
  <c r="S283" i="5"/>
  <c r="V283" i="5"/>
  <c r="X283" i="5" s="1"/>
  <c r="T283" i="5"/>
  <c r="V826" i="5"/>
  <c r="X826" i="5" s="1"/>
  <c r="R274" i="5"/>
  <c r="W274" i="5"/>
  <c r="U274" i="5"/>
  <c r="T274" i="5"/>
  <c r="V274" i="5"/>
  <c r="X274" i="5" s="1"/>
  <c r="S274" i="5"/>
  <c r="S705" i="5"/>
  <c r="T705" i="5"/>
  <c r="R705" i="5"/>
  <c r="Q705" i="5"/>
  <c r="V705" i="5"/>
  <c r="X705" i="5" s="1"/>
  <c r="U705" i="5"/>
  <c r="W705" i="5"/>
  <c r="R233" i="5"/>
  <c r="Q233" i="5"/>
  <c r="V233" i="5"/>
  <c r="X233" i="5" s="1"/>
  <c r="U233" i="5"/>
  <c r="S233" i="5"/>
  <c r="T233" i="5"/>
  <c r="W233" i="5"/>
  <c r="T560" i="5"/>
  <c r="R30" i="5"/>
  <c r="Q30" i="5"/>
  <c r="T30" i="5"/>
  <c r="U30" i="5"/>
  <c r="V30" i="5"/>
  <c r="X30" i="5" s="1"/>
  <c r="Y30" i="5" s="1"/>
  <c r="AA30" i="5" s="1"/>
  <c r="Z30" i="5" s="1"/>
  <c r="S30" i="5"/>
  <c r="W30" i="5"/>
  <c r="U645" i="5"/>
  <c r="R117" i="5"/>
  <c r="V117" i="5"/>
  <c r="X117" i="5" s="1"/>
  <c r="U117" i="5"/>
  <c r="S117" i="5"/>
  <c r="T117" i="5"/>
  <c r="W117" i="5"/>
  <c r="U700" i="5"/>
  <c r="W700" i="5"/>
  <c r="V700" i="5"/>
  <c r="X700" i="5" s="1"/>
  <c r="R700" i="5"/>
  <c r="Q700" i="5"/>
  <c r="T700" i="5"/>
  <c r="S700" i="5"/>
  <c r="Q196" i="5"/>
  <c r="Q197" i="5" s="1"/>
  <c r="R196" i="5"/>
  <c r="W196" i="5"/>
  <c r="T196" i="5"/>
  <c r="V196" i="5"/>
  <c r="X196" i="5" s="1"/>
  <c r="U196" i="5"/>
  <c r="S196" i="5"/>
  <c r="R155" i="5"/>
  <c r="Q155" i="5"/>
  <c r="U155" i="5"/>
  <c r="T155" i="5"/>
  <c r="S155" i="5"/>
  <c r="V155" i="5"/>
  <c r="X155" i="5" s="1"/>
  <c r="W155" i="5"/>
  <c r="R754" i="5"/>
  <c r="U754" i="5"/>
  <c r="V754" i="5"/>
  <c r="X754" i="5" s="1"/>
  <c r="T754" i="5"/>
  <c r="S754" i="5"/>
  <c r="W754" i="5"/>
  <c r="R170" i="5"/>
  <c r="T170" i="5"/>
  <c r="W170" i="5"/>
  <c r="V170" i="5"/>
  <c r="X170" i="5" s="1"/>
  <c r="S170" i="5"/>
  <c r="U170" i="5"/>
  <c r="S569" i="5"/>
  <c r="W569" i="5"/>
  <c r="U569" i="5"/>
  <c r="T569" i="5"/>
  <c r="V569" i="5"/>
  <c r="X569" i="5" s="1"/>
  <c r="R569" i="5"/>
  <c r="Q569" i="5"/>
  <c r="W51" i="5"/>
  <c r="Q496" i="5"/>
  <c r="R496" i="5"/>
  <c r="T496" i="5"/>
  <c r="S496" i="5"/>
  <c r="V496" i="5"/>
  <c r="X496" i="5" s="1"/>
  <c r="U496" i="5"/>
  <c r="W496" i="5"/>
  <c r="R41" i="5"/>
  <c r="Q41" i="5"/>
  <c r="T41" i="5"/>
  <c r="V41" i="5"/>
  <c r="X41" i="5" s="1"/>
  <c r="S41" i="5"/>
  <c r="U41" i="5"/>
  <c r="W41" i="5"/>
  <c r="W7" i="5"/>
  <c r="V7" i="5"/>
  <c r="X7" i="5" s="1"/>
  <c r="Y7" i="5" s="1"/>
  <c r="T7" i="5"/>
  <c r="S7" i="5"/>
  <c r="U7" i="5"/>
  <c r="Q7" i="5"/>
  <c r="R7" i="5"/>
  <c r="Q18" i="5"/>
  <c r="W18" i="5"/>
  <c r="T18" i="5"/>
  <c r="R18" i="5"/>
  <c r="U18" i="5"/>
  <c r="S18" i="5"/>
  <c r="V18" i="5"/>
  <c r="X18" i="5" s="1"/>
  <c r="R95" i="5"/>
  <c r="V95" i="5"/>
  <c r="X95" i="5" s="1"/>
  <c r="W95" i="5"/>
  <c r="T95" i="5"/>
  <c r="U95" i="5"/>
  <c r="S95" i="5"/>
  <c r="T997" i="5"/>
  <c r="W997" i="5"/>
  <c r="U997" i="5"/>
  <c r="V997" i="5"/>
  <c r="X997" i="5" s="1"/>
  <c r="R997" i="5"/>
  <c r="Q997" i="5"/>
  <c r="S997" i="5"/>
  <c r="R88" i="5"/>
  <c r="Q88" i="5"/>
  <c r="T88" i="5"/>
  <c r="W88" i="5"/>
  <c r="U88" i="5"/>
  <c r="S88" i="5"/>
  <c r="V88" i="5"/>
  <c r="X88" i="5" s="1"/>
  <c r="R8" i="5"/>
  <c r="S8" i="5"/>
  <c r="Q8" i="5"/>
  <c r="W8" i="5"/>
  <c r="T8" i="5"/>
  <c r="V8" i="5"/>
  <c r="X8" i="5" s="1"/>
  <c r="U8" i="5"/>
  <c r="T987" i="5"/>
  <c r="U987" i="5"/>
  <c r="R987" i="5"/>
  <c r="S987" i="5"/>
  <c r="V987" i="5"/>
  <c r="X987" i="5" s="1"/>
  <c r="W987" i="5"/>
  <c r="T750" i="5"/>
  <c r="U750" i="5"/>
  <c r="R750" i="5"/>
  <c r="Q750" i="5"/>
  <c r="W750" i="5"/>
  <c r="V750" i="5"/>
  <c r="X750" i="5" s="1"/>
  <c r="S750" i="5"/>
  <c r="R295" i="5"/>
  <c r="Q295" i="5"/>
  <c r="S295" i="5"/>
  <c r="T295" i="5"/>
  <c r="V295" i="5"/>
  <c r="X295" i="5" s="1"/>
  <c r="U295" i="5"/>
  <c r="W295" i="5"/>
  <c r="R493" i="5"/>
  <c r="Q493" i="5"/>
  <c r="W493" i="5"/>
  <c r="S493" i="5"/>
  <c r="T493" i="5"/>
  <c r="U493" i="5"/>
  <c r="V493" i="5"/>
  <c r="X493" i="5" s="1"/>
  <c r="R287" i="5"/>
  <c r="T287" i="5"/>
  <c r="V287" i="5"/>
  <c r="X287" i="5" s="1"/>
  <c r="W287" i="5"/>
  <c r="S287" i="5"/>
  <c r="U287" i="5"/>
  <c r="R252" i="5"/>
  <c r="U252" i="5"/>
  <c r="T252" i="5"/>
  <c r="S252" i="5"/>
  <c r="V252" i="5"/>
  <c r="X252" i="5" s="1"/>
  <c r="W252" i="5"/>
  <c r="U553" i="5"/>
  <c r="W553" i="5"/>
  <c r="T553" i="5"/>
  <c r="V553" i="5"/>
  <c r="X553" i="5" s="1"/>
  <c r="S553" i="5"/>
  <c r="R553" i="5"/>
  <c r="Q553" i="5"/>
  <c r="U1051" i="5"/>
  <c r="R1051" i="5"/>
  <c r="S1051" i="5"/>
  <c r="T1051" i="5"/>
  <c r="V1051" i="5"/>
  <c r="X1051" i="5" s="1"/>
  <c r="W1051" i="5"/>
  <c r="R486" i="5"/>
  <c r="S486" i="5"/>
  <c r="U486" i="5"/>
  <c r="W486" i="5"/>
  <c r="V486" i="5"/>
  <c r="X486" i="5" s="1"/>
  <c r="T486" i="5"/>
  <c r="R48" i="5"/>
  <c r="U48" i="5"/>
  <c r="T48" i="5"/>
  <c r="V48" i="5"/>
  <c r="X48" i="5" s="1"/>
  <c r="S48" i="5"/>
  <c r="W48" i="5"/>
  <c r="R32" i="5"/>
  <c r="Q32" i="5"/>
  <c r="S32" i="5"/>
  <c r="W32" i="5"/>
  <c r="U32" i="5"/>
  <c r="T32" i="5"/>
  <c r="V32" i="5"/>
  <c r="X32" i="5" s="1"/>
  <c r="R471" i="5"/>
  <c r="U471" i="5"/>
  <c r="S471" i="5"/>
  <c r="V471" i="5"/>
  <c r="X471" i="5" s="1"/>
  <c r="W471" i="5"/>
  <c r="T471" i="5"/>
  <c r="U1043" i="5"/>
  <c r="R1043" i="5"/>
  <c r="S1043" i="5"/>
  <c r="T1043" i="5"/>
  <c r="W1043" i="5"/>
  <c r="V1043" i="5"/>
  <c r="X1043" i="5" s="1"/>
  <c r="Q1043" i="5"/>
  <c r="U784" i="5"/>
  <c r="R784" i="5"/>
  <c r="Q784" i="5"/>
  <c r="S784" i="5"/>
  <c r="V784" i="5"/>
  <c r="X784" i="5" s="1"/>
  <c r="T784" i="5"/>
  <c r="W784" i="5"/>
  <c r="R119" i="5"/>
  <c r="W119" i="5"/>
  <c r="S119" i="5"/>
  <c r="T119" i="5"/>
  <c r="U119" i="5"/>
  <c r="V119" i="5"/>
  <c r="X119" i="5" s="1"/>
  <c r="S996" i="5"/>
  <c r="T996" i="5"/>
  <c r="W996" i="5"/>
  <c r="U996" i="5"/>
  <c r="V996" i="5"/>
  <c r="X996" i="5" s="1"/>
  <c r="R996" i="5"/>
  <c r="V943" i="5"/>
  <c r="X943" i="5" s="1"/>
  <c r="R943" i="5"/>
  <c r="Q943" i="5"/>
  <c r="W943" i="5"/>
  <c r="U943" i="5"/>
  <c r="S943" i="5"/>
  <c r="T943" i="5"/>
  <c r="V415" i="5"/>
  <c r="X415" i="5" s="1"/>
  <c r="U415" i="5"/>
  <c r="T415" i="5"/>
  <c r="S415" i="5"/>
  <c r="R415" i="5"/>
  <c r="Q415" i="5"/>
  <c r="Q416" i="5" s="1"/>
  <c r="W415" i="5"/>
  <c r="S748" i="5"/>
  <c r="U748" i="5"/>
  <c r="V748" i="5"/>
  <c r="X748" i="5" s="1"/>
  <c r="W748" i="5"/>
  <c r="T748" i="5"/>
  <c r="R748" i="5"/>
  <c r="R294" i="5"/>
  <c r="S294" i="5"/>
  <c r="U294" i="5"/>
  <c r="V294" i="5"/>
  <c r="X294" i="5" s="1"/>
  <c r="W294" i="5"/>
  <c r="T294" i="5"/>
  <c r="R470" i="5"/>
  <c r="Q470" i="5"/>
  <c r="S470" i="5"/>
  <c r="V470" i="5"/>
  <c r="X470" i="5" s="1"/>
  <c r="W470" i="5"/>
  <c r="T470" i="5"/>
  <c r="U470" i="5"/>
  <c r="T598" i="5"/>
  <c r="U598" i="5"/>
  <c r="R598" i="5"/>
  <c r="Q598" i="5"/>
  <c r="V598" i="5"/>
  <c r="X598" i="5" s="1"/>
  <c r="S598" i="5"/>
  <c r="W598" i="5"/>
  <c r="R812" i="5"/>
  <c r="Q812" i="5"/>
  <c r="U812" i="5"/>
  <c r="W812" i="5"/>
  <c r="S812" i="5"/>
  <c r="T812" i="5"/>
  <c r="V812" i="5"/>
  <c r="X812" i="5" s="1"/>
  <c r="S393" i="5"/>
  <c r="R393" i="5"/>
  <c r="W393" i="5"/>
  <c r="V393" i="5"/>
  <c r="X393" i="5" s="1"/>
  <c r="T393" i="5"/>
  <c r="U393" i="5"/>
  <c r="S1019" i="5"/>
  <c r="U1019" i="5"/>
  <c r="R1019" i="5"/>
  <c r="Q1019" i="5"/>
  <c r="T1019" i="5"/>
  <c r="W1019" i="5"/>
  <c r="V1019" i="5"/>
  <c r="X1019" i="5" s="1"/>
  <c r="R207" i="5"/>
  <c r="S207" i="5"/>
  <c r="T207" i="5"/>
  <c r="U207" i="5"/>
  <c r="W207" i="5"/>
  <c r="V207" i="5"/>
  <c r="X207" i="5" s="1"/>
  <c r="R230" i="5"/>
  <c r="W230" i="5"/>
  <c r="U230" i="5"/>
  <c r="T230" i="5"/>
  <c r="V230" i="5"/>
  <c r="X230" i="5" s="1"/>
  <c r="S230" i="5"/>
  <c r="V172" i="5"/>
  <c r="X172" i="5" s="1"/>
  <c r="R172" i="5"/>
  <c r="W172" i="5"/>
  <c r="S172" i="5"/>
  <c r="U172" i="5"/>
  <c r="T172" i="5"/>
  <c r="R352" i="5"/>
  <c r="Q352" i="5"/>
  <c r="U352" i="5"/>
  <c r="T352" i="5"/>
  <c r="W352" i="5"/>
  <c r="S352" i="5"/>
  <c r="V352" i="5"/>
  <c r="X352" i="5" s="1"/>
  <c r="Y352" i="5" s="1"/>
  <c r="AA352" i="5" s="1"/>
  <c r="Z352" i="5" s="1"/>
  <c r="W1055" i="5"/>
  <c r="R1055" i="5"/>
  <c r="S1055" i="5"/>
  <c r="T1055" i="5"/>
  <c r="U1055" i="5"/>
  <c r="V1055" i="5"/>
  <c r="X1055" i="5" s="1"/>
  <c r="S526" i="5"/>
  <c r="W797" i="5"/>
  <c r="T619" i="5"/>
  <c r="Q619" i="5"/>
  <c r="V619" i="5"/>
  <c r="X619" i="5" s="1"/>
  <c r="U619" i="5"/>
  <c r="W619" i="5"/>
  <c r="R619" i="5"/>
  <c r="S619" i="5"/>
  <c r="R158" i="5"/>
  <c r="V158" i="5"/>
  <c r="X158" i="5" s="1"/>
  <c r="W158" i="5"/>
  <c r="S158" i="5"/>
  <c r="T158" i="5"/>
  <c r="U158" i="5"/>
  <c r="T854" i="5"/>
  <c r="S854" i="5"/>
  <c r="W854" i="5"/>
  <c r="R854" i="5"/>
  <c r="Q854" i="5"/>
  <c r="U854" i="5"/>
  <c r="V854" i="5"/>
  <c r="X854" i="5" s="1"/>
  <c r="Y854" i="5" s="1"/>
  <c r="AA854" i="5" s="1"/>
  <c r="Z854" i="5" s="1"/>
  <c r="W545" i="5"/>
  <c r="U545" i="5"/>
  <c r="R545" i="5"/>
  <c r="Q545" i="5"/>
  <c r="V545" i="5"/>
  <c r="X545" i="5" s="1"/>
  <c r="Y545" i="5" s="1"/>
  <c r="AA545" i="5" s="1"/>
  <c r="Z545" i="5" s="1"/>
  <c r="S545" i="5"/>
  <c r="T545" i="5"/>
  <c r="V559" i="5"/>
  <c r="X559" i="5" s="1"/>
  <c r="W559" i="5"/>
  <c r="T559" i="5"/>
  <c r="S559" i="5"/>
  <c r="R559" i="5"/>
  <c r="Q559" i="5"/>
  <c r="U559" i="5"/>
  <c r="V582" i="5"/>
  <c r="X582" i="5" s="1"/>
  <c r="U582" i="5"/>
  <c r="R582" i="5"/>
  <c r="Q582" i="5"/>
  <c r="T582" i="5"/>
  <c r="W582" i="5"/>
  <c r="S582" i="5"/>
  <c r="R947" i="5"/>
  <c r="S947" i="5"/>
  <c r="T947" i="5"/>
  <c r="W947" i="5"/>
  <c r="V947" i="5"/>
  <c r="X947" i="5" s="1"/>
  <c r="U947" i="5"/>
  <c r="U592" i="5"/>
  <c r="S592" i="5"/>
  <c r="V592" i="5"/>
  <c r="X592" i="5" s="1"/>
  <c r="W592" i="5"/>
  <c r="T592" i="5"/>
  <c r="R592" i="5"/>
  <c r="Q592" i="5"/>
  <c r="R247" i="5"/>
  <c r="V247" i="5"/>
  <c r="X247" i="5" s="1"/>
  <c r="T247" i="5"/>
  <c r="U247" i="5"/>
  <c r="S247" i="5"/>
  <c r="W247" i="5"/>
  <c r="R302" i="5"/>
  <c r="U302" i="5"/>
  <c r="W302" i="5"/>
  <c r="S302" i="5"/>
  <c r="T302" i="5"/>
  <c r="V302" i="5"/>
  <c r="X302" i="5" s="1"/>
  <c r="R501" i="5"/>
  <c r="V501" i="5"/>
  <c r="X501" i="5" s="1"/>
  <c r="T501" i="5"/>
  <c r="W501" i="5"/>
  <c r="U501" i="5"/>
  <c r="S501" i="5"/>
  <c r="T682" i="5"/>
  <c r="V682" i="5"/>
  <c r="X682" i="5" s="1"/>
  <c r="W682" i="5"/>
  <c r="R682" i="5"/>
  <c r="Q682" i="5"/>
  <c r="S682" i="5"/>
  <c r="U682" i="5"/>
  <c r="R670" i="5"/>
  <c r="V1041" i="5"/>
  <c r="X1041" i="5" s="1"/>
  <c r="Q1041" i="5"/>
  <c r="R1041" i="5"/>
  <c r="U1041" i="5"/>
  <c r="W1041" i="5"/>
  <c r="T1041" i="5"/>
  <c r="S1041" i="5"/>
  <c r="R918" i="5"/>
  <c r="Q918" i="5"/>
  <c r="T918" i="5"/>
  <c r="U918" i="5"/>
  <c r="V918" i="5"/>
  <c r="X918" i="5" s="1"/>
  <c r="W918" i="5"/>
  <c r="S918" i="5"/>
  <c r="V751" i="5"/>
  <c r="X751" i="5" s="1"/>
  <c r="W751" i="5"/>
  <c r="R751" i="5"/>
  <c r="Q751" i="5"/>
  <c r="T751" i="5"/>
  <c r="S751" i="5"/>
  <c r="U751" i="5"/>
  <c r="R494" i="5"/>
  <c r="Q494" i="5"/>
  <c r="T494" i="5"/>
  <c r="V494" i="5"/>
  <c r="X494" i="5" s="1"/>
  <c r="W494" i="5"/>
  <c r="S494" i="5"/>
  <c r="U494" i="5"/>
  <c r="T1045" i="5"/>
  <c r="V1045" i="5"/>
  <c r="X1045" i="5" s="1"/>
  <c r="R1045" i="5"/>
  <c r="S1045" i="5"/>
  <c r="Q1045" i="5"/>
  <c r="W1045" i="5"/>
  <c r="U1045" i="5"/>
  <c r="R429" i="5"/>
  <c r="U429" i="5"/>
  <c r="W429" i="5"/>
  <c r="T429" i="5"/>
  <c r="V429" i="5"/>
  <c r="X429" i="5" s="1"/>
  <c r="S429" i="5"/>
  <c r="Q563" i="5"/>
  <c r="U563" i="5"/>
  <c r="W563" i="5"/>
  <c r="R563" i="5"/>
  <c r="T563" i="5"/>
  <c r="S563" i="5"/>
  <c r="V563" i="5"/>
  <c r="X563" i="5" s="1"/>
  <c r="S728" i="5"/>
  <c r="W728" i="5"/>
  <c r="U728" i="5"/>
  <c r="R728" i="5"/>
  <c r="Q728" i="5"/>
  <c r="V728" i="5"/>
  <c r="X728" i="5" s="1"/>
  <c r="T728" i="5"/>
  <c r="T926" i="5"/>
  <c r="S926" i="5"/>
  <c r="V926" i="5"/>
  <c r="X926" i="5" s="1"/>
  <c r="R926" i="5"/>
  <c r="Q926" i="5"/>
  <c r="U926" i="5"/>
  <c r="W926" i="5"/>
  <c r="W1071" i="5"/>
  <c r="R1071" i="5"/>
  <c r="Q1071" i="5"/>
  <c r="S1071" i="5"/>
  <c r="T1071" i="5"/>
  <c r="U1071" i="5"/>
  <c r="V1071" i="5"/>
  <c r="X1071" i="5" s="1"/>
  <c r="S599" i="5"/>
  <c r="U599" i="5"/>
  <c r="T599" i="5"/>
  <c r="W599" i="5"/>
  <c r="Q599" i="5"/>
  <c r="V599" i="5"/>
  <c r="X599" i="5" s="1"/>
  <c r="R599" i="5"/>
  <c r="V246" i="5"/>
  <c r="X246" i="5" s="1"/>
  <c r="R805" i="5"/>
  <c r="Q805" i="5"/>
  <c r="S805" i="5"/>
  <c r="U805" i="5"/>
  <c r="V805" i="5"/>
  <c r="X805" i="5" s="1"/>
  <c r="T805" i="5"/>
  <c r="W805" i="5"/>
  <c r="W666" i="5"/>
  <c r="S666" i="5"/>
  <c r="R666" i="5"/>
  <c r="V666" i="5"/>
  <c r="X666" i="5" s="1"/>
  <c r="T666" i="5"/>
  <c r="U666" i="5"/>
  <c r="U401" i="5"/>
  <c r="R77" i="5"/>
  <c r="T77" i="5"/>
  <c r="V77" i="5"/>
  <c r="X77" i="5" s="1"/>
  <c r="S77" i="5"/>
  <c r="U77" i="5"/>
  <c r="Q77" i="5"/>
  <c r="W77" i="5"/>
  <c r="Q1105" i="5"/>
  <c r="Q1015" i="5"/>
  <c r="V1015" i="5"/>
  <c r="X1015" i="5" s="1"/>
  <c r="Y1015" i="5" s="1"/>
  <c r="AA1015" i="5" s="1"/>
  <c r="Z1015" i="5" s="1"/>
  <c r="T1015" i="5"/>
  <c r="W1015" i="5"/>
  <c r="U1015" i="5"/>
  <c r="R1015" i="5"/>
  <c r="S1015" i="5"/>
  <c r="W911" i="5"/>
  <c r="Q911" i="5"/>
  <c r="R911" i="5"/>
  <c r="U911" i="5"/>
  <c r="S911" i="5"/>
  <c r="V911" i="5"/>
  <c r="X911" i="5" s="1"/>
  <c r="T911" i="5"/>
  <c r="S654" i="5"/>
  <c r="V654" i="5"/>
  <c r="X654" i="5" s="1"/>
  <c r="T654" i="5"/>
  <c r="R654" i="5"/>
  <c r="W654" i="5"/>
  <c r="Q654" i="5"/>
  <c r="U654" i="5"/>
  <c r="R102" i="5"/>
  <c r="Q102" i="5"/>
  <c r="T102" i="5"/>
  <c r="S102" i="5"/>
  <c r="W102" i="5"/>
  <c r="U102" i="5"/>
  <c r="V102" i="5"/>
  <c r="X102" i="5" s="1"/>
  <c r="Y102" i="5" s="1"/>
  <c r="AA102" i="5" s="1"/>
  <c r="Z102" i="5" s="1"/>
  <c r="W533" i="5"/>
  <c r="R827" i="5"/>
  <c r="U827" i="5"/>
  <c r="T827" i="5"/>
  <c r="S827" i="5"/>
  <c r="V827" i="5"/>
  <c r="X827" i="5" s="1"/>
  <c r="W827" i="5"/>
  <c r="S610" i="5"/>
  <c r="V610" i="5"/>
  <c r="X610" i="5" s="1"/>
  <c r="U610" i="5"/>
  <c r="W610" i="5"/>
  <c r="R610" i="5"/>
  <c r="T610" i="5"/>
  <c r="V664" i="5"/>
  <c r="X664" i="5" s="1"/>
  <c r="R664" i="5"/>
  <c r="Q664" i="5"/>
  <c r="S664" i="5"/>
  <c r="T664" i="5"/>
  <c r="U664" i="5"/>
  <c r="W664" i="5"/>
  <c r="R511" i="5"/>
  <c r="S511" i="5"/>
  <c r="W511" i="5"/>
  <c r="T511" i="5"/>
  <c r="V511" i="5"/>
  <c r="X511" i="5" s="1"/>
  <c r="Q511" i="5"/>
  <c r="U511" i="5"/>
  <c r="S830" i="5"/>
  <c r="V830" i="5"/>
  <c r="X830" i="5" s="1"/>
  <c r="U830" i="5"/>
  <c r="W830" i="5"/>
  <c r="R830" i="5"/>
  <c r="T830" i="5"/>
  <c r="R1039" i="5"/>
  <c r="Q1039" i="5"/>
  <c r="U1039" i="5"/>
  <c r="V1039" i="5"/>
  <c r="X1039" i="5" s="1"/>
  <c r="W1039" i="5"/>
  <c r="T1039" i="5"/>
  <c r="S1039" i="5"/>
  <c r="W878" i="5"/>
  <c r="T679" i="5"/>
  <c r="U679" i="5"/>
  <c r="Q679" i="5"/>
  <c r="W679" i="5"/>
  <c r="S679" i="5"/>
  <c r="V679" i="5"/>
  <c r="X679" i="5" s="1"/>
  <c r="R679" i="5"/>
  <c r="Q454" i="5"/>
  <c r="R454" i="5"/>
  <c r="V454" i="5"/>
  <c r="X454" i="5" s="1"/>
  <c r="T454" i="5"/>
  <c r="W454" i="5"/>
  <c r="U454" i="5"/>
  <c r="S454" i="5"/>
  <c r="U685" i="5"/>
  <c r="S685" i="5"/>
  <c r="V685" i="5"/>
  <c r="X685" i="5" s="1"/>
  <c r="R685" i="5"/>
  <c r="T685" i="5"/>
  <c r="W685" i="5"/>
  <c r="W932" i="5"/>
  <c r="T635" i="5"/>
  <c r="W635" i="5"/>
  <c r="U635" i="5"/>
  <c r="S635" i="5"/>
  <c r="V635" i="5"/>
  <c r="X635" i="5" s="1"/>
  <c r="R635" i="5"/>
  <c r="Q635" i="5"/>
  <c r="V434" i="5"/>
  <c r="X434" i="5" s="1"/>
  <c r="U434" i="5"/>
  <c r="R434" i="5"/>
  <c r="Q434" i="5"/>
  <c r="W434" i="5"/>
  <c r="S434" i="5"/>
  <c r="T434" i="5"/>
  <c r="T35" i="5"/>
  <c r="R279" i="5"/>
  <c r="U279" i="5"/>
  <c r="W279" i="5"/>
  <c r="S279" i="5"/>
  <c r="T279" i="5"/>
  <c r="V279" i="5"/>
  <c r="X279" i="5" s="1"/>
  <c r="R118" i="5"/>
  <c r="V118" i="5"/>
  <c r="X118" i="5" s="1"/>
  <c r="Q118" i="5"/>
  <c r="Q119" i="5" s="1"/>
  <c r="S118" i="5"/>
  <c r="T118" i="5"/>
  <c r="W118" i="5"/>
  <c r="U118" i="5"/>
  <c r="R902" i="5"/>
  <c r="S902" i="5"/>
  <c r="W902" i="5"/>
  <c r="T902" i="5"/>
  <c r="U902" i="5"/>
  <c r="V902" i="5"/>
  <c r="X902" i="5" s="1"/>
  <c r="V757" i="5"/>
  <c r="X757" i="5" s="1"/>
  <c r="S757" i="5"/>
  <c r="W757" i="5"/>
  <c r="T757" i="5"/>
  <c r="U757" i="5"/>
  <c r="R757" i="5"/>
  <c r="Q757" i="5"/>
  <c r="R180" i="5"/>
  <c r="Q180" i="5"/>
  <c r="W180" i="5"/>
  <c r="U180" i="5"/>
  <c r="T180" i="5"/>
  <c r="S180" i="5"/>
  <c r="V180" i="5"/>
  <c r="X180" i="5" s="1"/>
  <c r="R922" i="5"/>
  <c r="Q922" i="5"/>
  <c r="T922" i="5"/>
  <c r="W922" i="5"/>
  <c r="S922" i="5"/>
  <c r="U922" i="5"/>
  <c r="V922" i="5"/>
  <c r="X922" i="5" s="1"/>
  <c r="R489" i="5"/>
  <c r="T489" i="5"/>
  <c r="V489" i="5"/>
  <c r="X489" i="5" s="1"/>
  <c r="W489" i="5"/>
  <c r="U489" i="5"/>
  <c r="S489" i="5"/>
  <c r="R224" i="5"/>
  <c r="Q224" i="5"/>
  <c r="U224" i="5"/>
  <c r="S224" i="5"/>
  <c r="V224" i="5"/>
  <c r="X224" i="5" s="1"/>
  <c r="Y224" i="5" s="1"/>
  <c r="AA224" i="5" s="1"/>
  <c r="Z224" i="5" s="1"/>
  <c r="T224" i="5"/>
  <c r="W224" i="5"/>
  <c r="R476" i="5"/>
  <c r="S476" i="5"/>
  <c r="T476" i="5"/>
  <c r="U476" i="5"/>
  <c r="V476" i="5"/>
  <c r="X476" i="5" s="1"/>
  <c r="W476" i="5"/>
  <c r="W931" i="5"/>
  <c r="U419" i="5"/>
  <c r="U1042" i="5"/>
  <c r="T1042" i="5"/>
  <c r="V1042" i="5"/>
  <c r="X1042" i="5" s="1"/>
  <c r="W1042" i="5"/>
  <c r="R1042" i="5"/>
  <c r="Q1042" i="5"/>
  <c r="S1042" i="5"/>
  <c r="S530" i="5"/>
  <c r="U530" i="5"/>
  <c r="W530" i="5"/>
  <c r="V530" i="5"/>
  <c r="X530" i="5" s="1"/>
  <c r="T530" i="5"/>
  <c r="R530" i="5"/>
  <c r="Q530" i="5"/>
  <c r="R106" i="5"/>
  <c r="U106" i="5"/>
  <c r="T106" i="5"/>
  <c r="S106" i="5"/>
  <c r="W106" i="5"/>
  <c r="V106" i="5"/>
  <c r="X106" i="5" s="1"/>
  <c r="V537" i="5"/>
  <c r="X537" i="5" s="1"/>
  <c r="Q840" i="5"/>
  <c r="U840" i="5"/>
  <c r="S840" i="5"/>
  <c r="V840" i="5"/>
  <c r="X840" i="5" s="1"/>
  <c r="T840" i="5"/>
  <c r="W840" i="5"/>
  <c r="R840" i="5"/>
  <c r="R724" i="5"/>
  <c r="Q724" i="5"/>
  <c r="T724" i="5"/>
  <c r="W724" i="5"/>
  <c r="V724" i="5"/>
  <c r="X724" i="5" s="1"/>
  <c r="S724" i="5"/>
  <c r="U724" i="5"/>
  <c r="R220" i="5"/>
  <c r="V220" i="5"/>
  <c r="X220" i="5" s="1"/>
  <c r="W220" i="5"/>
  <c r="U220" i="5"/>
  <c r="S220" i="5"/>
  <c r="T220" i="5"/>
  <c r="R667" i="5"/>
  <c r="U667" i="5"/>
  <c r="T667" i="5"/>
  <c r="Q667" i="5"/>
  <c r="S667" i="5"/>
  <c r="V667" i="5"/>
  <c r="X667" i="5" s="1"/>
  <c r="W667" i="5"/>
  <c r="R115" i="5"/>
  <c r="Q115" i="5"/>
  <c r="V115" i="5"/>
  <c r="X115" i="5" s="1"/>
  <c r="W115" i="5"/>
  <c r="U115" i="5"/>
  <c r="S115" i="5"/>
  <c r="T115" i="5"/>
  <c r="V714" i="5"/>
  <c r="X714" i="5" s="1"/>
  <c r="S714" i="5"/>
  <c r="T714" i="5"/>
  <c r="U714" i="5"/>
  <c r="R714" i="5"/>
  <c r="Q714" i="5"/>
  <c r="W714" i="5"/>
  <c r="R186" i="5"/>
  <c r="Q186" i="5"/>
  <c r="S186" i="5"/>
  <c r="V186" i="5"/>
  <c r="X186" i="5" s="1"/>
  <c r="T186" i="5"/>
  <c r="W186" i="5"/>
  <c r="U186" i="5"/>
  <c r="T657" i="5"/>
  <c r="S657" i="5"/>
  <c r="V657" i="5"/>
  <c r="X657" i="5" s="1"/>
  <c r="Q657" i="5"/>
  <c r="W657" i="5"/>
  <c r="U657" i="5"/>
  <c r="R657" i="5"/>
  <c r="R185" i="5"/>
  <c r="V185" i="5"/>
  <c r="X185" i="5" s="1"/>
  <c r="Q185" i="5"/>
  <c r="W185" i="5"/>
  <c r="T185" i="5"/>
  <c r="U185" i="5"/>
  <c r="S185" i="5"/>
  <c r="S640" i="5"/>
  <c r="T640" i="5"/>
  <c r="R640" i="5"/>
  <c r="Q640" i="5"/>
  <c r="W640" i="5"/>
  <c r="V640" i="5"/>
  <c r="X640" i="5" s="1"/>
  <c r="U640" i="5"/>
  <c r="R73" i="5"/>
  <c r="V73" i="5"/>
  <c r="X73" i="5" s="1"/>
  <c r="U73" i="5"/>
  <c r="T73" i="5"/>
  <c r="W73" i="5"/>
  <c r="S73" i="5"/>
  <c r="S524" i="5"/>
  <c r="W524" i="5"/>
  <c r="V524" i="5"/>
  <c r="X524" i="5" s="1"/>
  <c r="T524" i="5"/>
  <c r="R524" i="5"/>
  <c r="Q524" i="5"/>
  <c r="U524" i="5"/>
  <c r="U10" i="5"/>
  <c r="W10" i="5"/>
  <c r="R10" i="5"/>
  <c r="Q10" i="5"/>
  <c r="S10" i="5"/>
  <c r="V10" i="5"/>
  <c r="X10" i="5" s="1"/>
  <c r="T10" i="5"/>
  <c r="S467" i="5"/>
  <c r="R467" i="5"/>
  <c r="T467" i="5"/>
  <c r="U467" i="5"/>
  <c r="W467" i="5"/>
  <c r="V467" i="5"/>
  <c r="X467" i="5" s="1"/>
  <c r="V962" i="5"/>
  <c r="X962" i="5" s="1"/>
  <c r="T962" i="5"/>
  <c r="W962" i="5"/>
  <c r="R962" i="5"/>
  <c r="S962" i="5"/>
  <c r="U962" i="5"/>
  <c r="W841" i="5"/>
  <c r="Q841" i="5"/>
  <c r="T841" i="5"/>
  <c r="R841" i="5"/>
  <c r="V841" i="5"/>
  <c r="X841" i="5" s="1"/>
  <c r="U841" i="5"/>
  <c r="S841" i="5"/>
  <c r="R305" i="5"/>
  <c r="Q305" i="5"/>
  <c r="V305" i="5"/>
  <c r="X305" i="5" s="1"/>
  <c r="S305" i="5"/>
  <c r="W305" i="5"/>
  <c r="U305" i="5"/>
  <c r="T305" i="5"/>
  <c r="V696" i="5"/>
  <c r="X696" i="5" s="1"/>
  <c r="W696" i="5"/>
  <c r="T696" i="5"/>
  <c r="S696" i="5"/>
  <c r="R696" i="5"/>
  <c r="Q696" i="5"/>
  <c r="U696" i="5"/>
  <c r="R240" i="5"/>
  <c r="Q240" i="5"/>
  <c r="T240" i="5"/>
  <c r="W240" i="5"/>
  <c r="U240" i="5"/>
  <c r="S240" i="5"/>
  <c r="V240" i="5"/>
  <c r="X240" i="5" s="1"/>
  <c r="S845" i="5"/>
  <c r="V845" i="5"/>
  <c r="X845" i="5" s="1"/>
  <c r="R845" i="5"/>
  <c r="Q845" i="5"/>
  <c r="T845" i="5"/>
  <c r="U845" i="5"/>
  <c r="W845" i="5"/>
  <c r="S836" i="5"/>
  <c r="W836" i="5"/>
  <c r="T836" i="5"/>
  <c r="U836" i="5"/>
  <c r="V836" i="5"/>
  <c r="X836" i="5" s="1"/>
  <c r="R836" i="5"/>
  <c r="R332" i="5"/>
  <c r="U332" i="5"/>
  <c r="V332" i="5"/>
  <c r="X332" i="5" s="1"/>
  <c r="T332" i="5"/>
  <c r="W332" i="5"/>
  <c r="S332" i="5"/>
  <c r="Q715" i="5"/>
  <c r="R715" i="5"/>
  <c r="S715" i="5"/>
  <c r="V715" i="5"/>
  <c r="X715" i="5" s="1"/>
  <c r="W715" i="5"/>
  <c r="T715" i="5"/>
  <c r="U715" i="5"/>
  <c r="V219" i="5"/>
  <c r="X219" i="5" s="1"/>
  <c r="W219" i="5"/>
  <c r="S219" i="5"/>
  <c r="R219" i="5"/>
  <c r="Q219" i="5"/>
  <c r="T219" i="5"/>
  <c r="U219" i="5"/>
  <c r="S762" i="5"/>
  <c r="V762" i="5"/>
  <c r="X762" i="5" s="1"/>
  <c r="T762" i="5"/>
  <c r="W762" i="5"/>
  <c r="U762" i="5"/>
  <c r="R762" i="5"/>
  <c r="R226" i="5"/>
  <c r="T226" i="5"/>
  <c r="W226" i="5"/>
  <c r="U226" i="5"/>
  <c r="S226" i="5"/>
  <c r="V226" i="5"/>
  <c r="X226" i="5" s="1"/>
  <c r="R66" i="5"/>
  <c r="V66" i="5"/>
  <c r="X66" i="5" s="1"/>
  <c r="W66" i="5"/>
  <c r="U66" i="5"/>
  <c r="T66" i="5"/>
  <c r="S66" i="5"/>
  <c r="R504" i="5"/>
  <c r="U504" i="5"/>
  <c r="T504" i="5"/>
  <c r="V504" i="5"/>
  <c r="X504" i="5" s="1"/>
  <c r="W504" i="5"/>
  <c r="S504" i="5"/>
  <c r="R37" i="5"/>
  <c r="W37" i="5"/>
  <c r="T37" i="5"/>
  <c r="U37" i="5"/>
  <c r="S37" i="5"/>
  <c r="V37" i="5"/>
  <c r="X37" i="5" s="1"/>
  <c r="W581" i="5"/>
  <c r="R581" i="5"/>
  <c r="Q581" i="5"/>
  <c r="S581" i="5"/>
  <c r="V581" i="5"/>
  <c r="X581" i="5" s="1"/>
  <c r="T581" i="5"/>
  <c r="U581" i="5"/>
  <c r="W636" i="5"/>
  <c r="U636" i="5"/>
  <c r="R636" i="5"/>
  <c r="Q636" i="5"/>
  <c r="S636" i="5"/>
  <c r="T636" i="5"/>
  <c r="V636" i="5"/>
  <c r="X636" i="5" s="1"/>
  <c r="Q132" i="5"/>
  <c r="R132" i="5"/>
  <c r="T132" i="5"/>
  <c r="W132" i="5"/>
  <c r="U132" i="5"/>
  <c r="V132" i="5"/>
  <c r="X132" i="5" s="1"/>
  <c r="S132" i="5"/>
  <c r="Q579" i="5"/>
  <c r="W579" i="5"/>
  <c r="U579" i="5"/>
  <c r="T579" i="5"/>
  <c r="R579" i="5"/>
  <c r="S579" i="5"/>
  <c r="V579" i="5"/>
  <c r="X579" i="5" s="1"/>
  <c r="R99" i="5"/>
  <c r="W99" i="5"/>
  <c r="U99" i="5"/>
  <c r="T99" i="5"/>
  <c r="V99" i="5"/>
  <c r="X99" i="5" s="1"/>
  <c r="S99" i="5"/>
  <c r="R130" i="5"/>
  <c r="Q130" i="5"/>
  <c r="T130" i="5"/>
  <c r="S130" i="5"/>
  <c r="W130" i="5"/>
  <c r="V130" i="5"/>
  <c r="X130" i="5" s="1"/>
  <c r="U130" i="5"/>
  <c r="R457" i="5"/>
  <c r="V457" i="5"/>
  <c r="X457" i="5" s="1"/>
  <c r="W457" i="5"/>
  <c r="S457" i="5"/>
  <c r="U457" i="5"/>
  <c r="T457" i="5"/>
  <c r="W936" i="5"/>
  <c r="R936" i="5"/>
  <c r="U936" i="5"/>
  <c r="V936" i="5"/>
  <c r="X936" i="5" s="1"/>
  <c r="S936" i="5"/>
  <c r="T936" i="5"/>
  <c r="T456" i="5"/>
  <c r="S22" i="5"/>
  <c r="Q136" i="5"/>
  <c r="R136" i="5"/>
  <c r="U136" i="5"/>
  <c r="T136" i="5"/>
  <c r="W136" i="5"/>
  <c r="V136" i="5"/>
  <c r="X136" i="5" s="1"/>
  <c r="Y136" i="5" s="1"/>
  <c r="AA136" i="5" s="1"/>
  <c r="Z136" i="5" s="1"/>
  <c r="S136" i="5"/>
  <c r="W400" i="5"/>
  <c r="R856" i="5"/>
  <c r="Q856" i="5"/>
  <c r="T856" i="5"/>
  <c r="S856" i="5"/>
  <c r="U856" i="5"/>
  <c r="V856" i="5"/>
  <c r="X856" i="5" s="1"/>
  <c r="W856" i="5"/>
  <c r="R190" i="5"/>
  <c r="V190" i="5"/>
  <c r="X190" i="5" s="1"/>
  <c r="Q190" i="5"/>
  <c r="U190" i="5"/>
  <c r="W190" i="5"/>
  <c r="S190" i="5"/>
  <c r="T190" i="5"/>
  <c r="R487" i="5"/>
  <c r="Q487" i="5"/>
  <c r="S487" i="5"/>
  <c r="V487" i="5"/>
  <c r="X487" i="5" s="1"/>
  <c r="W487" i="5"/>
  <c r="U487" i="5"/>
  <c r="T487" i="5"/>
  <c r="V110" i="5"/>
  <c r="X110" i="5" s="1"/>
  <c r="W110" i="5"/>
  <c r="R110" i="5"/>
  <c r="Q110" i="5"/>
  <c r="U110" i="5"/>
  <c r="S110" i="5"/>
  <c r="T110" i="5"/>
  <c r="R28" i="5"/>
  <c r="V28" i="5"/>
  <c r="X28" i="5" s="1"/>
  <c r="U28" i="5"/>
  <c r="T28" i="5"/>
  <c r="S28" i="5"/>
  <c r="W28" i="5"/>
  <c r="V614" i="5"/>
  <c r="X614" i="5" s="1"/>
  <c r="U614" i="5"/>
  <c r="T614" i="5"/>
  <c r="R614" i="5"/>
  <c r="Q614" i="5"/>
  <c r="Q615" i="5" s="1"/>
  <c r="S614" i="5"/>
  <c r="W614" i="5"/>
  <c r="Q606" i="5"/>
  <c r="T606" i="5"/>
  <c r="V606" i="5"/>
  <c r="X606" i="5" s="1"/>
  <c r="U606" i="5"/>
  <c r="R606" i="5"/>
  <c r="W606" i="5"/>
  <c r="S606" i="5"/>
  <c r="R495" i="5"/>
  <c r="U495" i="5"/>
  <c r="S495" i="5"/>
  <c r="V495" i="5"/>
  <c r="X495" i="5" s="1"/>
  <c r="W495" i="5"/>
  <c r="T495" i="5"/>
  <c r="R373" i="5"/>
  <c r="V373" i="5"/>
  <c r="X373" i="5" s="1"/>
  <c r="Q373" i="5"/>
  <c r="W373" i="5"/>
  <c r="U373" i="5"/>
  <c r="T373" i="5"/>
  <c r="S373" i="5"/>
  <c r="R251" i="5"/>
  <c r="Q251" i="5"/>
  <c r="W251" i="5"/>
  <c r="T251" i="5"/>
  <c r="V251" i="5"/>
  <c r="X251" i="5" s="1"/>
  <c r="S251" i="5"/>
  <c r="U251" i="5"/>
  <c r="R895" i="5"/>
  <c r="S895" i="5"/>
  <c r="Q895" i="5"/>
  <c r="W895" i="5"/>
  <c r="V895" i="5"/>
  <c r="X895" i="5" s="1"/>
  <c r="T895" i="5"/>
  <c r="U895" i="5"/>
  <c r="S1099" i="5"/>
  <c r="U1099" i="5"/>
  <c r="W1099" i="5"/>
  <c r="R1099" i="5"/>
  <c r="T1099" i="5"/>
  <c r="V1099" i="5"/>
  <c r="X1099" i="5" s="1"/>
  <c r="R265" i="5"/>
  <c r="Q265" i="5"/>
  <c r="U265" i="5"/>
  <c r="V265" i="5"/>
  <c r="X265" i="5" s="1"/>
  <c r="S265" i="5"/>
  <c r="W265" i="5"/>
  <c r="T265" i="5"/>
  <c r="U423" i="5"/>
  <c r="W423" i="5"/>
  <c r="T423" i="5"/>
  <c r="V423" i="5"/>
  <c r="X423" i="5" s="1"/>
  <c r="S423" i="5"/>
  <c r="R423" i="5"/>
  <c r="Q423" i="5"/>
  <c r="S852" i="5"/>
  <c r="V852" i="5"/>
  <c r="X852" i="5" s="1"/>
  <c r="W852" i="5"/>
  <c r="R852" i="5"/>
  <c r="U852" i="5"/>
  <c r="T852" i="5"/>
  <c r="R202" i="5"/>
  <c r="S202" i="5"/>
  <c r="V202" i="5"/>
  <c r="X202" i="5" s="1"/>
  <c r="W202" i="5"/>
  <c r="U202" i="5"/>
  <c r="T202" i="5"/>
  <c r="U1095" i="5"/>
  <c r="V1095" i="5"/>
  <c r="X1095" i="5" s="1"/>
  <c r="W1095" i="5"/>
  <c r="R1095" i="5"/>
  <c r="T1095" i="5"/>
  <c r="S1095" i="5"/>
  <c r="R867" i="5"/>
  <c r="U867" i="5"/>
  <c r="S867" i="5"/>
  <c r="V867" i="5"/>
  <c r="X867" i="5" s="1"/>
  <c r="W867" i="5"/>
  <c r="T867" i="5"/>
  <c r="Q517" i="5"/>
  <c r="S517" i="5"/>
  <c r="V517" i="5"/>
  <c r="X517" i="5" s="1"/>
  <c r="U517" i="5"/>
  <c r="W517" i="5"/>
  <c r="R517" i="5"/>
  <c r="T517" i="5"/>
  <c r="S1084" i="5"/>
  <c r="R1084" i="5"/>
  <c r="V1084" i="5"/>
  <c r="X1084" i="5" s="1"/>
  <c r="W1084" i="5"/>
  <c r="T1084" i="5"/>
  <c r="U1084" i="5"/>
  <c r="T572" i="5"/>
  <c r="R572" i="5"/>
  <c r="Q572" i="5"/>
  <c r="S572" i="5"/>
  <c r="V572" i="5"/>
  <c r="X572" i="5" s="1"/>
  <c r="Y572" i="5" s="1"/>
  <c r="AA572" i="5" s="1"/>
  <c r="Z572" i="5" s="1"/>
  <c r="W572" i="5"/>
  <c r="U572" i="5"/>
  <c r="R82" i="5"/>
  <c r="S82" i="5"/>
  <c r="T82" i="5"/>
  <c r="U82" i="5"/>
  <c r="V82" i="5"/>
  <c r="X82" i="5" s="1"/>
  <c r="W82" i="5"/>
  <c r="W515" i="5"/>
  <c r="V515" i="5"/>
  <c r="X515" i="5" s="1"/>
  <c r="U515" i="5"/>
  <c r="R515" i="5"/>
  <c r="S515" i="5"/>
  <c r="T515" i="5"/>
  <c r="R24" i="5"/>
  <c r="T24" i="5"/>
  <c r="V24" i="5"/>
  <c r="X24" i="5" s="1"/>
  <c r="W24" i="5"/>
  <c r="S24" i="5"/>
  <c r="U24" i="5"/>
  <c r="S626" i="5"/>
  <c r="U953" i="5"/>
  <c r="V409" i="5"/>
  <c r="X409" i="5" s="1"/>
  <c r="T409" i="5"/>
  <c r="U409" i="5"/>
  <c r="W409" i="5"/>
  <c r="S409" i="5"/>
  <c r="R409" i="5"/>
  <c r="Q409" i="5"/>
  <c r="S872" i="5"/>
  <c r="R872" i="5"/>
  <c r="Q872" i="5"/>
  <c r="V872" i="5"/>
  <c r="X872" i="5" s="1"/>
  <c r="W872" i="5"/>
  <c r="U872" i="5"/>
  <c r="T872" i="5"/>
  <c r="R416" i="5"/>
  <c r="V416" i="5"/>
  <c r="X416" i="5" s="1"/>
  <c r="W416" i="5"/>
  <c r="T416" i="5"/>
  <c r="S416" i="5"/>
  <c r="U416" i="5"/>
  <c r="R29" i="5"/>
  <c r="Q29" i="5"/>
  <c r="V29" i="5"/>
  <c r="X29" i="5" s="1"/>
  <c r="T29" i="5"/>
  <c r="U29" i="5"/>
  <c r="W29" i="5"/>
  <c r="S29" i="5"/>
  <c r="R76" i="5"/>
  <c r="Q76" i="5"/>
  <c r="S76" i="5"/>
  <c r="T76" i="5"/>
  <c r="W76" i="5"/>
  <c r="U76" i="5"/>
  <c r="V76" i="5"/>
  <c r="X76" i="5" s="1"/>
  <c r="T782" i="5"/>
  <c r="W782" i="5"/>
  <c r="U782" i="5"/>
  <c r="V782" i="5"/>
  <c r="X782" i="5" s="1"/>
  <c r="Q782" i="5"/>
  <c r="S782" i="5"/>
  <c r="R782" i="5"/>
  <c r="T538" i="5"/>
  <c r="V538" i="5"/>
  <c r="X538" i="5" s="1"/>
  <c r="U538" i="5"/>
  <c r="R538" i="5"/>
  <c r="W538" i="5"/>
  <c r="S538" i="5"/>
  <c r="R686" i="5"/>
  <c r="V686" i="5"/>
  <c r="X686" i="5" s="1"/>
  <c r="W686" i="5"/>
  <c r="T686" i="5"/>
  <c r="S686" i="5"/>
  <c r="U686" i="5"/>
  <c r="Q686" i="5"/>
  <c r="R753" i="5"/>
  <c r="U753" i="5"/>
  <c r="V753" i="5"/>
  <c r="X753" i="5" s="1"/>
  <c r="W753" i="5"/>
  <c r="T753" i="5"/>
  <c r="S753" i="5"/>
  <c r="T870" i="5"/>
  <c r="S870" i="5"/>
  <c r="V870" i="5"/>
  <c r="X870" i="5" s="1"/>
  <c r="R870" i="5"/>
  <c r="W870" i="5"/>
  <c r="Q870" i="5"/>
  <c r="U870" i="5"/>
  <c r="Q329" i="5"/>
  <c r="R329" i="5"/>
  <c r="T329" i="5"/>
  <c r="V329" i="5"/>
  <c r="W329" i="5"/>
  <c r="S329" i="5"/>
  <c r="U329" i="5"/>
  <c r="R676" i="5"/>
  <c r="V676" i="5"/>
  <c r="X676" i="5" s="1"/>
  <c r="S676" i="5"/>
  <c r="T676" i="5"/>
  <c r="U676" i="5"/>
  <c r="W676" i="5"/>
  <c r="Q583" i="5"/>
  <c r="R583" i="5"/>
  <c r="U583" i="5"/>
  <c r="S583" i="5"/>
  <c r="V583" i="5"/>
  <c r="X583" i="5" s="1"/>
  <c r="T583" i="5"/>
  <c r="W583" i="5"/>
  <c r="V1014" i="5"/>
  <c r="X1014" i="5" s="1"/>
  <c r="W1014" i="5"/>
  <c r="T1014" i="5"/>
  <c r="R1014" i="5"/>
  <c r="U1014" i="5"/>
  <c r="S1014" i="5"/>
  <c r="Q390" i="5"/>
  <c r="Q391" i="5" s="1"/>
  <c r="R390" i="5"/>
  <c r="W390" i="5"/>
  <c r="V390" i="5"/>
  <c r="X390" i="5" s="1"/>
  <c r="U390" i="5"/>
  <c r="T390" i="5"/>
  <c r="S390" i="5"/>
  <c r="R875" i="5"/>
  <c r="R448" i="5"/>
  <c r="V448" i="5"/>
  <c r="X448" i="5" s="1"/>
  <c r="W448" i="5"/>
  <c r="T448" i="5"/>
  <c r="U448" i="5"/>
  <c r="S448" i="5"/>
  <c r="W567" i="5"/>
  <c r="R567" i="5"/>
  <c r="Q567" i="5"/>
  <c r="V567" i="5"/>
  <c r="X567" i="5" s="1"/>
  <c r="U567" i="5"/>
  <c r="S567" i="5"/>
  <c r="T567" i="5"/>
  <c r="U558" i="5"/>
  <c r="S558" i="5"/>
  <c r="T558" i="5"/>
  <c r="W558" i="5"/>
  <c r="V558" i="5"/>
  <c r="X558" i="5" s="1"/>
  <c r="R558" i="5"/>
  <c r="S821" i="5"/>
  <c r="T821" i="5"/>
  <c r="V821" i="5"/>
  <c r="X821" i="5" s="1"/>
  <c r="U821" i="5"/>
  <c r="W821" i="5"/>
  <c r="R821" i="5"/>
  <c r="Q821" i="5"/>
  <c r="R259" i="5"/>
  <c r="Q259" i="5"/>
  <c r="S259" i="5"/>
  <c r="T259" i="5"/>
  <c r="U259" i="5"/>
  <c r="V259" i="5"/>
  <c r="X259" i="5" s="1"/>
  <c r="W259" i="5"/>
  <c r="S1056" i="5"/>
  <c r="U1056" i="5"/>
  <c r="V1056" i="5"/>
  <c r="X1056" i="5" s="1"/>
  <c r="R1056" i="5"/>
  <c r="T1056" i="5"/>
  <c r="W1056" i="5"/>
  <c r="V950" i="5"/>
  <c r="X950" i="5" s="1"/>
  <c r="R950" i="5"/>
  <c r="Q950" i="5"/>
  <c r="T950" i="5"/>
  <c r="U950" i="5"/>
  <c r="S950" i="5"/>
  <c r="W950" i="5"/>
  <c r="T984" i="5"/>
  <c r="W984" i="5"/>
  <c r="R984" i="5"/>
  <c r="S984" i="5"/>
  <c r="U984" i="5"/>
  <c r="V984" i="5"/>
  <c r="X984" i="5" s="1"/>
  <c r="T389" i="5"/>
  <c r="V389" i="5"/>
  <c r="X389" i="5" s="1"/>
  <c r="W389" i="5"/>
  <c r="S389" i="5"/>
  <c r="R389" i="5"/>
  <c r="Q389" i="5"/>
  <c r="U389" i="5"/>
  <c r="S866" i="5"/>
  <c r="V866" i="5"/>
  <c r="X866" i="5" s="1"/>
  <c r="W866" i="5"/>
  <c r="R866" i="5"/>
  <c r="T866" i="5"/>
  <c r="U866" i="5"/>
  <c r="Q254" i="5"/>
  <c r="T254" i="5"/>
  <c r="R254" i="5"/>
  <c r="S254" i="5"/>
  <c r="W254" i="5"/>
  <c r="U254" i="5"/>
  <c r="V254" i="5"/>
  <c r="X254" i="5" s="1"/>
  <c r="T687" i="5"/>
  <c r="R687" i="5"/>
  <c r="Q687" i="5"/>
  <c r="S687" i="5"/>
  <c r="U687" i="5"/>
  <c r="V687" i="5"/>
  <c r="X687" i="5" s="1"/>
  <c r="W687" i="5"/>
  <c r="R134" i="5"/>
  <c r="S134" i="5"/>
  <c r="V134" i="5"/>
  <c r="X134" i="5" s="1"/>
  <c r="T134" i="5"/>
  <c r="W134" i="5"/>
  <c r="U134" i="5"/>
  <c r="R492" i="5"/>
  <c r="W492" i="5"/>
  <c r="S492" i="5"/>
  <c r="T492" i="5"/>
  <c r="U492" i="5"/>
  <c r="V492" i="5"/>
  <c r="X492" i="5" s="1"/>
  <c r="Q951" i="5"/>
  <c r="W999" i="5"/>
  <c r="U999" i="5"/>
  <c r="R999" i="5"/>
  <c r="S999" i="5"/>
  <c r="V999" i="5"/>
  <c r="X999" i="5" s="1"/>
  <c r="T999" i="5"/>
  <c r="Q957" i="5"/>
  <c r="T957" i="5"/>
  <c r="V957" i="5"/>
  <c r="X957" i="5" s="1"/>
  <c r="W957" i="5"/>
  <c r="S957" i="5"/>
  <c r="R957" i="5"/>
  <c r="U957" i="5"/>
  <c r="R91" i="5"/>
  <c r="S91" i="5"/>
  <c r="T91" i="5"/>
  <c r="V91" i="5"/>
  <c r="X91" i="5" s="1"/>
  <c r="U91" i="5"/>
  <c r="W91" i="5"/>
  <c r="R383" i="5"/>
  <c r="V383" i="5"/>
  <c r="X383" i="5" s="1"/>
  <c r="W383" i="5"/>
  <c r="S383" i="5"/>
  <c r="U383" i="5"/>
  <c r="T383" i="5"/>
  <c r="W694" i="5"/>
  <c r="S694" i="5"/>
  <c r="R694" i="5"/>
  <c r="U694" i="5"/>
  <c r="V694" i="5"/>
  <c r="X694" i="5" s="1"/>
  <c r="T694" i="5"/>
  <c r="Q743" i="5"/>
  <c r="R181" i="5"/>
  <c r="W181" i="5"/>
  <c r="S181" i="5"/>
  <c r="T181" i="5"/>
  <c r="U181" i="5"/>
  <c r="V181" i="5"/>
  <c r="X181" i="5" s="1"/>
  <c r="T631" i="5"/>
  <c r="S631" i="5"/>
  <c r="W631" i="5"/>
  <c r="U631" i="5"/>
  <c r="R631" i="5"/>
  <c r="Q631" i="5"/>
  <c r="V631" i="5"/>
  <c r="X631" i="5" s="1"/>
  <c r="W438" i="5"/>
  <c r="R438" i="5"/>
  <c r="V438" i="5"/>
  <c r="X438" i="5" s="1"/>
  <c r="T438" i="5"/>
  <c r="S438" i="5"/>
  <c r="U438" i="5"/>
  <c r="R271" i="5"/>
  <c r="T271" i="5"/>
  <c r="W271" i="5"/>
  <c r="S271" i="5"/>
  <c r="V271" i="5"/>
  <c r="X271" i="5" s="1"/>
  <c r="U271" i="5"/>
  <c r="R1008" i="5"/>
  <c r="U1008" i="5"/>
  <c r="V1008" i="5"/>
  <c r="X1008" i="5" s="1"/>
  <c r="W1008" i="5"/>
  <c r="T1008" i="5"/>
  <c r="S1008" i="5"/>
  <c r="R893" i="5"/>
  <c r="W893" i="5"/>
  <c r="U893" i="5"/>
  <c r="S893" i="5"/>
  <c r="Q893" i="5"/>
  <c r="T893" i="5"/>
  <c r="V893" i="5"/>
  <c r="X893" i="5" s="1"/>
  <c r="R245" i="5"/>
  <c r="U245" i="5"/>
  <c r="V245" i="5"/>
  <c r="X245" i="5" s="1"/>
  <c r="S245" i="5"/>
  <c r="W245" i="5"/>
  <c r="T245" i="5"/>
  <c r="S620" i="5"/>
  <c r="V620" i="5"/>
  <c r="X620" i="5" s="1"/>
  <c r="T620" i="5"/>
  <c r="W620" i="5"/>
  <c r="R620" i="5"/>
  <c r="Q620" i="5"/>
  <c r="U620" i="5"/>
  <c r="T1002" i="5"/>
  <c r="Q1002" i="5"/>
  <c r="Q1003" i="5" s="1"/>
  <c r="R1002" i="5"/>
  <c r="S1002" i="5"/>
  <c r="U1002" i="5"/>
  <c r="V1002" i="5"/>
  <c r="X1002" i="5" s="1"/>
  <c r="W1002" i="5"/>
  <c r="R745" i="5"/>
  <c r="S745" i="5"/>
  <c r="V745" i="5"/>
  <c r="X745" i="5" s="1"/>
  <c r="Q745" i="5"/>
  <c r="W745" i="5"/>
  <c r="T745" i="5"/>
  <c r="U745" i="5"/>
  <c r="R304" i="5"/>
  <c r="W304" i="5"/>
  <c r="S304" i="5"/>
  <c r="U304" i="5"/>
  <c r="T304" i="5"/>
  <c r="V304" i="5"/>
  <c r="X304" i="5" s="1"/>
  <c r="S1070" i="5"/>
  <c r="V1070" i="5"/>
  <c r="X1070" i="5" s="1"/>
  <c r="W1070" i="5"/>
  <c r="T1070" i="5"/>
  <c r="R1070" i="5"/>
  <c r="Q1070" i="5"/>
  <c r="U1070" i="5"/>
  <c r="V151" i="5"/>
  <c r="X151" i="5" s="1"/>
  <c r="V1075" i="5"/>
  <c r="X1075" i="5" s="1"/>
  <c r="U1075" i="5"/>
  <c r="R1075" i="5"/>
  <c r="S1075" i="5"/>
  <c r="T1075" i="5"/>
  <c r="W1075" i="5"/>
  <c r="R774" i="5"/>
  <c r="Q774" i="5"/>
  <c r="Q775" i="5" s="1"/>
  <c r="V774" i="5"/>
  <c r="X774" i="5" s="1"/>
  <c r="T774" i="5"/>
  <c r="W774" i="5"/>
  <c r="S774" i="5"/>
  <c r="U774" i="5"/>
  <c r="S629" i="5"/>
  <c r="V629" i="5"/>
  <c r="X629" i="5" s="1"/>
  <c r="U629" i="5"/>
  <c r="R629" i="5"/>
  <c r="Q629" i="5"/>
  <c r="T629" i="5"/>
  <c r="W629" i="5"/>
  <c r="T972" i="5"/>
  <c r="U972" i="5"/>
  <c r="V972" i="5"/>
  <c r="X972" i="5" s="1"/>
  <c r="S972" i="5"/>
  <c r="W972" i="5"/>
  <c r="R972" i="5"/>
  <c r="U555" i="5"/>
  <c r="W555" i="5"/>
  <c r="R555" i="5"/>
  <c r="S555" i="5"/>
  <c r="T555" i="5"/>
  <c r="V555" i="5"/>
  <c r="X555" i="5" s="1"/>
  <c r="R354" i="5"/>
  <c r="T354" i="5"/>
  <c r="V354" i="5"/>
  <c r="X354" i="5" s="1"/>
  <c r="Q354" i="5"/>
  <c r="U354" i="5"/>
  <c r="S354" i="5"/>
  <c r="W354" i="5"/>
  <c r="R97" i="5"/>
  <c r="Q97" i="5"/>
  <c r="W97" i="5"/>
  <c r="U97" i="5"/>
  <c r="T97" i="5"/>
  <c r="S97" i="5"/>
  <c r="V97" i="5"/>
  <c r="X97" i="5" s="1"/>
  <c r="S1081" i="5"/>
  <c r="V1081" i="5"/>
  <c r="X1081" i="5" s="1"/>
  <c r="R1081" i="5"/>
  <c r="W1081" i="5"/>
  <c r="T1081" i="5"/>
  <c r="U1081" i="5"/>
  <c r="S791" i="5"/>
  <c r="V791" i="5"/>
  <c r="X791" i="5" s="1"/>
  <c r="Q791" i="5"/>
  <c r="U791" i="5"/>
  <c r="T791" i="5"/>
  <c r="W791" i="5"/>
  <c r="R791" i="5"/>
  <c r="V566" i="5"/>
  <c r="X566" i="5" s="1"/>
  <c r="U566" i="5"/>
  <c r="W566" i="5"/>
  <c r="T566" i="5"/>
  <c r="S566" i="5"/>
  <c r="R566" i="5"/>
  <c r="W399" i="5"/>
  <c r="V399" i="5"/>
  <c r="X399" i="5" s="1"/>
  <c r="Q399" i="5"/>
  <c r="T399" i="5"/>
  <c r="R399" i="5"/>
  <c r="S399" i="5"/>
  <c r="U399" i="5"/>
  <c r="R238" i="5"/>
  <c r="U238" i="5"/>
  <c r="T238" i="5"/>
  <c r="S238" i="5"/>
  <c r="V238" i="5"/>
  <c r="X238" i="5" s="1"/>
  <c r="W238" i="5"/>
  <c r="T1021" i="5"/>
  <c r="R1021" i="5"/>
  <c r="Q1021" i="5"/>
  <c r="S1021" i="5"/>
  <c r="U1021" i="5"/>
  <c r="V1021" i="5"/>
  <c r="X1021" i="5" s="1"/>
  <c r="W1021" i="5"/>
  <c r="R413" i="5"/>
  <c r="V413" i="5"/>
  <c r="X413" i="5" s="1"/>
  <c r="S413" i="5"/>
  <c r="W413" i="5"/>
  <c r="U413" i="5"/>
  <c r="T413" i="5"/>
  <c r="R940" i="5"/>
  <c r="V940" i="5"/>
  <c r="X940" i="5" s="1"/>
  <c r="W940" i="5"/>
  <c r="U940" i="5"/>
  <c r="S940" i="5"/>
  <c r="T940" i="5"/>
  <c r="R499" i="5"/>
  <c r="Q499" i="5"/>
  <c r="S499" i="5"/>
  <c r="T499" i="5"/>
  <c r="V499" i="5"/>
  <c r="X499" i="5" s="1"/>
  <c r="W499" i="5"/>
  <c r="U499" i="5"/>
  <c r="R67" i="5"/>
  <c r="W67" i="5"/>
  <c r="V67" i="5"/>
  <c r="X67" i="5" s="1"/>
  <c r="T67" i="5"/>
  <c r="U67" i="5"/>
  <c r="S67" i="5"/>
  <c r="Q256" i="5"/>
  <c r="R256" i="5"/>
  <c r="W256" i="5"/>
  <c r="U256" i="5"/>
  <c r="T256" i="5"/>
  <c r="S256" i="5"/>
  <c r="V256" i="5"/>
  <c r="X256" i="5" s="1"/>
  <c r="R1001" i="5"/>
  <c r="S1001" i="5"/>
  <c r="T1001" i="5"/>
  <c r="W1001" i="5"/>
  <c r="V1001" i="5"/>
  <c r="X1001" i="5" s="1"/>
  <c r="Q1001" i="5"/>
  <c r="U1001" i="5"/>
  <c r="Q623" i="5"/>
  <c r="R623" i="5"/>
  <c r="S623" i="5"/>
  <c r="V623" i="5"/>
  <c r="X623" i="5" s="1"/>
  <c r="U623" i="5"/>
  <c r="T623" i="5"/>
  <c r="W623" i="5"/>
  <c r="U398" i="5"/>
  <c r="R398" i="5"/>
  <c r="T398" i="5"/>
  <c r="S398" i="5"/>
  <c r="V398" i="5"/>
  <c r="X398" i="5" s="1"/>
  <c r="Y398" i="5" s="1"/>
  <c r="AA398" i="5" s="1"/>
  <c r="Z398" i="5" s="1"/>
  <c r="W398" i="5"/>
  <c r="Q398" i="5"/>
  <c r="Q167" i="5"/>
  <c r="R167" i="5"/>
  <c r="W167" i="5"/>
  <c r="U167" i="5"/>
  <c r="V167" i="5"/>
  <c r="X167" i="5" s="1"/>
  <c r="T167" i="5"/>
  <c r="S167" i="5"/>
  <c r="R60" i="5"/>
  <c r="V60" i="5"/>
  <c r="X60" i="5" s="1"/>
  <c r="T60" i="5"/>
  <c r="W60" i="5"/>
  <c r="U60" i="5"/>
  <c r="S60" i="5"/>
  <c r="R333" i="5"/>
  <c r="Q333" i="5"/>
  <c r="U333" i="5"/>
  <c r="W333" i="5"/>
  <c r="V333" i="5"/>
  <c r="X333" i="5" s="1"/>
  <c r="S333" i="5"/>
  <c r="T333" i="5"/>
  <c r="Q692" i="5"/>
  <c r="S692" i="5"/>
  <c r="T692" i="5"/>
  <c r="U692" i="5"/>
  <c r="R692" i="5"/>
  <c r="W692" i="5"/>
  <c r="V692" i="5"/>
  <c r="X692" i="5" s="1"/>
  <c r="R323" i="5"/>
  <c r="S323" i="5"/>
  <c r="T323" i="5"/>
  <c r="U323" i="5"/>
  <c r="V323" i="5"/>
  <c r="X323" i="5" s="1"/>
  <c r="W323" i="5"/>
  <c r="S52" i="5"/>
  <c r="R656" i="5"/>
  <c r="U656" i="5"/>
  <c r="T656" i="5"/>
  <c r="W656" i="5"/>
  <c r="S656" i="5"/>
  <c r="V656" i="5"/>
  <c r="X656" i="5" s="1"/>
  <c r="S382" i="5"/>
  <c r="R382" i="5"/>
  <c r="U382" i="5"/>
  <c r="W382" i="5"/>
  <c r="V382" i="5"/>
  <c r="X382" i="5" s="1"/>
  <c r="T382" i="5"/>
  <c r="V1024" i="5"/>
  <c r="X1024" i="5" s="1"/>
  <c r="U903" i="5"/>
  <c r="T422" i="5"/>
  <c r="R422" i="5"/>
  <c r="Q422" i="5"/>
  <c r="V422" i="5"/>
  <c r="X422" i="5" s="1"/>
  <c r="S422" i="5"/>
  <c r="W422" i="5"/>
  <c r="U422" i="5"/>
  <c r="V597" i="5"/>
  <c r="X597" i="5" s="1"/>
  <c r="S597" i="5"/>
  <c r="R597" i="5"/>
  <c r="Q597" i="5"/>
  <c r="T597" i="5"/>
  <c r="U597" i="5"/>
  <c r="W597" i="5"/>
  <c r="U1004" i="5"/>
  <c r="V1004" i="5"/>
  <c r="X1004" i="5" s="1"/>
  <c r="R1004" i="5"/>
  <c r="Q1004" i="5"/>
  <c r="T1004" i="5"/>
  <c r="W1004" i="5"/>
  <c r="S1004" i="5"/>
  <c r="U811" i="5"/>
  <c r="R811" i="5"/>
  <c r="Q811" i="5"/>
  <c r="S811" i="5"/>
  <c r="T811" i="5"/>
  <c r="W811" i="5"/>
  <c r="V811" i="5"/>
  <c r="X811" i="5" s="1"/>
  <c r="R554" i="5"/>
  <c r="R70" i="5"/>
  <c r="Q70" i="5"/>
  <c r="W70" i="5"/>
  <c r="T70" i="5"/>
  <c r="U70" i="5"/>
  <c r="S70" i="5"/>
  <c r="V70" i="5"/>
  <c r="X70" i="5" s="1"/>
  <c r="R356" i="5"/>
  <c r="V356" i="5"/>
  <c r="X356" i="5" s="1"/>
  <c r="S356" i="5"/>
  <c r="W356" i="5"/>
  <c r="U356" i="5"/>
  <c r="T356" i="5"/>
  <c r="R803" i="5"/>
  <c r="Q803" i="5"/>
  <c r="S803" i="5"/>
  <c r="U803" i="5"/>
  <c r="T803" i="5"/>
  <c r="V803" i="5"/>
  <c r="X803" i="5" s="1"/>
  <c r="W803" i="5"/>
  <c r="U307" i="5"/>
  <c r="R307" i="5"/>
  <c r="W307" i="5"/>
  <c r="S307" i="5"/>
  <c r="T307" i="5"/>
  <c r="V307" i="5"/>
  <c r="X307" i="5" s="1"/>
  <c r="T418" i="5"/>
  <c r="V418" i="5"/>
  <c r="X418" i="5" s="1"/>
  <c r="S418" i="5"/>
  <c r="U418" i="5"/>
  <c r="W418" i="5"/>
  <c r="Q418" i="5"/>
  <c r="R418" i="5"/>
  <c r="R921" i="5"/>
  <c r="V921" i="5"/>
  <c r="X921" i="5" s="1"/>
  <c r="S921" i="5"/>
  <c r="T921" i="5"/>
  <c r="W921" i="5"/>
  <c r="U921" i="5"/>
  <c r="R321" i="5"/>
  <c r="W321" i="5"/>
  <c r="S321" i="5"/>
  <c r="T321" i="5"/>
  <c r="U321" i="5"/>
  <c r="V321" i="5"/>
  <c r="X321" i="5" s="1"/>
  <c r="S712" i="5"/>
  <c r="W712" i="5"/>
  <c r="U712" i="5"/>
  <c r="V712" i="5"/>
  <c r="X712" i="5" s="1"/>
  <c r="R712" i="5"/>
  <c r="Q712" i="5"/>
  <c r="T712" i="5"/>
  <c r="R296" i="5"/>
  <c r="R596" i="5"/>
  <c r="S596" i="5"/>
  <c r="U596" i="5"/>
  <c r="V596" i="5"/>
  <c r="X596" i="5" s="1"/>
  <c r="T596" i="5"/>
  <c r="W596" i="5"/>
  <c r="R100" i="5"/>
  <c r="Q100" i="5"/>
  <c r="U100" i="5"/>
  <c r="V100" i="5"/>
  <c r="X100" i="5" s="1"/>
  <c r="S100" i="5"/>
  <c r="T100" i="5"/>
  <c r="W100" i="5"/>
  <c r="Q539" i="5"/>
  <c r="T539" i="5"/>
  <c r="S539" i="5"/>
  <c r="W539" i="5"/>
  <c r="R539" i="5"/>
  <c r="U539" i="5"/>
  <c r="V539" i="5"/>
  <c r="X539" i="5" s="1"/>
  <c r="Y539" i="5" s="1"/>
  <c r="AA539" i="5" s="1"/>
  <c r="Z539" i="5" s="1"/>
  <c r="W1098" i="5"/>
  <c r="V586" i="5"/>
  <c r="X586" i="5" s="1"/>
  <c r="U586" i="5"/>
  <c r="T586" i="5"/>
  <c r="W586" i="5"/>
  <c r="R586" i="5"/>
  <c r="Q586" i="5"/>
  <c r="S586" i="5"/>
  <c r="R98" i="5"/>
  <c r="V98" i="5"/>
  <c r="X98" i="5" s="1"/>
  <c r="S98" i="5"/>
  <c r="U98" i="5"/>
  <c r="T98" i="5"/>
  <c r="Q98" i="5"/>
  <c r="W98" i="5"/>
  <c r="W529" i="5"/>
  <c r="R529" i="5"/>
  <c r="Q529" i="5"/>
  <c r="T529" i="5"/>
  <c r="U529" i="5"/>
  <c r="V529" i="5"/>
  <c r="X529" i="5" s="1"/>
  <c r="S529" i="5"/>
  <c r="S78" i="5"/>
  <c r="V512" i="5"/>
  <c r="X512" i="5" s="1"/>
  <c r="U512" i="5"/>
  <c r="R512" i="5"/>
  <c r="Q512" i="5"/>
  <c r="S512" i="5"/>
  <c r="W512" i="5"/>
  <c r="T512" i="5"/>
  <c r="R54" i="5"/>
  <c r="T54" i="5"/>
  <c r="S54" i="5"/>
  <c r="U54" i="5"/>
  <c r="V54" i="5"/>
  <c r="X54" i="5" s="1"/>
  <c r="W54" i="5"/>
  <c r="V404" i="5"/>
  <c r="X404" i="5" s="1"/>
  <c r="W404" i="5"/>
  <c r="T404" i="5"/>
  <c r="U404" i="5"/>
  <c r="S404" i="5"/>
  <c r="R404" i="5"/>
  <c r="Q404" i="5"/>
  <c r="S851" i="5"/>
  <c r="V851" i="5"/>
  <c r="X851" i="5" s="1"/>
  <c r="W851" i="5"/>
  <c r="R851" i="5"/>
  <c r="U851" i="5"/>
  <c r="T851" i="5"/>
  <c r="R291" i="5"/>
  <c r="W291" i="5"/>
  <c r="S291" i="5"/>
  <c r="T291" i="5"/>
  <c r="V291" i="5"/>
  <c r="X291" i="5" s="1"/>
  <c r="U291" i="5"/>
  <c r="R834" i="5"/>
  <c r="R322" i="5"/>
  <c r="Q322" i="5"/>
  <c r="S322" i="5"/>
  <c r="W322" i="5"/>
  <c r="T322" i="5"/>
  <c r="U322" i="5"/>
  <c r="V322" i="5"/>
  <c r="X322" i="5" s="1"/>
  <c r="R713" i="5"/>
  <c r="S713" i="5"/>
  <c r="T713" i="5"/>
  <c r="U713" i="5"/>
  <c r="Q713" i="5"/>
  <c r="W713" i="5"/>
  <c r="V713" i="5"/>
  <c r="X713" i="5" s="1"/>
  <c r="R177" i="5"/>
  <c r="Q177" i="5"/>
  <c r="U177" i="5"/>
  <c r="S177" i="5"/>
  <c r="T177" i="5"/>
  <c r="W177" i="5"/>
  <c r="V177" i="5"/>
  <c r="X177" i="5" s="1"/>
  <c r="S568" i="5"/>
  <c r="R568" i="5"/>
  <c r="Q568" i="5"/>
  <c r="T568" i="5"/>
  <c r="W568" i="5"/>
  <c r="V568" i="5"/>
  <c r="X568" i="5" s="1"/>
  <c r="U568" i="5"/>
  <c r="R717" i="5"/>
  <c r="Q717" i="5"/>
  <c r="S717" i="5"/>
  <c r="T717" i="5"/>
  <c r="V717" i="5"/>
  <c r="X717" i="5" s="1"/>
  <c r="U717" i="5"/>
  <c r="W717" i="5"/>
  <c r="S165" i="5"/>
  <c r="R165" i="5"/>
  <c r="W165" i="5"/>
  <c r="U165" i="5"/>
  <c r="T165" i="5"/>
  <c r="V165" i="5"/>
  <c r="X165" i="5" s="1"/>
  <c r="U708" i="5"/>
  <c r="R708" i="5"/>
  <c r="Q708" i="5"/>
  <c r="S708" i="5"/>
  <c r="T708" i="5"/>
  <c r="W708" i="5"/>
  <c r="V708" i="5"/>
  <c r="X708" i="5" s="1"/>
  <c r="R204" i="5"/>
  <c r="V204" i="5"/>
  <c r="X204" i="5" s="1"/>
  <c r="U204" i="5"/>
  <c r="T204" i="5"/>
  <c r="W204" i="5"/>
  <c r="S204" i="5"/>
  <c r="R587" i="5"/>
  <c r="Q587" i="5"/>
  <c r="U587" i="5"/>
  <c r="S587" i="5"/>
  <c r="V587" i="5"/>
  <c r="X587" i="5" s="1"/>
  <c r="W587" i="5"/>
  <c r="T587" i="5"/>
  <c r="R107" i="5"/>
  <c r="U107" i="5"/>
  <c r="T107" i="5"/>
  <c r="S107" i="5"/>
  <c r="V107" i="5"/>
  <c r="X107" i="5" s="1"/>
  <c r="W107" i="5"/>
  <c r="W634" i="5"/>
  <c r="T634" i="5"/>
  <c r="U634" i="5"/>
  <c r="R634" i="5"/>
  <c r="S634" i="5"/>
  <c r="V634" i="5"/>
  <c r="X634" i="5" s="1"/>
  <c r="V79" i="5"/>
  <c r="X79" i="5" s="1"/>
  <c r="W79" i="5"/>
  <c r="S79" i="5"/>
  <c r="R79" i="5"/>
  <c r="U79" i="5"/>
  <c r="T79" i="5"/>
  <c r="S513" i="5"/>
  <c r="T513" i="5"/>
  <c r="U513" i="5"/>
  <c r="R513" i="5"/>
  <c r="V513" i="5"/>
  <c r="X513" i="5" s="1"/>
  <c r="Q513" i="5"/>
  <c r="Q514" i="5" s="1"/>
  <c r="W513" i="5"/>
  <c r="R880" i="5"/>
  <c r="S880" i="5"/>
  <c r="T880" i="5"/>
  <c r="U880" i="5"/>
  <c r="W880" i="5"/>
  <c r="Q880" i="5"/>
  <c r="V880" i="5"/>
  <c r="X880" i="5" s="1"/>
  <c r="R272" i="5"/>
  <c r="Q272" i="5"/>
  <c r="V272" i="5"/>
  <c r="X272" i="5" s="1"/>
  <c r="Y272" i="5" s="1"/>
  <c r="S272" i="5"/>
  <c r="T272" i="5"/>
  <c r="W272" i="5"/>
  <c r="U272" i="5"/>
  <c r="R965" i="5"/>
  <c r="Q965" i="5"/>
  <c r="S965" i="5"/>
  <c r="T965" i="5"/>
  <c r="W965" i="5"/>
  <c r="V965" i="5"/>
  <c r="X965" i="5" s="1"/>
  <c r="U965" i="5"/>
  <c r="R477" i="5"/>
  <c r="U477" i="5"/>
  <c r="S477" i="5"/>
  <c r="V477" i="5"/>
  <c r="X477" i="5" s="1"/>
  <c r="W477" i="5"/>
  <c r="T477" i="5"/>
  <c r="R1020" i="5"/>
  <c r="Q1020" i="5"/>
  <c r="T1020" i="5"/>
  <c r="S1020" i="5"/>
  <c r="W1020" i="5"/>
  <c r="U1020" i="5"/>
  <c r="V1020" i="5"/>
  <c r="X1020" i="5" s="1"/>
  <c r="R508" i="5"/>
  <c r="Q508" i="5"/>
  <c r="S508" i="5"/>
  <c r="U508" i="5"/>
  <c r="V508" i="5"/>
  <c r="X508" i="5" s="1"/>
  <c r="T508" i="5"/>
  <c r="W508" i="5"/>
  <c r="S963" i="5"/>
  <c r="V963" i="5"/>
  <c r="X963" i="5" s="1"/>
  <c r="T963" i="5"/>
  <c r="W963" i="5"/>
  <c r="U963" i="5"/>
  <c r="Q963" i="5"/>
  <c r="R963" i="5"/>
  <c r="R1074" i="5"/>
  <c r="T562" i="5"/>
  <c r="W562" i="5"/>
  <c r="U562" i="5"/>
  <c r="R562" i="5"/>
  <c r="S562" i="5"/>
  <c r="V562" i="5"/>
  <c r="X562" i="5" s="1"/>
  <c r="Q562" i="5"/>
  <c r="R889" i="5"/>
  <c r="S889" i="5"/>
  <c r="T889" i="5"/>
  <c r="W889" i="5"/>
  <c r="U889" i="5"/>
  <c r="V889" i="5"/>
  <c r="X889" i="5" s="1"/>
  <c r="Q353" i="5"/>
  <c r="R353" i="5"/>
  <c r="U353" i="5"/>
  <c r="T353" i="5"/>
  <c r="V353" i="5"/>
  <c r="X353" i="5" s="1"/>
  <c r="W353" i="5"/>
  <c r="S353" i="5"/>
  <c r="V808" i="5"/>
  <c r="X808" i="5" s="1"/>
  <c r="R808" i="5"/>
  <c r="Q808" i="5"/>
  <c r="W808" i="5"/>
  <c r="U808" i="5"/>
  <c r="T808" i="5"/>
  <c r="S808" i="5"/>
  <c r="R376" i="5"/>
  <c r="T376" i="5"/>
  <c r="V376" i="5"/>
  <c r="X376" i="5" s="1"/>
  <c r="U376" i="5"/>
  <c r="W376" i="5"/>
  <c r="S376" i="5"/>
  <c r="R200" i="5"/>
  <c r="Q200" i="5"/>
  <c r="V200" i="5"/>
  <c r="X200" i="5" s="1"/>
  <c r="W200" i="5"/>
  <c r="U200" i="5"/>
  <c r="S200" i="5"/>
  <c r="T200" i="5"/>
  <c r="Q25" i="5"/>
  <c r="R25" i="5"/>
  <c r="S25" i="5"/>
  <c r="W25" i="5"/>
  <c r="T25" i="5"/>
  <c r="V25" i="5"/>
  <c r="X25" i="5" s="1"/>
  <c r="Y25" i="5" s="1"/>
  <c r="AA25" i="5" s="1"/>
  <c r="Z25" i="5" s="1"/>
  <c r="U25" i="5"/>
  <c r="R244" i="5"/>
  <c r="S244" i="5"/>
  <c r="U244" i="5"/>
  <c r="V244" i="5"/>
  <c r="X244" i="5" s="1"/>
  <c r="W244" i="5"/>
  <c r="T244" i="5"/>
  <c r="R453" i="5"/>
  <c r="Q453" i="5"/>
  <c r="W453" i="5"/>
  <c r="T453" i="5"/>
  <c r="U453" i="5"/>
  <c r="S453" i="5"/>
  <c r="V453" i="5"/>
  <c r="X453" i="5" s="1"/>
  <c r="W1044" i="5"/>
  <c r="R1044" i="5"/>
  <c r="Q1044" i="5"/>
  <c r="S1044" i="5"/>
  <c r="V1044" i="5"/>
  <c r="X1044" i="5" s="1"/>
  <c r="T1044" i="5"/>
  <c r="U1044" i="5"/>
  <c r="W838" i="5"/>
  <c r="T838" i="5"/>
  <c r="R838" i="5"/>
  <c r="U838" i="5"/>
  <c r="S838" i="5"/>
  <c r="V838" i="5"/>
  <c r="X838" i="5" s="1"/>
  <c r="S1063" i="5"/>
  <c r="R197" i="5"/>
  <c r="T197" i="5"/>
  <c r="S197" i="5"/>
  <c r="W197" i="5"/>
  <c r="U197" i="5"/>
  <c r="V197" i="5"/>
  <c r="X197" i="5" s="1"/>
  <c r="R919" i="5"/>
  <c r="U919" i="5"/>
  <c r="V919" i="5"/>
  <c r="X919" i="5" s="1"/>
  <c r="W919" i="5"/>
  <c r="Q919" i="5"/>
  <c r="T919" i="5"/>
  <c r="S919" i="5"/>
  <c r="T1046" i="5"/>
  <c r="S1046" i="5"/>
  <c r="R1046" i="5"/>
  <c r="Q1046" i="5"/>
  <c r="W1046" i="5"/>
  <c r="U1046" i="5"/>
  <c r="V1046" i="5"/>
  <c r="X1046" i="5" s="1"/>
  <c r="Y1046" i="5" s="1"/>
  <c r="AA1046" i="5" s="1"/>
  <c r="Z1046" i="5" s="1"/>
  <c r="T804" i="5"/>
  <c r="R804" i="5"/>
  <c r="Q804" i="5"/>
  <c r="W804" i="5"/>
  <c r="V804" i="5"/>
  <c r="X804" i="5" s="1"/>
  <c r="S804" i="5"/>
  <c r="U804" i="5"/>
  <c r="W544" i="5"/>
  <c r="U544" i="5"/>
  <c r="T544" i="5"/>
  <c r="R544" i="5"/>
  <c r="Q544" i="5"/>
  <c r="S544" i="5"/>
  <c r="V544" i="5"/>
  <c r="X544" i="5" s="1"/>
  <c r="R375" i="5"/>
  <c r="V375" i="5"/>
  <c r="X375" i="5" s="1"/>
  <c r="U375" i="5"/>
  <c r="T375" i="5"/>
  <c r="W375" i="5"/>
  <c r="S375" i="5"/>
  <c r="Q725" i="5"/>
  <c r="V725" i="5"/>
  <c r="X725" i="5" s="1"/>
  <c r="R725" i="5"/>
  <c r="S725" i="5"/>
  <c r="T725" i="5"/>
  <c r="U725" i="5"/>
  <c r="W725" i="5"/>
  <c r="R490" i="5"/>
  <c r="Q490" i="5"/>
  <c r="S490" i="5"/>
  <c r="U490" i="5"/>
  <c r="V490" i="5"/>
  <c r="X490" i="5" s="1"/>
  <c r="W490" i="5"/>
  <c r="T490" i="5"/>
  <c r="S1003" i="5"/>
  <c r="W1003" i="5"/>
  <c r="U1003" i="5"/>
  <c r="R1003" i="5"/>
  <c r="V1003" i="5"/>
  <c r="X1003" i="5" s="1"/>
  <c r="T1003" i="5"/>
  <c r="T430" i="5"/>
  <c r="V430" i="5"/>
  <c r="X430" i="5" s="1"/>
  <c r="R430" i="5"/>
  <c r="S430" i="5"/>
  <c r="U430" i="5"/>
  <c r="W430" i="5"/>
  <c r="R469" i="5"/>
  <c r="W469" i="5"/>
  <c r="S469" i="5"/>
  <c r="V469" i="5"/>
  <c r="X469" i="5" s="1"/>
  <c r="T469" i="5"/>
  <c r="U469" i="5"/>
  <c r="S442" i="5"/>
  <c r="U442" i="5"/>
  <c r="V442" i="5"/>
  <c r="X442" i="5" s="1"/>
  <c r="T442" i="5"/>
  <c r="W442" i="5"/>
  <c r="R442" i="5"/>
  <c r="Q442" i="5"/>
  <c r="R879" i="5"/>
  <c r="V879" i="5"/>
  <c r="X879" i="5" s="1"/>
  <c r="W879" i="5"/>
  <c r="U879" i="5"/>
  <c r="T879" i="5"/>
  <c r="S879" i="5"/>
  <c r="V1048" i="5"/>
  <c r="X1048" i="5" s="1"/>
  <c r="T1048" i="5"/>
  <c r="W1048" i="5"/>
  <c r="R1048" i="5"/>
  <c r="Q1048" i="5"/>
  <c r="S1048" i="5"/>
  <c r="U1048" i="5"/>
  <c r="S955" i="5"/>
  <c r="V955" i="5"/>
  <c r="X955" i="5" s="1"/>
  <c r="U955" i="5"/>
  <c r="R955" i="5"/>
  <c r="Q955" i="5"/>
  <c r="T955" i="5"/>
  <c r="W955" i="5"/>
  <c r="W104" i="5"/>
  <c r="R482" i="5"/>
  <c r="T482" i="5"/>
  <c r="V482" i="5"/>
  <c r="X482" i="5" s="1"/>
  <c r="W482" i="5"/>
  <c r="S482" i="5"/>
  <c r="U482" i="5"/>
  <c r="Q344" i="5"/>
  <c r="V344" i="5"/>
  <c r="X344" i="5" s="1"/>
  <c r="S344" i="5"/>
  <c r="R344" i="5"/>
  <c r="T344" i="5"/>
  <c r="W344" i="5"/>
  <c r="U344" i="5"/>
  <c r="R56" i="5"/>
  <c r="V56" i="5"/>
  <c r="X56" i="5" s="1"/>
  <c r="U56" i="5"/>
  <c r="W56" i="5"/>
  <c r="S56" i="5"/>
  <c r="T56" i="5"/>
  <c r="R129" i="5"/>
  <c r="W129" i="5"/>
  <c r="T129" i="5"/>
  <c r="V129" i="5"/>
  <c r="X129" i="5" s="1"/>
  <c r="S129" i="5"/>
  <c r="U129" i="5"/>
  <c r="R460" i="5"/>
  <c r="Q460" i="5"/>
  <c r="T460" i="5"/>
  <c r="V460" i="5"/>
  <c r="W460" i="5"/>
  <c r="U460" i="5"/>
  <c r="S460" i="5"/>
  <c r="W370" i="5"/>
  <c r="W632" i="5"/>
  <c r="U632" i="5"/>
  <c r="R632" i="5"/>
  <c r="Q632" i="5"/>
  <c r="S632" i="5"/>
  <c r="T632" i="5"/>
  <c r="V632" i="5"/>
  <c r="X632" i="5" s="1"/>
  <c r="Q205" i="5"/>
  <c r="R205" i="5"/>
  <c r="T205" i="5"/>
  <c r="V205" i="5"/>
  <c r="X205" i="5" s="1"/>
  <c r="U205" i="5"/>
  <c r="W205" i="5"/>
  <c r="S205" i="5"/>
  <c r="R651" i="5"/>
  <c r="Q651" i="5"/>
  <c r="U651" i="5"/>
  <c r="W651" i="5"/>
  <c r="T651" i="5"/>
  <c r="S651" i="5"/>
  <c r="V651" i="5"/>
  <c r="X651" i="5" s="1"/>
  <c r="W320" i="5"/>
  <c r="R141" i="5"/>
  <c r="S141" i="5"/>
  <c r="T141" i="5"/>
  <c r="V141" i="5"/>
  <c r="X141" i="5" s="1"/>
  <c r="W141" i="5"/>
  <c r="U141" i="5"/>
  <c r="T1017" i="5"/>
  <c r="V1017" i="5"/>
  <c r="X1017" i="5" s="1"/>
  <c r="W1017" i="5"/>
  <c r="S1017" i="5"/>
  <c r="U1017" i="5"/>
  <c r="R1017" i="5"/>
  <c r="Q1017" i="5"/>
  <c r="R440" i="5"/>
  <c r="Q440" i="5"/>
  <c r="U440" i="5"/>
  <c r="T440" i="5"/>
  <c r="S440" i="5"/>
  <c r="W440" i="5"/>
  <c r="V440" i="5"/>
  <c r="X440" i="5" s="1"/>
  <c r="R34" i="5"/>
  <c r="S34" i="5"/>
  <c r="U34" i="5"/>
  <c r="V34" i="5"/>
  <c r="X34" i="5" s="1"/>
  <c r="T34" i="5"/>
  <c r="W34" i="5"/>
  <c r="T621" i="5"/>
  <c r="W621" i="5"/>
  <c r="U621" i="5"/>
  <c r="R621" i="5"/>
  <c r="S621" i="5"/>
  <c r="V621" i="5"/>
  <c r="X621" i="5" s="1"/>
  <c r="T1065" i="5"/>
  <c r="T799" i="5"/>
  <c r="W799" i="5"/>
  <c r="V799" i="5"/>
  <c r="X799" i="5" s="1"/>
  <c r="R799" i="5"/>
  <c r="Q799" i="5"/>
  <c r="S799" i="5"/>
  <c r="U799" i="5"/>
  <c r="S986" i="5"/>
  <c r="U986" i="5"/>
  <c r="R986" i="5"/>
  <c r="V986" i="5"/>
  <c r="X986" i="5" s="1"/>
  <c r="T986" i="5"/>
  <c r="W986" i="5"/>
  <c r="T1061" i="5"/>
  <c r="U1061" i="5"/>
  <c r="V1061" i="5"/>
  <c r="X1061" i="5" s="1"/>
  <c r="W1061" i="5"/>
  <c r="R1061" i="5"/>
  <c r="Q1061" i="5"/>
  <c r="S1061" i="5"/>
  <c r="U431" i="5"/>
  <c r="T431" i="5"/>
  <c r="S431" i="5"/>
  <c r="V431" i="5"/>
  <c r="X431" i="5" s="1"/>
  <c r="W431" i="5"/>
  <c r="R431" i="5"/>
  <c r="Q431" i="5"/>
  <c r="W1093" i="5"/>
  <c r="T427" i="5"/>
  <c r="R427" i="5"/>
  <c r="Q427" i="5"/>
  <c r="U427" i="5"/>
  <c r="S427" i="5"/>
  <c r="V427" i="5"/>
  <c r="X427" i="5" s="1"/>
  <c r="W427" i="5"/>
  <c r="R176" i="5"/>
  <c r="V176" i="5"/>
  <c r="X176" i="5" s="1"/>
  <c r="W176" i="5"/>
  <c r="S176" i="5"/>
  <c r="U176" i="5"/>
  <c r="T176" i="5"/>
  <c r="S573" i="5"/>
  <c r="T573" i="5"/>
  <c r="U573" i="5"/>
  <c r="R573" i="5"/>
  <c r="Q573" i="5"/>
  <c r="V573" i="5"/>
  <c r="X573" i="5" s="1"/>
  <c r="W573" i="5"/>
  <c r="U874" i="5"/>
  <c r="S874" i="5"/>
  <c r="R874" i="5"/>
  <c r="V874" i="5"/>
  <c r="X874" i="5" s="1"/>
  <c r="W874" i="5"/>
  <c r="T874" i="5"/>
  <c r="W1096" i="5"/>
  <c r="R1096" i="5"/>
  <c r="T1096" i="5"/>
  <c r="V1096" i="5"/>
  <c r="X1096" i="5" s="1"/>
  <c r="S1096" i="5"/>
  <c r="U1096" i="5"/>
  <c r="Q310" i="5"/>
  <c r="R310" i="5"/>
  <c r="W310" i="5"/>
  <c r="T310" i="5"/>
  <c r="U310" i="5"/>
  <c r="S310" i="5"/>
  <c r="V310" i="5"/>
  <c r="X310" i="5" s="1"/>
  <c r="R327" i="5"/>
  <c r="S327" i="5"/>
  <c r="U327" i="5"/>
  <c r="T327" i="5"/>
  <c r="V327" i="5"/>
  <c r="X327" i="5" s="1"/>
  <c r="W327" i="5"/>
  <c r="R237" i="5"/>
  <c r="Q237" i="5"/>
  <c r="Q238" i="5" s="1"/>
  <c r="W237" i="5"/>
  <c r="S237" i="5"/>
  <c r="U237" i="5"/>
  <c r="V237" i="5"/>
  <c r="X237" i="5" s="1"/>
  <c r="T237" i="5"/>
  <c r="R394" i="5"/>
  <c r="S394" i="5"/>
  <c r="U394" i="5"/>
  <c r="V394" i="5"/>
  <c r="X394" i="5" s="1"/>
  <c r="W394" i="5"/>
  <c r="T394" i="5"/>
  <c r="R16" i="5"/>
  <c r="Q16" i="5"/>
  <c r="T16" i="5"/>
  <c r="V16" i="5"/>
  <c r="X16" i="5" s="1"/>
  <c r="W16" i="5"/>
  <c r="U16" i="5"/>
  <c r="S16" i="5"/>
  <c r="W989" i="5"/>
  <c r="Q71" i="5"/>
  <c r="V71" i="5"/>
  <c r="X71" i="5" s="1"/>
  <c r="T71" i="5"/>
  <c r="R71" i="5"/>
  <c r="U71" i="5"/>
  <c r="S71" i="5"/>
  <c r="W71" i="5"/>
  <c r="R264" i="5"/>
  <c r="T264" i="5"/>
  <c r="W264" i="5"/>
  <c r="S264" i="5"/>
  <c r="U264" i="5"/>
  <c r="V264" i="5"/>
  <c r="X264" i="5" s="1"/>
  <c r="R343" i="5"/>
  <c r="S343" i="5"/>
  <c r="T343" i="5"/>
  <c r="W343" i="5"/>
  <c r="U343" i="5"/>
  <c r="V343" i="5"/>
  <c r="X343" i="5" s="1"/>
  <c r="Q334" i="5"/>
  <c r="R334" i="5"/>
  <c r="T334" i="5"/>
  <c r="S334" i="5"/>
  <c r="V334" i="5"/>
  <c r="X334" i="5" s="1"/>
  <c r="Y334" i="5" s="1"/>
  <c r="AA334" i="5" s="1"/>
  <c r="Z334" i="5" s="1"/>
  <c r="W334" i="5"/>
  <c r="U334" i="5"/>
  <c r="R741" i="5"/>
  <c r="Q741" i="5"/>
  <c r="S741" i="5"/>
  <c r="V741" i="5"/>
  <c r="X741" i="5" s="1"/>
  <c r="W741" i="5"/>
  <c r="T741" i="5"/>
  <c r="U741" i="5"/>
  <c r="U730" i="5"/>
  <c r="W730" i="5"/>
  <c r="R730" i="5"/>
  <c r="Q730" i="5"/>
  <c r="T730" i="5"/>
  <c r="V730" i="5"/>
  <c r="X730" i="5" s="1"/>
  <c r="S730" i="5"/>
  <c r="R84" i="5"/>
  <c r="V84" i="5"/>
  <c r="X84" i="5" s="1"/>
  <c r="S84" i="5"/>
  <c r="U84" i="5"/>
  <c r="T84" i="5"/>
  <c r="W84" i="5"/>
  <c r="Q103" i="5"/>
  <c r="R103" i="5"/>
  <c r="V103" i="5"/>
  <c r="X103" i="5" s="1"/>
  <c r="S103" i="5"/>
  <c r="W103" i="5"/>
  <c r="U103" i="5"/>
  <c r="T103" i="5"/>
  <c r="Q441" i="5"/>
  <c r="R441" i="5"/>
  <c r="W441" i="5"/>
  <c r="U441" i="5"/>
  <c r="T441" i="5"/>
  <c r="V441" i="5"/>
  <c r="X441" i="5" s="1"/>
  <c r="S441" i="5"/>
  <c r="R447" i="5"/>
  <c r="U407" i="5"/>
  <c r="W407" i="5"/>
  <c r="T407" i="5"/>
  <c r="V407" i="5"/>
  <c r="X407" i="5" s="1"/>
  <c r="S407" i="5"/>
  <c r="R407" i="5"/>
  <c r="R278" i="5"/>
  <c r="T278" i="5"/>
  <c r="U278" i="5"/>
  <c r="S278" i="5"/>
  <c r="V278" i="5"/>
  <c r="X278" i="5" s="1"/>
  <c r="W278" i="5"/>
  <c r="V806" i="5"/>
  <c r="X806" i="5" s="1"/>
  <c r="R806" i="5"/>
  <c r="Q806" i="5"/>
  <c r="S806" i="5"/>
  <c r="W806" i="5"/>
  <c r="U806" i="5"/>
  <c r="T806" i="5"/>
  <c r="R813" i="5"/>
  <c r="Q813" i="5"/>
  <c r="U813" i="5"/>
  <c r="T813" i="5"/>
  <c r="S813" i="5"/>
  <c r="V813" i="5"/>
  <c r="X813" i="5" s="1"/>
  <c r="W813" i="5"/>
  <c r="R189" i="5"/>
  <c r="U189" i="5"/>
  <c r="S189" i="5"/>
  <c r="W189" i="5"/>
  <c r="V189" i="5"/>
  <c r="X189" i="5" s="1"/>
  <c r="T189" i="5"/>
  <c r="V436" i="5"/>
  <c r="X436" i="5" s="1"/>
  <c r="W436" i="5"/>
  <c r="T436" i="5"/>
  <c r="U436" i="5"/>
  <c r="S436" i="5"/>
  <c r="R436" i="5"/>
  <c r="U561" i="5"/>
  <c r="W561" i="5"/>
  <c r="S561" i="5"/>
  <c r="V561" i="5"/>
  <c r="X561" i="5" s="1"/>
  <c r="T561" i="5"/>
  <c r="R561" i="5"/>
  <c r="R184" i="5"/>
  <c r="S184" i="5"/>
  <c r="U184" i="5"/>
  <c r="T184" i="5"/>
  <c r="V184" i="5"/>
  <c r="X184" i="5" s="1"/>
  <c r="W184" i="5"/>
  <c r="V766" i="5"/>
  <c r="X766" i="5" s="1"/>
  <c r="S766" i="5"/>
  <c r="T766" i="5"/>
  <c r="U766" i="5"/>
  <c r="R766" i="5"/>
  <c r="W766" i="5"/>
  <c r="Q766" i="5"/>
  <c r="Q318" i="5"/>
  <c r="R318" i="5"/>
  <c r="S318" i="5"/>
  <c r="V318" i="5"/>
  <c r="X318" i="5" s="1"/>
  <c r="U318" i="5"/>
  <c r="T318" i="5"/>
  <c r="W318" i="5"/>
  <c r="T1078" i="5"/>
  <c r="T974" i="5"/>
  <c r="S974" i="5"/>
  <c r="R974" i="5"/>
  <c r="U974" i="5"/>
  <c r="V974" i="5"/>
  <c r="X974" i="5" s="1"/>
  <c r="W974" i="5"/>
  <c r="T775" i="5"/>
  <c r="W775" i="5"/>
  <c r="V775" i="5"/>
  <c r="X775" i="5" s="1"/>
  <c r="R775" i="5"/>
  <c r="S775" i="5"/>
  <c r="U775" i="5"/>
  <c r="R518" i="5"/>
  <c r="Q518" i="5"/>
  <c r="T518" i="5"/>
  <c r="U518" i="5"/>
  <c r="W518" i="5"/>
  <c r="V518" i="5"/>
  <c r="X518" i="5" s="1"/>
  <c r="S518" i="5"/>
  <c r="U549" i="5"/>
  <c r="S549" i="5"/>
  <c r="V549" i="5"/>
  <c r="X549" i="5" s="1"/>
  <c r="T549" i="5"/>
  <c r="W549" i="5"/>
  <c r="R549" i="5"/>
  <c r="Q549" i="5"/>
  <c r="W387" i="5"/>
  <c r="S387" i="5"/>
  <c r="R387" i="5"/>
  <c r="U387" i="5"/>
  <c r="T387" i="5"/>
  <c r="V387" i="5"/>
  <c r="X387" i="5" s="1"/>
  <c r="Q250" i="5"/>
  <c r="R250" i="5"/>
  <c r="V250" i="5"/>
  <c r="X250" i="5" s="1"/>
  <c r="W250" i="5"/>
  <c r="S250" i="5"/>
  <c r="T250" i="5"/>
  <c r="U250" i="5"/>
  <c r="W864" i="5"/>
  <c r="R864" i="5"/>
  <c r="U864" i="5"/>
  <c r="T864" i="5"/>
  <c r="S864" i="5"/>
  <c r="V864" i="5"/>
  <c r="X864" i="5" s="1"/>
  <c r="R222" i="5"/>
  <c r="Q222" i="5"/>
  <c r="W222" i="5"/>
  <c r="T222" i="5"/>
  <c r="U222" i="5"/>
  <c r="V222" i="5"/>
  <c r="X222" i="5" s="1"/>
  <c r="S222" i="5"/>
  <c r="U535" i="5"/>
  <c r="R535" i="5"/>
  <c r="S535" i="5"/>
  <c r="V535" i="5"/>
  <c r="X535" i="5" s="1"/>
  <c r="T535" i="5"/>
  <c r="W535" i="5"/>
  <c r="Q374" i="5"/>
  <c r="U374" i="5"/>
  <c r="S374" i="5"/>
  <c r="R949" i="5"/>
  <c r="T949" i="5"/>
  <c r="V949" i="5"/>
  <c r="X949" i="5" s="1"/>
  <c r="W949" i="5"/>
  <c r="U949" i="5"/>
  <c r="S949" i="5"/>
  <c r="R331" i="5"/>
  <c r="Q331" i="5"/>
  <c r="T331" i="5"/>
  <c r="U331" i="5"/>
  <c r="S331" i="5"/>
  <c r="W331" i="5"/>
  <c r="V331" i="5"/>
  <c r="X331" i="5" s="1"/>
  <c r="Y331" i="5" s="1"/>
  <c r="AA331" i="5" s="1"/>
  <c r="Z331" i="5" s="1"/>
  <c r="U865" i="5"/>
  <c r="S865" i="5"/>
  <c r="Q865" i="5"/>
  <c r="R120" i="5"/>
  <c r="Q120" i="5"/>
  <c r="Q121" i="5" s="1"/>
  <c r="S120" i="5"/>
  <c r="U120" i="5"/>
  <c r="W120" i="5"/>
  <c r="T120" i="5"/>
  <c r="V120" i="5"/>
  <c r="X120" i="5" s="1"/>
  <c r="Y120" i="5" s="1"/>
  <c r="R351" i="5"/>
  <c r="T351" i="5"/>
  <c r="V351" i="5"/>
  <c r="X351" i="5" s="1"/>
  <c r="W351" i="5"/>
  <c r="U351" i="5"/>
  <c r="S351" i="5"/>
  <c r="R790" i="5"/>
  <c r="V790" i="5"/>
  <c r="X790" i="5" s="1"/>
  <c r="T790" i="5"/>
  <c r="W790" i="5"/>
  <c r="S790" i="5"/>
  <c r="Q790" i="5"/>
  <c r="U790" i="5"/>
  <c r="R206" i="5"/>
  <c r="Q206" i="5"/>
  <c r="W206" i="5"/>
  <c r="S206" i="5"/>
  <c r="T206" i="5"/>
  <c r="U206" i="5"/>
  <c r="V206" i="5"/>
  <c r="X206" i="5" s="1"/>
  <c r="Y206" i="5" s="1"/>
  <c r="AA206" i="5" s="1"/>
  <c r="Z206" i="5" s="1"/>
  <c r="V1077" i="5"/>
  <c r="X1077" i="5" s="1"/>
  <c r="W1077" i="5"/>
  <c r="U1077" i="5"/>
  <c r="R1077" i="5"/>
  <c r="Q1077" i="5"/>
  <c r="S1077" i="5"/>
  <c r="T1077" i="5"/>
  <c r="R277" i="5"/>
  <c r="Q277" i="5"/>
  <c r="W277" i="5"/>
  <c r="V277" i="5"/>
  <c r="X277" i="5" s="1"/>
  <c r="U277" i="5"/>
  <c r="S277" i="5"/>
  <c r="T277" i="5"/>
  <c r="V548" i="5"/>
  <c r="X548" i="5" s="1"/>
  <c r="T548" i="5"/>
  <c r="W548" i="5"/>
  <c r="U548" i="5"/>
  <c r="R548" i="5"/>
  <c r="Q548" i="5"/>
  <c r="S548" i="5"/>
  <c r="R147" i="5"/>
  <c r="W147" i="5"/>
  <c r="S147" i="5"/>
  <c r="V147" i="5"/>
  <c r="X147" i="5" s="1"/>
  <c r="U147" i="5"/>
  <c r="T147" i="5"/>
  <c r="R817" i="5"/>
  <c r="Q817" i="5"/>
  <c r="S817" i="5"/>
  <c r="T817" i="5"/>
  <c r="V817" i="5"/>
  <c r="X817" i="5" s="1"/>
  <c r="W817" i="5"/>
  <c r="U817" i="5"/>
  <c r="R368" i="5"/>
  <c r="W368" i="5"/>
  <c r="S368" i="5"/>
  <c r="T368" i="5"/>
  <c r="V368" i="5"/>
  <c r="X368" i="5" s="1"/>
  <c r="U368" i="5"/>
  <c r="Q1083" i="5"/>
  <c r="R1091" i="5"/>
  <c r="U1091" i="5"/>
  <c r="V1091" i="5"/>
  <c r="X1091" i="5" s="1"/>
  <c r="Q1091" i="5"/>
  <c r="W1091" i="5"/>
  <c r="S1091" i="5"/>
  <c r="T1091" i="5"/>
  <c r="W1025" i="5"/>
  <c r="R1025" i="5"/>
  <c r="V1025" i="5"/>
  <c r="X1025" i="5" s="1"/>
  <c r="R846" i="5"/>
  <c r="Q846" i="5"/>
  <c r="U846" i="5"/>
  <c r="V846" i="5"/>
  <c r="X846" i="5" s="1"/>
  <c r="S846" i="5"/>
  <c r="W846" i="5"/>
  <c r="T846" i="5"/>
  <c r="V647" i="5"/>
  <c r="X647" i="5" s="1"/>
  <c r="R647" i="5"/>
  <c r="W647" i="5"/>
  <c r="S647" i="5"/>
  <c r="T647" i="5"/>
  <c r="U647" i="5"/>
  <c r="R509" i="5"/>
  <c r="T509" i="5"/>
  <c r="S509" i="5"/>
  <c r="W924" i="5"/>
  <c r="U627" i="5"/>
  <c r="R627" i="5"/>
  <c r="T627" i="5"/>
  <c r="V627" i="5"/>
  <c r="X627" i="5" s="1"/>
  <c r="W627" i="5"/>
  <c r="S627" i="5"/>
  <c r="R426" i="5"/>
  <c r="T426" i="5"/>
  <c r="V426" i="5"/>
  <c r="X426" i="5" s="1"/>
  <c r="U426" i="5"/>
  <c r="W426" i="5"/>
  <c r="S426" i="5"/>
  <c r="U19" i="5"/>
  <c r="S19" i="5"/>
  <c r="R19" i="5"/>
  <c r="W19" i="5"/>
  <c r="Q19" i="5"/>
  <c r="V19" i="5"/>
  <c r="X19" i="5" s="1"/>
  <c r="T19" i="5"/>
  <c r="S796" i="5"/>
  <c r="U796" i="5"/>
  <c r="R796" i="5"/>
  <c r="V796" i="5"/>
  <c r="X796" i="5" s="1"/>
  <c r="T796" i="5"/>
  <c r="W796" i="5"/>
  <c r="R292" i="5"/>
  <c r="U292" i="5"/>
  <c r="T292" i="5"/>
  <c r="S292" i="5"/>
  <c r="W292" i="5"/>
  <c r="V292" i="5"/>
  <c r="X292" i="5" s="1"/>
  <c r="U739" i="5"/>
  <c r="W739" i="5"/>
  <c r="T739" i="5"/>
  <c r="S739" i="5"/>
  <c r="V739" i="5"/>
  <c r="X739" i="5" s="1"/>
  <c r="R739" i="5"/>
  <c r="W243" i="5"/>
  <c r="S243" i="5"/>
  <c r="T243" i="5"/>
  <c r="R378" i="5"/>
  <c r="Q378" i="5"/>
  <c r="W378" i="5"/>
  <c r="S378" i="5"/>
  <c r="V378" i="5"/>
  <c r="U378" i="5"/>
  <c r="T378" i="5"/>
  <c r="Q857" i="5"/>
  <c r="T857" i="5"/>
  <c r="U857" i="5"/>
  <c r="S857" i="5"/>
  <c r="R857" i="5"/>
  <c r="V857" i="5"/>
  <c r="X857" i="5" s="1"/>
  <c r="Y857" i="5" s="1"/>
  <c r="AA857" i="5" s="1"/>
  <c r="Z857" i="5" s="1"/>
  <c r="W857" i="5"/>
  <c r="R257" i="5"/>
  <c r="Q257" i="5"/>
  <c r="S257" i="5"/>
  <c r="V257" i="5"/>
  <c r="X257" i="5" s="1"/>
  <c r="Y257" i="5" s="1"/>
  <c r="AA257" i="5" s="1"/>
  <c r="Z257" i="5" s="1"/>
  <c r="W257" i="5"/>
  <c r="U257" i="5"/>
  <c r="T257" i="5"/>
  <c r="W648" i="5"/>
  <c r="S648" i="5"/>
  <c r="R648" i="5"/>
  <c r="Q648" i="5"/>
  <c r="U648" i="5"/>
  <c r="T648" i="5"/>
  <c r="V648" i="5"/>
  <c r="X648" i="5" s="1"/>
  <c r="R248" i="5"/>
  <c r="U248" i="5"/>
  <c r="T248" i="5"/>
  <c r="W248" i="5"/>
  <c r="S248" i="5"/>
  <c r="V248" i="5"/>
  <c r="X248" i="5" s="1"/>
  <c r="V532" i="5"/>
  <c r="X532" i="5" s="1"/>
  <c r="S532" i="5"/>
  <c r="W532" i="5"/>
  <c r="U532" i="5"/>
  <c r="T532" i="5"/>
  <c r="R532" i="5"/>
  <c r="Q532" i="5"/>
  <c r="S26" i="5"/>
  <c r="T26" i="5"/>
  <c r="U26" i="5"/>
  <c r="S1034" i="5"/>
  <c r="R1034" i="5"/>
  <c r="Q1034" i="5"/>
  <c r="V1034" i="5"/>
  <c r="X1034" i="5" s="1"/>
  <c r="W1034" i="5"/>
  <c r="U1034" i="5"/>
  <c r="T1034" i="5"/>
  <c r="V522" i="5"/>
  <c r="X522" i="5" s="1"/>
  <c r="T522" i="5"/>
  <c r="R522" i="5"/>
  <c r="S522" i="5"/>
  <c r="W522" i="5"/>
  <c r="U522" i="5"/>
  <c r="R20" i="5"/>
  <c r="Q20" i="5"/>
  <c r="V20" i="5"/>
  <c r="X20" i="5" s="1"/>
  <c r="S20" i="5"/>
  <c r="T20" i="5"/>
  <c r="U20" i="5"/>
  <c r="W20" i="5"/>
  <c r="R481" i="5"/>
  <c r="S481" i="5"/>
  <c r="T481" i="5"/>
  <c r="U481" i="5"/>
  <c r="V481" i="5"/>
  <c r="X481" i="5" s="1"/>
  <c r="W481" i="5"/>
  <c r="U960" i="5"/>
  <c r="W960" i="5"/>
  <c r="S960" i="5"/>
  <c r="V960" i="5"/>
  <c r="X960" i="5" s="1"/>
  <c r="R960" i="5"/>
  <c r="T960" i="5"/>
  <c r="U336" i="5"/>
  <c r="S336" i="5"/>
  <c r="T336" i="5"/>
  <c r="W336" i="5"/>
  <c r="R336" i="5"/>
  <c r="V336" i="5"/>
  <c r="X336" i="5" s="1"/>
  <c r="Q53" i="5"/>
  <c r="Q54" i="5" s="1"/>
  <c r="U53" i="5"/>
  <c r="V53" i="5"/>
  <c r="X53" i="5" s="1"/>
  <c r="T787" i="5"/>
  <c r="W787" i="5"/>
  <c r="V787" i="5"/>
  <c r="X787" i="5" s="1"/>
  <c r="R787" i="5"/>
  <c r="Q787" i="5"/>
  <c r="Q788" i="5" s="1"/>
  <c r="U787" i="5"/>
  <c r="S787" i="5"/>
  <c r="R227" i="5"/>
  <c r="Q227" i="5"/>
  <c r="U227" i="5"/>
  <c r="S227" i="5"/>
  <c r="V227" i="5"/>
  <c r="X227" i="5" s="1"/>
  <c r="T227" i="5"/>
  <c r="W227" i="5"/>
  <c r="V770" i="5"/>
  <c r="X770" i="5" s="1"/>
  <c r="W770" i="5"/>
  <c r="U770" i="5"/>
  <c r="S770" i="5"/>
  <c r="T770" i="5"/>
  <c r="R770" i="5"/>
  <c r="R282" i="5"/>
  <c r="U282" i="5"/>
  <c r="V282" i="5"/>
  <c r="X282" i="5" s="1"/>
  <c r="W282" i="5"/>
  <c r="T282" i="5"/>
  <c r="S282" i="5"/>
  <c r="Q649" i="5"/>
  <c r="U649" i="5"/>
  <c r="S649" i="5"/>
  <c r="R649" i="5"/>
  <c r="W649" i="5"/>
  <c r="T649" i="5"/>
  <c r="V649" i="5"/>
  <c r="X649" i="5" s="1"/>
  <c r="U121" i="5"/>
  <c r="V121" i="5"/>
  <c r="X121" i="5" s="1"/>
  <c r="W121" i="5"/>
  <c r="T121" i="5"/>
  <c r="R121" i="5"/>
  <c r="S121" i="5"/>
  <c r="V464" i="5"/>
  <c r="X464" i="5" s="1"/>
  <c r="S464" i="5"/>
  <c r="R653" i="5"/>
  <c r="Q653" i="5"/>
  <c r="T653" i="5"/>
  <c r="U653" i="5"/>
  <c r="W653" i="5"/>
  <c r="V653" i="5"/>
  <c r="X653" i="5" s="1"/>
  <c r="S653" i="5"/>
  <c r="R43" i="5"/>
  <c r="Q43" i="5"/>
  <c r="W43" i="5"/>
  <c r="T43" i="5"/>
  <c r="U43" i="5"/>
  <c r="S43" i="5"/>
  <c r="V43" i="5"/>
  <c r="X43" i="5" s="1"/>
  <c r="V644" i="5"/>
  <c r="X644" i="5" s="1"/>
  <c r="R644" i="5"/>
  <c r="W644" i="5"/>
  <c r="T644" i="5"/>
  <c r="U644" i="5"/>
  <c r="S644" i="5"/>
  <c r="R140" i="5"/>
  <c r="Q140" i="5"/>
  <c r="Q141" i="5" s="1"/>
  <c r="V140" i="5"/>
  <c r="T140" i="5"/>
  <c r="U140" i="5"/>
  <c r="W140" i="5"/>
  <c r="S140" i="5"/>
  <c r="Q523" i="5"/>
  <c r="S523" i="5"/>
  <c r="V523" i="5"/>
  <c r="X523" i="5" s="1"/>
  <c r="W523" i="5"/>
  <c r="T523" i="5"/>
  <c r="U523" i="5"/>
  <c r="R523" i="5"/>
  <c r="R1082" i="5"/>
  <c r="Q1082" i="5"/>
  <c r="U1082" i="5"/>
  <c r="V1082" i="5"/>
  <c r="X1082" i="5" s="1"/>
  <c r="W1082" i="5"/>
  <c r="S1082" i="5"/>
  <c r="T1082" i="5"/>
  <c r="W570" i="5"/>
  <c r="R570" i="5"/>
  <c r="T570" i="5"/>
  <c r="R465" i="5"/>
  <c r="Q465" i="5"/>
  <c r="U465" i="5"/>
  <c r="S465" i="5"/>
  <c r="V465" i="5"/>
  <c r="X465" i="5" s="1"/>
  <c r="W465" i="5"/>
  <c r="T465" i="5"/>
  <c r="Q816" i="5"/>
  <c r="U816" i="5"/>
  <c r="V816" i="5"/>
  <c r="X816" i="5" s="1"/>
  <c r="W816" i="5"/>
  <c r="R816" i="5"/>
  <c r="S816" i="5"/>
  <c r="T816" i="5"/>
  <c r="R192" i="5"/>
  <c r="T192" i="5"/>
  <c r="U192" i="5"/>
  <c r="V192" i="5"/>
  <c r="X192" i="5" s="1"/>
  <c r="W192" i="5"/>
  <c r="S192" i="5"/>
  <c r="W901" i="5"/>
  <c r="U901" i="5"/>
  <c r="S901" i="5"/>
  <c r="R901" i="5"/>
  <c r="T901" i="5"/>
  <c r="V901" i="5"/>
  <c r="X901" i="5" s="1"/>
  <c r="R397" i="5"/>
  <c r="T397" i="5"/>
  <c r="V397" i="5"/>
  <c r="X397" i="5" s="1"/>
  <c r="W397" i="5"/>
  <c r="S397" i="5"/>
  <c r="U397" i="5"/>
  <c r="Q397" i="5"/>
  <c r="R956" i="5"/>
  <c r="Q956" i="5"/>
  <c r="T956" i="5"/>
  <c r="S956" i="5"/>
  <c r="V956" i="5"/>
  <c r="X956" i="5" s="1"/>
  <c r="W956" i="5"/>
  <c r="U956" i="5"/>
  <c r="R444" i="5"/>
  <c r="Q444" i="5"/>
  <c r="S444" i="5"/>
  <c r="R395" i="5"/>
  <c r="Q395" i="5"/>
  <c r="V395" i="5"/>
  <c r="X395" i="5" s="1"/>
  <c r="S395" i="5"/>
  <c r="T395" i="5"/>
  <c r="W395" i="5"/>
  <c r="U395" i="5"/>
  <c r="V1010" i="5"/>
  <c r="X1010" i="5" s="1"/>
  <c r="S1010" i="5"/>
  <c r="U1010" i="5"/>
  <c r="Q1010" i="5"/>
  <c r="T1010" i="5"/>
  <c r="W1010" i="5"/>
  <c r="R1010" i="5"/>
  <c r="Q450" i="5"/>
  <c r="R450" i="5"/>
  <c r="V450" i="5"/>
  <c r="X450" i="5" s="1"/>
  <c r="W450" i="5"/>
  <c r="S450" i="5"/>
  <c r="T450" i="5"/>
  <c r="U450" i="5"/>
  <c r="R825" i="5"/>
  <c r="Q825" i="5"/>
  <c r="T825" i="5"/>
  <c r="V825" i="5"/>
  <c r="X825" i="5" s="1"/>
  <c r="S825" i="5"/>
  <c r="U825" i="5"/>
  <c r="W825" i="5"/>
  <c r="R289" i="5"/>
  <c r="Q289" i="5"/>
  <c r="S289" i="5"/>
  <c r="W289" i="5"/>
  <c r="V289" i="5"/>
  <c r="X289" i="5" s="1"/>
  <c r="U289" i="5"/>
  <c r="T289" i="5"/>
  <c r="S744" i="5"/>
  <c r="Q744" i="5"/>
  <c r="T744" i="5"/>
  <c r="U744" i="5"/>
  <c r="W744" i="5"/>
  <c r="R744" i="5"/>
  <c r="V744" i="5"/>
  <c r="X744" i="5" s="1"/>
  <c r="R312" i="5"/>
  <c r="U312" i="5"/>
  <c r="W312" i="5"/>
  <c r="R23" i="5"/>
  <c r="V23" i="5"/>
  <c r="X23" i="5" s="1"/>
  <c r="S23" i="5"/>
  <c r="T23" i="5"/>
  <c r="U23" i="5"/>
  <c r="W23" i="5"/>
  <c r="U574" i="5"/>
  <c r="T574" i="5"/>
  <c r="S574" i="5"/>
  <c r="R574" i="5"/>
  <c r="Q574" i="5"/>
  <c r="V574" i="5"/>
  <c r="X574" i="5" s="1"/>
  <c r="W574" i="5"/>
  <c r="V1103" i="5"/>
  <c r="X1103" i="5" s="1"/>
  <c r="W1103" i="5"/>
  <c r="T1103" i="5"/>
  <c r="S1103" i="5"/>
  <c r="R1103" i="5"/>
  <c r="Q1103" i="5"/>
  <c r="U1103" i="5"/>
  <c r="U701" i="5"/>
  <c r="W701" i="5"/>
  <c r="S701" i="5"/>
  <c r="R701" i="5"/>
  <c r="Q701" i="5"/>
  <c r="Q702" i="5" s="1"/>
  <c r="V701" i="5"/>
  <c r="X701" i="5" s="1"/>
  <c r="T701" i="5"/>
  <c r="U1067" i="5"/>
  <c r="W1067" i="5"/>
  <c r="T1067" i="5"/>
  <c r="V1067" i="5"/>
  <c r="X1067" i="5" s="1"/>
  <c r="S1067" i="5"/>
  <c r="Q1067" i="5"/>
  <c r="R1067" i="5"/>
  <c r="W908" i="5"/>
  <c r="T908" i="5"/>
  <c r="V908" i="5"/>
  <c r="X908" i="5" s="1"/>
  <c r="R908" i="5"/>
  <c r="S908" i="5"/>
  <c r="Q908" i="5"/>
  <c r="U908" i="5"/>
  <c r="R542" i="5"/>
  <c r="U542" i="5"/>
  <c r="T542" i="5"/>
  <c r="W542" i="5"/>
  <c r="S542" i="5"/>
  <c r="Q542" i="5"/>
  <c r="Q543" i="5" s="1"/>
  <c r="V542" i="5"/>
  <c r="X542" i="5" s="1"/>
  <c r="R662" i="5"/>
  <c r="Q662" i="5"/>
  <c r="W662" i="5"/>
  <c r="S662" i="5"/>
  <c r="V662" i="5"/>
  <c r="X662" i="5" s="1"/>
  <c r="T662" i="5"/>
  <c r="U662" i="5"/>
  <c r="U981" i="5"/>
  <c r="V981" i="5"/>
  <c r="X981" i="5" s="1"/>
  <c r="W981" i="5"/>
  <c r="R981" i="5"/>
  <c r="T981" i="5"/>
  <c r="S981" i="5"/>
  <c r="S929" i="5"/>
  <c r="U929" i="5"/>
  <c r="R929" i="5"/>
  <c r="T929" i="5"/>
  <c r="V929" i="5"/>
  <c r="X929" i="5" s="1"/>
  <c r="W929" i="5"/>
  <c r="R319" i="5"/>
  <c r="Q319" i="5"/>
  <c r="T319" i="5"/>
  <c r="V319" i="5"/>
  <c r="X319" i="5" s="1"/>
  <c r="U319" i="5"/>
  <c r="W319" i="5"/>
  <c r="S319" i="5"/>
  <c r="W479" i="5"/>
  <c r="R262" i="5"/>
  <c r="V262" i="5"/>
  <c r="X262" i="5" s="1"/>
  <c r="U262" i="5"/>
  <c r="S262" i="5"/>
  <c r="T262" i="5"/>
  <c r="W262" i="5"/>
  <c r="R605" i="5"/>
  <c r="S605" i="5"/>
  <c r="U605" i="5"/>
  <c r="T605" i="5"/>
  <c r="V605" i="5"/>
  <c r="X605" i="5" s="1"/>
  <c r="W605" i="5"/>
  <c r="R491" i="5"/>
  <c r="Q491" i="5"/>
  <c r="U491" i="5"/>
  <c r="W491" i="5"/>
  <c r="T491" i="5"/>
  <c r="S491" i="5"/>
  <c r="V491" i="5"/>
  <c r="X491" i="5" s="1"/>
  <c r="R800" i="5"/>
  <c r="Q800" i="5"/>
  <c r="W800" i="5"/>
  <c r="T800" i="5"/>
  <c r="S800" i="5"/>
  <c r="U800" i="5"/>
  <c r="V800" i="5"/>
  <c r="X800" i="5" s="1"/>
  <c r="S702" i="5"/>
  <c r="T702" i="5"/>
  <c r="R702" i="5"/>
  <c r="V702" i="5"/>
  <c r="X702" i="5" s="1"/>
  <c r="W702" i="5"/>
  <c r="U702" i="5"/>
  <c r="W646" i="5"/>
  <c r="R738" i="5"/>
  <c r="V738" i="5"/>
  <c r="X738" i="5" s="1"/>
  <c r="T738" i="5"/>
  <c r="W738" i="5"/>
  <c r="S738" i="5"/>
  <c r="U738" i="5"/>
  <c r="R371" i="5"/>
  <c r="Q371" i="5"/>
  <c r="V371" i="5"/>
  <c r="X371" i="5" s="1"/>
  <c r="W371" i="5"/>
  <c r="S371" i="5"/>
  <c r="U371" i="5"/>
  <c r="T371" i="5"/>
  <c r="V776" i="5"/>
  <c r="X776" i="5" s="1"/>
  <c r="U776" i="5"/>
  <c r="W776" i="5"/>
  <c r="S776" i="5"/>
  <c r="R776" i="5"/>
  <c r="Q776" i="5"/>
  <c r="T776" i="5"/>
  <c r="R603" i="5"/>
  <c r="Q603" i="5"/>
  <c r="S603" i="5"/>
  <c r="U603" i="5"/>
  <c r="V603" i="5"/>
  <c r="X603" i="5" s="1"/>
  <c r="W603" i="5"/>
  <c r="T603" i="5"/>
  <c r="W593" i="5"/>
  <c r="S593" i="5"/>
  <c r="R593" i="5"/>
  <c r="Q593" i="5"/>
  <c r="U593" i="5"/>
  <c r="T593" i="5"/>
  <c r="V593" i="5"/>
  <c r="X593" i="5" s="1"/>
  <c r="R138" i="5"/>
  <c r="W138" i="5"/>
  <c r="S138" i="5"/>
  <c r="T138" i="5"/>
  <c r="V138" i="5"/>
  <c r="X138" i="5" s="1"/>
  <c r="U138" i="5"/>
  <c r="Q829" i="5"/>
  <c r="Q830" i="5" s="1"/>
  <c r="T829" i="5"/>
  <c r="S829" i="5"/>
  <c r="W829" i="5"/>
  <c r="U829" i="5"/>
  <c r="V829" i="5"/>
  <c r="X829" i="5" s="1"/>
  <c r="R829" i="5"/>
  <c r="W1000" i="5"/>
  <c r="U1000" i="5"/>
  <c r="V1000" i="5"/>
  <c r="X1000" i="5" s="1"/>
  <c r="R1000" i="5"/>
  <c r="S1000" i="5"/>
  <c r="T1000" i="5"/>
  <c r="Q1000" i="5"/>
  <c r="T798" i="5"/>
  <c r="V798" i="5"/>
  <c r="X798" i="5" s="1"/>
  <c r="U798" i="5"/>
  <c r="S798" i="5"/>
  <c r="R798" i="5"/>
  <c r="W798" i="5"/>
  <c r="R988" i="5"/>
  <c r="S988" i="5"/>
  <c r="T988" i="5"/>
  <c r="W988" i="5"/>
  <c r="V988" i="5"/>
  <c r="X988" i="5" s="1"/>
  <c r="U988" i="5"/>
  <c r="R303" i="5"/>
  <c r="Q303" i="5"/>
  <c r="V303" i="5"/>
  <c r="X303" i="5" s="1"/>
  <c r="T303" i="5"/>
  <c r="U303" i="5"/>
  <c r="S303" i="5"/>
  <c r="W303" i="5"/>
  <c r="R281" i="5"/>
  <c r="Q281" i="5"/>
  <c r="Q282" i="5" s="1"/>
  <c r="T281" i="5"/>
  <c r="V281" i="5"/>
  <c r="X281" i="5" s="1"/>
  <c r="U281" i="5"/>
  <c r="S281" i="5"/>
  <c r="W281" i="5"/>
  <c r="T293" i="5"/>
  <c r="R293" i="5"/>
  <c r="S293" i="5"/>
  <c r="Q293" i="5"/>
  <c r="Q294" i="5" s="1"/>
  <c r="U293" i="5"/>
  <c r="W293" i="5"/>
  <c r="V293" i="5"/>
  <c r="X293" i="5" s="1"/>
  <c r="V1023" i="5"/>
  <c r="X1023" i="5" s="1"/>
  <c r="Y1023" i="5" s="1"/>
  <c r="AA1023" i="5" s="1"/>
  <c r="Z1023" i="5" s="1"/>
  <c r="T1023" i="5"/>
  <c r="R1023" i="5"/>
  <c r="Q1023" i="5"/>
  <c r="U1023" i="5"/>
  <c r="S1023" i="5"/>
  <c r="W1023" i="5"/>
  <c r="R154" i="5"/>
  <c r="W154" i="5"/>
  <c r="T154" i="5"/>
  <c r="V154" i="5"/>
  <c r="X154" i="5" s="1"/>
  <c r="U154" i="5"/>
  <c r="S154" i="5"/>
  <c r="R749" i="5"/>
  <c r="Q749" i="5"/>
  <c r="U749" i="5"/>
  <c r="T749" i="5"/>
  <c r="S749" i="5"/>
  <c r="V749" i="5"/>
  <c r="X749" i="5" s="1"/>
  <c r="W749" i="5"/>
  <c r="V571" i="5"/>
  <c r="X571" i="5" s="1"/>
  <c r="W571" i="5"/>
  <c r="S571" i="5"/>
  <c r="R571" i="5"/>
  <c r="Q571" i="5"/>
  <c r="T571" i="5"/>
  <c r="U571" i="5"/>
  <c r="R14" i="5"/>
  <c r="T14" i="5"/>
  <c r="V14" i="5"/>
  <c r="X14" i="5" s="1"/>
  <c r="W14" i="5"/>
  <c r="S14" i="5"/>
  <c r="U14" i="5"/>
  <c r="R365" i="5"/>
  <c r="T365" i="5"/>
  <c r="W365" i="5"/>
  <c r="U365" i="5"/>
  <c r="S365" i="5"/>
  <c r="V365" i="5"/>
  <c r="X365" i="5" s="1"/>
  <c r="R346" i="5"/>
  <c r="Q346" i="5"/>
  <c r="U346" i="5"/>
  <c r="V346" i="5"/>
  <c r="X346" i="5" s="1"/>
  <c r="S346" i="5"/>
  <c r="T346" i="5"/>
  <c r="W346" i="5"/>
  <c r="R734" i="5"/>
  <c r="V734" i="5"/>
  <c r="X734" i="5" s="1"/>
  <c r="T734" i="5"/>
  <c r="U734" i="5"/>
  <c r="W734" i="5"/>
  <c r="S734" i="5"/>
  <c r="V1064" i="5"/>
  <c r="X1064" i="5" s="1"/>
  <c r="W1064" i="5"/>
  <c r="R1064" i="5"/>
  <c r="Q1064" i="5"/>
  <c r="T1064" i="5"/>
  <c r="U1064" i="5"/>
  <c r="S1064" i="5"/>
  <c r="U1033" i="5"/>
  <c r="V1033" i="5"/>
  <c r="X1033" i="5" s="1"/>
  <c r="T1033" i="5"/>
  <c r="R1033" i="5"/>
  <c r="W1033" i="5"/>
  <c r="S1033" i="5"/>
  <c r="R820" i="5"/>
  <c r="W820" i="5"/>
  <c r="U820" i="5"/>
  <c r="T820" i="5"/>
  <c r="Q820" i="5"/>
  <c r="V820" i="5"/>
  <c r="X820" i="5" s="1"/>
  <c r="S820" i="5"/>
  <c r="T928" i="5"/>
  <c r="Q928" i="5"/>
  <c r="Q929" i="5" s="1"/>
  <c r="W928" i="5"/>
  <c r="R127" i="5"/>
  <c r="S127" i="5"/>
  <c r="W127" i="5"/>
  <c r="Q127" i="5"/>
  <c r="T127" i="5"/>
  <c r="V127" i="5"/>
  <c r="X127" i="5" s="1"/>
  <c r="U127" i="5"/>
  <c r="R183" i="5"/>
  <c r="T183" i="5"/>
  <c r="U183" i="5"/>
  <c r="W1009" i="5"/>
  <c r="R1009" i="5"/>
  <c r="Q1009" i="5"/>
  <c r="T1009" i="5"/>
  <c r="S1009" i="5"/>
  <c r="U1009" i="5"/>
  <c r="V1009" i="5"/>
  <c r="X1009" i="5" s="1"/>
  <c r="U550" i="5"/>
  <c r="R550" i="5"/>
  <c r="V550" i="5"/>
  <c r="X550" i="5" s="1"/>
  <c r="S550" i="5"/>
  <c r="T550" i="5"/>
  <c r="W550" i="5"/>
  <c r="Q550" i="5"/>
  <c r="T733" i="5"/>
  <c r="S733" i="5"/>
  <c r="R733" i="5"/>
  <c r="Q733" i="5"/>
  <c r="V733" i="5"/>
  <c r="X733" i="5" s="1"/>
  <c r="U733" i="5"/>
  <c r="W733" i="5"/>
  <c r="Q133" i="5"/>
  <c r="R133" i="5"/>
  <c r="W133" i="5"/>
  <c r="U133" i="5"/>
  <c r="T133" i="5"/>
  <c r="S133" i="5"/>
  <c r="V133" i="5"/>
  <c r="X133" i="5" s="1"/>
  <c r="S300" i="5"/>
  <c r="R300" i="5"/>
  <c r="Q300" i="5"/>
  <c r="U300" i="5"/>
  <c r="V300" i="5"/>
  <c r="X300" i="5" s="1"/>
  <c r="T300" i="5"/>
  <c r="W300" i="5"/>
  <c r="T674" i="5"/>
  <c r="U674" i="5"/>
  <c r="W433" i="5"/>
  <c r="S433" i="5"/>
  <c r="U433" i="5"/>
  <c r="V433" i="5"/>
  <c r="X433" i="5" s="1"/>
  <c r="T433" i="5"/>
  <c r="Q433" i="5"/>
  <c r="R433" i="5"/>
  <c r="R89" i="5"/>
  <c r="Q89" i="5"/>
  <c r="T89" i="5"/>
  <c r="V89" i="5"/>
  <c r="X89" i="5" s="1"/>
  <c r="Y89" i="5" s="1"/>
  <c r="AA89" i="5" s="1"/>
  <c r="Z89" i="5" s="1"/>
  <c r="U89" i="5"/>
  <c r="W89" i="5"/>
  <c r="S89" i="5"/>
  <c r="S975" i="5"/>
  <c r="W975" i="5"/>
  <c r="U975" i="5"/>
  <c r="T975" i="5"/>
  <c r="R975" i="5"/>
  <c r="Q975" i="5"/>
  <c r="V975" i="5"/>
  <c r="X975" i="5" s="1"/>
  <c r="W718" i="5"/>
  <c r="Q718" i="5"/>
  <c r="T718" i="5"/>
  <c r="R519" i="5"/>
  <c r="Q519" i="5"/>
  <c r="S519" i="5"/>
  <c r="W519" i="5"/>
  <c r="V519" i="5"/>
  <c r="X519" i="5" s="1"/>
  <c r="U519" i="5"/>
  <c r="T519" i="5"/>
  <c r="T1101" i="5"/>
  <c r="W1101" i="5"/>
  <c r="R485" i="5"/>
  <c r="Q485" i="5"/>
  <c r="V485" i="5"/>
  <c r="X485" i="5" s="1"/>
  <c r="T485" i="5"/>
  <c r="S485" i="5"/>
  <c r="U485" i="5"/>
  <c r="W485" i="5"/>
  <c r="R756" i="5"/>
  <c r="Q756" i="5"/>
  <c r="S756" i="5"/>
  <c r="U756" i="5"/>
  <c r="T756" i="5"/>
  <c r="V756" i="5"/>
  <c r="X756" i="5" s="1"/>
  <c r="W756" i="5"/>
  <c r="Q203" i="5"/>
  <c r="V203" i="5"/>
  <c r="X203" i="5" s="1"/>
  <c r="S203" i="5"/>
  <c r="R114" i="5"/>
  <c r="V114" i="5"/>
  <c r="X114" i="5" s="1"/>
  <c r="T114" i="5"/>
  <c r="Q114" i="5"/>
  <c r="W114" i="5"/>
  <c r="S114" i="5"/>
  <c r="U114" i="5"/>
  <c r="R720" i="5"/>
  <c r="Q720" i="5"/>
  <c r="T720" i="5"/>
  <c r="W720" i="5"/>
  <c r="V720" i="5"/>
  <c r="X720" i="5" s="1"/>
  <c r="S720" i="5"/>
  <c r="U720" i="5"/>
  <c r="U959" i="5"/>
  <c r="S959" i="5"/>
  <c r="R959" i="5"/>
  <c r="T959" i="5"/>
  <c r="V959" i="5"/>
  <c r="X959" i="5" s="1"/>
  <c r="W959" i="5"/>
  <c r="Q311" i="5"/>
  <c r="R311" i="5"/>
  <c r="U311" i="5"/>
  <c r="T311" i="5"/>
  <c r="S311" i="5"/>
  <c r="V311" i="5"/>
  <c r="X311" i="5" s="1"/>
  <c r="W311" i="5"/>
  <c r="T182" i="5"/>
  <c r="W182" i="5"/>
  <c r="S182" i="5"/>
  <c r="R182" i="5"/>
  <c r="U182" i="5"/>
  <c r="Q182" i="5"/>
  <c r="V182" i="5"/>
  <c r="X182" i="5" s="1"/>
  <c r="U1072" i="5"/>
  <c r="Q1072" i="5"/>
  <c r="W1072" i="5"/>
  <c r="W869" i="5"/>
  <c r="R869" i="5"/>
  <c r="Q869" i="5"/>
  <c r="U869" i="5"/>
  <c r="T869" i="5"/>
  <c r="S869" i="5"/>
  <c r="V869" i="5"/>
  <c r="X869" i="5" s="1"/>
  <c r="Y869" i="5" s="1"/>
  <c r="AA869" i="5" s="1"/>
  <c r="Z869" i="5" s="1"/>
  <c r="R285" i="5"/>
  <c r="Q285" i="5"/>
  <c r="W285" i="5"/>
  <c r="U285" i="5"/>
  <c r="T285" i="5"/>
  <c r="S285" i="5"/>
  <c r="V285" i="5"/>
  <c r="X285" i="5" s="1"/>
  <c r="Q740" i="5"/>
  <c r="R740" i="5"/>
  <c r="S740" i="5"/>
  <c r="U740" i="5"/>
  <c r="V740" i="5"/>
  <c r="X740" i="5" s="1"/>
  <c r="T740" i="5"/>
  <c r="W740" i="5"/>
  <c r="R187" i="5"/>
  <c r="T187" i="5"/>
  <c r="Q187" i="5"/>
  <c r="U187" i="5"/>
  <c r="W187" i="5"/>
  <c r="S187" i="5"/>
  <c r="V187" i="5"/>
  <c r="X187" i="5" s="1"/>
  <c r="R681" i="5"/>
  <c r="Q681" i="5"/>
  <c r="S681" i="5"/>
  <c r="T681" i="5"/>
  <c r="U681" i="5"/>
  <c r="V681" i="5"/>
  <c r="X681" i="5" s="1"/>
  <c r="W681" i="5"/>
  <c r="V9" i="5"/>
  <c r="T9" i="5"/>
  <c r="Q9" i="5"/>
  <c r="U9" i="5"/>
  <c r="S9" i="5"/>
  <c r="W9" i="5"/>
  <c r="R9" i="5"/>
  <c r="R991" i="5"/>
  <c r="S991" i="5"/>
  <c r="V991" i="5"/>
  <c r="X991" i="5" s="1"/>
  <c r="T991" i="5"/>
  <c r="W991" i="5"/>
  <c r="U991" i="5"/>
  <c r="W534" i="5"/>
  <c r="S534" i="5"/>
  <c r="V534" i="5"/>
  <c r="X534" i="5" s="1"/>
  <c r="R534" i="5"/>
  <c r="Q534" i="5"/>
  <c r="Q535" i="5" s="1"/>
  <c r="U534" i="5"/>
  <c r="T534" i="5"/>
  <c r="R143" i="5"/>
  <c r="Q143" i="5"/>
  <c r="V143" i="5"/>
  <c r="X143" i="5" s="1"/>
  <c r="U143" i="5"/>
  <c r="W143" i="5"/>
  <c r="S143" i="5"/>
  <c r="T143" i="5"/>
  <c r="R221" i="5"/>
  <c r="Q221" i="5"/>
  <c r="W221" i="5"/>
  <c r="S221" i="5"/>
  <c r="U221" i="5"/>
  <c r="T221" i="5"/>
  <c r="V221" i="5"/>
  <c r="X221" i="5" s="1"/>
  <c r="R372" i="5"/>
  <c r="Q372" i="5"/>
  <c r="W372" i="5"/>
  <c r="V372" i="5"/>
  <c r="X372" i="5" s="1"/>
  <c r="T372" i="5"/>
  <c r="S372" i="5"/>
  <c r="U372" i="5"/>
  <c r="W673" i="5"/>
  <c r="T673" i="5"/>
  <c r="S673" i="5"/>
  <c r="U673" i="5"/>
  <c r="V673" i="5"/>
  <c r="X673" i="5" s="1"/>
  <c r="R673" i="5"/>
  <c r="Q673" i="5"/>
  <c r="R15" i="5"/>
  <c r="U15" i="5"/>
  <c r="S15" i="5"/>
  <c r="V15" i="5"/>
  <c r="X15" i="5" s="1"/>
  <c r="T15" i="5"/>
  <c r="W15" i="5"/>
  <c r="Q223" i="5"/>
  <c r="R223" i="5"/>
  <c r="V223" i="5"/>
  <c r="X223" i="5" s="1"/>
  <c r="U223" i="5"/>
  <c r="S223" i="5"/>
  <c r="W223" i="5"/>
  <c r="T223" i="5"/>
  <c r="T1080" i="5"/>
  <c r="V1080" i="5"/>
  <c r="X1080" i="5" s="1"/>
  <c r="W1080" i="5"/>
  <c r="R1080" i="5"/>
  <c r="S1080" i="5"/>
  <c r="U1080" i="5"/>
  <c r="S990" i="5"/>
  <c r="U990" i="5"/>
  <c r="V990" i="5"/>
  <c r="X990" i="5" s="1"/>
  <c r="T990" i="5"/>
  <c r="W990" i="5"/>
  <c r="R990" i="5"/>
  <c r="Q990" i="5"/>
  <c r="U847" i="5"/>
  <c r="V847" i="5"/>
  <c r="X847" i="5" s="1"/>
  <c r="W847" i="5"/>
  <c r="S847" i="5"/>
  <c r="R847" i="5"/>
  <c r="Q847" i="5"/>
  <c r="Q848" i="5" s="1"/>
  <c r="T847" i="5"/>
  <c r="U590" i="5"/>
  <c r="R590" i="5"/>
  <c r="Q590" i="5"/>
  <c r="S590" i="5"/>
  <c r="V590" i="5"/>
  <c r="X590" i="5" s="1"/>
  <c r="T590" i="5"/>
  <c r="W590" i="5"/>
  <c r="S391" i="5"/>
  <c r="V391" i="5"/>
  <c r="X391" i="5" s="1"/>
  <c r="W391" i="5"/>
  <c r="T391" i="5"/>
  <c r="U391" i="5"/>
  <c r="R391" i="5"/>
  <c r="S1069" i="5"/>
  <c r="U1069" i="5"/>
  <c r="V1069" i="5"/>
  <c r="X1069" i="5" s="1"/>
  <c r="W1069" i="5"/>
  <c r="T1069" i="5"/>
  <c r="R1069" i="5"/>
  <c r="Q1069" i="5"/>
  <c r="R461" i="5"/>
  <c r="T461" i="5"/>
  <c r="Q461" i="5"/>
  <c r="W461" i="5"/>
  <c r="S461" i="5"/>
  <c r="V461" i="5"/>
  <c r="X461" i="5" s="1"/>
  <c r="U461" i="5"/>
  <c r="S844" i="5"/>
  <c r="W844" i="5"/>
  <c r="R844" i="5"/>
  <c r="U844" i="5"/>
  <c r="T844" i="5"/>
  <c r="V844" i="5"/>
  <c r="X844" i="5" s="1"/>
  <c r="S443" i="5"/>
  <c r="W443" i="5"/>
  <c r="T443" i="5"/>
  <c r="V443" i="5"/>
  <c r="X443" i="5" s="1"/>
  <c r="U443" i="5"/>
  <c r="R443" i="5"/>
  <c r="Q443" i="5"/>
  <c r="R306" i="5"/>
  <c r="S306" i="5"/>
  <c r="Q306" i="5"/>
  <c r="T306" i="5"/>
  <c r="U306" i="5"/>
  <c r="V306" i="5"/>
  <c r="X306" i="5" s="1"/>
  <c r="W306" i="5"/>
  <c r="Q792" i="5"/>
  <c r="V792" i="5"/>
  <c r="X792" i="5" s="1"/>
  <c r="W792" i="5"/>
  <c r="R792" i="5"/>
  <c r="U792" i="5"/>
  <c r="T792" i="5"/>
  <c r="S792" i="5"/>
  <c r="R228" i="5"/>
  <c r="S228" i="5"/>
  <c r="T228" i="5"/>
  <c r="W228" i="5"/>
  <c r="V228" i="5"/>
  <c r="X228" i="5" s="1"/>
  <c r="Q228" i="5"/>
  <c r="U228" i="5"/>
  <c r="W675" i="5"/>
  <c r="S675" i="5"/>
  <c r="T675" i="5"/>
  <c r="U675" i="5"/>
  <c r="V675" i="5"/>
  <c r="X675" i="5" s="1"/>
  <c r="R675" i="5"/>
  <c r="Q675" i="5"/>
  <c r="R179" i="5"/>
  <c r="W179" i="5"/>
  <c r="V179" i="5"/>
  <c r="X179" i="5" s="1"/>
  <c r="U179" i="5"/>
  <c r="S179" i="5"/>
  <c r="T179" i="5"/>
  <c r="Q786" i="5"/>
  <c r="V786" i="5"/>
  <c r="X786" i="5" s="1"/>
  <c r="T786" i="5"/>
  <c r="W786" i="5"/>
  <c r="U786" i="5"/>
  <c r="S786" i="5"/>
  <c r="R786" i="5"/>
  <c r="R338" i="5"/>
  <c r="V338" i="5"/>
  <c r="X338" i="5" s="1"/>
  <c r="T338" i="5"/>
  <c r="W338" i="5"/>
  <c r="U338" i="5"/>
  <c r="S338" i="5"/>
  <c r="Q793" i="5"/>
  <c r="S793" i="5"/>
  <c r="U793" i="5"/>
  <c r="V793" i="5"/>
  <c r="X793" i="5" s="1"/>
  <c r="R793" i="5"/>
  <c r="W793" i="5"/>
  <c r="T793" i="5"/>
  <c r="R193" i="5"/>
  <c r="Q193" i="5"/>
  <c r="S193" i="5"/>
  <c r="U193" i="5"/>
  <c r="V193" i="5"/>
  <c r="X193" i="5" s="1"/>
  <c r="W193" i="5"/>
  <c r="T193" i="5"/>
  <c r="R96" i="5"/>
  <c r="Q96" i="5"/>
  <c r="U96" i="5"/>
  <c r="T96" i="5"/>
  <c r="W96" i="5"/>
  <c r="V96" i="5"/>
  <c r="X96" i="5" s="1"/>
  <c r="S96" i="5"/>
  <c r="R468" i="5"/>
  <c r="Q468" i="5"/>
  <c r="W468" i="5"/>
  <c r="U468" i="5"/>
  <c r="S468" i="5"/>
  <c r="V468" i="5"/>
  <c r="X468" i="5" s="1"/>
  <c r="T468" i="5"/>
  <c r="V923" i="5"/>
  <c r="X923" i="5" s="1"/>
  <c r="W923" i="5"/>
  <c r="Q923" i="5"/>
  <c r="R923" i="5"/>
  <c r="S923" i="5"/>
  <c r="U923" i="5"/>
  <c r="T923" i="5"/>
  <c r="V411" i="5"/>
  <c r="X411" i="5" s="1"/>
  <c r="W411" i="5"/>
  <c r="U411" i="5"/>
  <c r="T411" i="5"/>
  <c r="S411" i="5"/>
  <c r="R411" i="5"/>
  <c r="R970" i="5"/>
  <c r="Q970" i="5"/>
  <c r="S970" i="5"/>
  <c r="U970" i="5"/>
  <c r="V970" i="5"/>
  <c r="X970" i="5" s="1"/>
  <c r="T970" i="5"/>
  <c r="W970" i="5"/>
  <c r="R474" i="5"/>
  <c r="Q474" i="5"/>
  <c r="T474" i="5"/>
  <c r="V474" i="5"/>
  <c r="X474" i="5" s="1"/>
  <c r="W474" i="5"/>
  <c r="S474" i="5"/>
  <c r="U474" i="5"/>
  <c r="V913" i="5"/>
  <c r="X913" i="5" s="1"/>
  <c r="S913" i="5"/>
  <c r="U913" i="5"/>
  <c r="R913" i="5"/>
  <c r="T913" i="5"/>
  <c r="W913" i="5"/>
  <c r="Q913" i="5"/>
  <c r="V425" i="5"/>
  <c r="X425" i="5" s="1"/>
  <c r="V896" i="5"/>
  <c r="X896" i="5" s="1"/>
  <c r="R896" i="5"/>
  <c r="U896" i="5"/>
  <c r="Q896" i="5"/>
  <c r="Q897" i="5" s="1"/>
  <c r="W896" i="5"/>
  <c r="S896" i="5"/>
  <c r="T896" i="5"/>
  <c r="Q288" i="5"/>
  <c r="V288" i="5"/>
  <c r="X288" i="5" s="1"/>
  <c r="Y288" i="5" s="1"/>
  <c r="AA288" i="5" s="1"/>
  <c r="Z288" i="5" s="1"/>
  <c r="T288" i="5"/>
  <c r="W288" i="5"/>
  <c r="S288" i="5"/>
  <c r="R288" i="5"/>
  <c r="U288" i="5"/>
  <c r="S780" i="5"/>
  <c r="R780" i="5"/>
  <c r="Q780" i="5"/>
  <c r="V780" i="5"/>
  <c r="X780" i="5" s="1"/>
  <c r="T780" i="5"/>
  <c r="W780" i="5"/>
  <c r="U780" i="5"/>
  <c r="Q276" i="5"/>
  <c r="R276" i="5"/>
  <c r="W276" i="5"/>
  <c r="T276" i="5"/>
  <c r="U276" i="5"/>
  <c r="S276" i="5"/>
  <c r="V276" i="5"/>
  <c r="X276" i="5" s="1"/>
  <c r="T723" i="5"/>
  <c r="R723" i="5"/>
  <c r="S723" i="5"/>
  <c r="V723" i="5"/>
  <c r="X723" i="5" s="1"/>
  <c r="U723" i="5"/>
  <c r="W723" i="5"/>
  <c r="R171" i="5"/>
  <c r="S171" i="5"/>
  <c r="T171" i="5"/>
  <c r="V171" i="5"/>
  <c r="X171" i="5" s="1"/>
  <c r="U171" i="5"/>
  <c r="W171" i="5"/>
  <c r="T706" i="5"/>
  <c r="V706" i="5"/>
  <c r="X706" i="5" s="1"/>
  <c r="R706" i="5"/>
  <c r="Q706" i="5"/>
  <c r="S706" i="5"/>
  <c r="U706" i="5"/>
  <c r="W706" i="5"/>
  <c r="Q178" i="5"/>
  <c r="U585" i="5"/>
  <c r="W585" i="5"/>
  <c r="V585" i="5"/>
  <c r="X585" i="5" s="1"/>
  <c r="T585" i="5"/>
  <c r="R585" i="5"/>
  <c r="S585" i="5"/>
  <c r="Q952" i="5"/>
  <c r="R952" i="5"/>
  <c r="T952" i="5"/>
  <c r="S952" i="5"/>
  <c r="W952" i="5"/>
  <c r="V952" i="5"/>
  <c r="X952" i="5" s="1"/>
  <c r="U952" i="5"/>
  <c r="R424" i="5"/>
  <c r="V424" i="5"/>
  <c r="X424" i="5" s="1"/>
  <c r="S424" i="5"/>
  <c r="U424" i="5"/>
  <c r="W424" i="5"/>
  <c r="T424" i="5"/>
  <c r="R39" i="5"/>
  <c r="U39" i="5"/>
  <c r="V39" i="5"/>
  <c r="X39" i="5" s="1"/>
  <c r="W39" i="5"/>
  <c r="S39" i="5"/>
  <c r="T39" i="5"/>
  <c r="Q589" i="5"/>
  <c r="T589" i="5"/>
  <c r="W589" i="5"/>
  <c r="V589" i="5"/>
  <c r="X589" i="5" s="1"/>
  <c r="U589" i="5"/>
  <c r="R589" i="5"/>
  <c r="S589" i="5"/>
  <c r="R1092" i="5"/>
  <c r="U1092" i="5"/>
  <c r="V1092" i="5"/>
  <c r="X1092" i="5" s="1"/>
  <c r="Q1092" i="5"/>
  <c r="S1092" i="5"/>
  <c r="T1092" i="5"/>
  <c r="W1092" i="5"/>
  <c r="Q580" i="5"/>
  <c r="S580" i="5"/>
  <c r="V580" i="5"/>
  <c r="X580" i="5" s="1"/>
  <c r="U580" i="5"/>
  <c r="T580" i="5"/>
  <c r="R580" i="5"/>
  <c r="W580" i="5"/>
  <c r="W971" i="5"/>
  <c r="R459" i="5"/>
  <c r="Q459" i="5"/>
  <c r="W459" i="5"/>
  <c r="T459" i="5"/>
  <c r="S459" i="5"/>
  <c r="U459" i="5"/>
  <c r="V459" i="5"/>
  <c r="X459" i="5" s="1"/>
  <c r="R1018" i="5"/>
  <c r="Q1018" i="5"/>
  <c r="W1018" i="5"/>
  <c r="S1018" i="5"/>
  <c r="U1018" i="5"/>
  <c r="T1018" i="5"/>
  <c r="V1018" i="5"/>
  <c r="X1018" i="5" s="1"/>
  <c r="R506" i="5"/>
  <c r="Q506" i="5"/>
  <c r="Q507" i="5" s="1"/>
  <c r="U506" i="5"/>
  <c r="V506" i="5"/>
  <c r="X506" i="5" s="1"/>
  <c r="S506" i="5"/>
  <c r="W506" i="5"/>
  <c r="T506" i="5"/>
  <c r="W897" i="5"/>
  <c r="U897" i="5"/>
  <c r="V897" i="5"/>
  <c r="X897" i="5" s="1"/>
  <c r="S897" i="5"/>
  <c r="T897" i="5"/>
  <c r="R897" i="5"/>
  <c r="R417" i="5"/>
  <c r="S417" i="5"/>
  <c r="Q417" i="5"/>
  <c r="U417" i="5"/>
  <c r="T417" i="5"/>
  <c r="V417" i="5"/>
  <c r="X417" i="5" s="1"/>
  <c r="W417" i="5"/>
  <c r="T752" i="5"/>
  <c r="V752" i="5"/>
  <c r="X752" i="5" s="1"/>
  <c r="S752" i="5"/>
  <c r="W752" i="5"/>
  <c r="R752" i="5"/>
  <c r="Q752" i="5"/>
  <c r="U752" i="5"/>
  <c r="R144" i="5"/>
  <c r="Q144" i="5"/>
  <c r="S144" i="5"/>
  <c r="U144" i="5"/>
  <c r="V144" i="5"/>
  <c r="X144" i="5" s="1"/>
  <c r="T144" i="5"/>
  <c r="W144" i="5"/>
  <c r="U837" i="5"/>
  <c r="R341" i="5"/>
  <c r="T341" i="5"/>
  <c r="W341" i="5"/>
  <c r="S341" i="5"/>
  <c r="V341" i="5"/>
  <c r="X341" i="5" s="1"/>
  <c r="U341" i="5"/>
  <c r="W892" i="5"/>
  <c r="S892" i="5"/>
  <c r="V892" i="5"/>
  <c r="X892" i="5" s="1"/>
  <c r="T892" i="5"/>
  <c r="U892" i="5"/>
  <c r="R892" i="5"/>
  <c r="Q892" i="5"/>
  <c r="S388" i="5"/>
  <c r="T388" i="5"/>
  <c r="W388" i="5"/>
  <c r="U388" i="5"/>
  <c r="V388" i="5"/>
  <c r="X388" i="5" s="1"/>
  <c r="R388" i="5"/>
  <c r="Q388" i="5"/>
  <c r="S835" i="5"/>
  <c r="U835" i="5"/>
  <c r="R835" i="5"/>
  <c r="Q835" i="5"/>
  <c r="W835" i="5"/>
  <c r="T835" i="5"/>
  <c r="V835" i="5"/>
  <c r="X835" i="5" s="1"/>
  <c r="U339" i="5"/>
  <c r="T339" i="5"/>
  <c r="W339" i="5"/>
  <c r="V339" i="5"/>
  <c r="X339" i="5" s="1"/>
  <c r="S339" i="5"/>
  <c r="R339" i="5"/>
  <c r="Q339" i="5"/>
  <c r="U946" i="5"/>
  <c r="R946" i="5"/>
  <c r="S946" i="5"/>
  <c r="T946" i="5"/>
  <c r="V946" i="5"/>
  <c r="X946" i="5" s="1"/>
  <c r="W946" i="5"/>
  <c r="R362" i="5"/>
  <c r="T362" i="5"/>
  <c r="V362" i="5"/>
  <c r="X362" i="5" s="1"/>
  <c r="U362" i="5"/>
  <c r="W362" i="5"/>
  <c r="S362" i="5"/>
  <c r="V761" i="5"/>
  <c r="X761" i="5" s="1"/>
  <c r="R225" i="5"/>
  <c r="Q225" i="5"/>
  <c r="U225" i="5"/>
  <c r="W225" i="5"/>
  <c r="S225" i="5"/>
  <c r="V225" i="5"/>
  <c r="X225" i="5" s="1"/>
  <c r="T225" i="5"/>
  <c r="V680" i="5"/>
  <c r="X680" i="5" s="1"/>
  <c r="Y680" i="5" s="1"/>
  <c r="AA680" i="5" s="1"/>
  <c r="Z680" i="5" s="1"/>
  <c r="S680" i="5"/>
  <c r="R680" i="5"/>
  <c r="Q680" i="5"/>
  <c r="T680" i="5"/>
  <c r="U680" i="5"/>
  <c r="W680" i="5"/>
  <c r="R232" i="5"/>
  <c r="Q232" i="5"/>
  <c r="S232" i="5"/>
  <c r="U232" i="5"/>
  <c r="T232" i="5"/>
  <c r="V232" i="5"/>
  <c r="X232" i="5" s="1"/>
  <c r="W232" i="5"/>
  <c r="R112" i="5"/>
  <c r="Q112" i="5"/>
  <c r="S112" i="5"/>
  <c r="T112" i="5"/>
  <c r="W112" i="5"/>
  <c r="U112" i="5"/>
  <c r="V112" i="5"/>
  <c r="X112" i="5" s="1"/>
  <c r="R46" i="5"/>
  <c r="Q46" i="5"/>
  <c r="S46" i="5"/>
  <c r="T46" i="5"/>
  <c r="W46" i="5"/>
  <c r="V46" i="5"/>
  <c r="X46" i="5" s="1"/>
  <c r="Y46" i="5" s="1"/>
  <c r="AA46" i="5" s="1"/>
  <c r="Z46" i="5" s="1"/>
  <c r="U46" i="5"/>
  <c r="R1053" i="5"/>
  <c r="Q1053" i="5"/>
  <c r="T1053" i="5"/>
  <c r="S1053" i="5"/>
  <c r="V1053" i="5"/>
  <c r="X1053" i="5" s="1"/>
  <c r="W1053" i="5"/>
  <c r="U1053" i="5"/>
  <c r="U1035" i="5"/>
  <c r="V1035" i="5"/>
  <c r="X1035" i="5" s="1"/>
  <c r="W1035" i="5"/>
  <c r="S1035" i="5"/>
  <c r="T1035" i="5"/>
  <c r="R1035" i="5"/>
  <c r="Q1035" i="5"/>
  <c r="W815" i="5"/>
  <c r="U815" i="5"/>
  <c r="R815" i="5"/>
  <c r="Q815" i="5"/>
  <c r="S815" i="5"/>
  <c r="T815" i="5"/>
  <c r="V815" i="5"/>
  <c r="X815" i="5" s="1"/>
  <c r="S124" i="5"/>
  <c r="W124" i="5"/>
  <c r="R124" i="5"/>
  <c r="T124" i="5"/>
  <c r="U124" i="5"/>
  <c r="V124" i="5"/>
  <c r="X124" i="5" s="1"/>
  <c r="R484" i="5"/>
  <c r="Q484" i="5"/>
  <c r="T484" i="5"/>
  <c r="S484" i="5"/>
  <c r="U484" i="5"/>
  <c r="V484" i="5"/>
  <c r="X484" i="5" s="1"/>
  <c r="W484" i="5"/>
  <c r="R379" i="5"/>
  <c r="Q379" i="5"/>
  <c r="U379" i="5"/>
  <c r="W379" i="5"/>
  <c r="T379" i="5"/>
  <c r="V379" i="5"/>
  <c r="X379" i="5" s="1"/>
  <c r="Y379" i="5" s="1"/>
  <c r="AA379" i="5" s="1"/>
  <c r="S379" i="5"/>
  <c r="R445" i="5"/>
  <c r="Q445" i="5"/>
  <c r="Q446" i="5" s="1"/>
  <c r="S445" i="5"/>
  <c r="U445" i="5"/>
  <c r="W445" i="5"/>
  <c r="V445" i="5"/>
  <c r="X445" i="5" s="1"/>
  <c r="Y445" i="5" s="1"/>
  <c r="AA445" i="5" s="1"/>
  <c r="Z445" i="5" s="1"/>
  <c r="T445" i="5"/>
  <c r="R316" i="5"/>
  <c r="Q316" i="5"/>
  <c r="U316" i="5"/>
  <c r="T316" i="5"/>
  <c r="V316" i="5"/>
  <c r="X316" i="5" s="1"/>
  <c r="W316" i="5"/>
  <c r="S316" i="5"/>
  <c r="U1102" i="5"/>
  <c r="S1102" i="5"/>
  <c r="T1102" i="5"/>
  <c r="R1102" i="5"/>
  <c r="Q1102" i="5"/>
  <c r="W1102" i="5"/>
  <c r="V1102" i="5"/>
  <c r="X1102" i="5" s="1"/>
  <c r="V691" i="5"/>
  <c r="X691" i="5" s="1"/>
  <c r="T691" i="5"/>
  <c r="R691" i="5"/>
  <c r="Q691" i="5"/>
  <c r="S691" i="5"/>
  <c r="U691" i="5"/>
  <c r="W691" i="5"/>
  <c r="S565" i="5"/>
  <c r="V565" i="5"/>
  <c r="X565" i="5" s="1"/>
  <c r="T565" i="5"/>
  <c r="R565" i="5"/>
  <c r="Q565" i="5"/>
  <c r="Q566" i="5" s="1"/>
  <c r="U565" i="5"/>
  <c r="W565" i="5"/>
  <c r="R507" i="5"/>
  <c r="U507" i="5"/>
  <c r="T507" i="5"/>
  <c r="V507" i="5"/>
  <c r="X507" i="5" s="1"/>
  <c r="S507" i="5"/>
  <c r="W507" i="5"/>
  <c r="R325" i="5"/>
  <c r="T325" i="5"/>
  <c r="U325" i="5"/>
  <c r="S325" i="5"/>
  <c r="V325" i="5"/>
  <c r="X325" i="5" s="1"/>
  <c r="W325" i="5"/>
  <c r="S887" i="5"/>
  <c r="T887" i="5"/>
  <c r="Q887" i="5"/>
  <c r="U887" i="5"/>
  <c r="V887" i="5"/>
  <c r="X887" i="5" s="1"/>
  <c r="W887" i="5"/>
  <c r="R887" i="5"/>
  <c r="T1052" i="5"/>
  <c r="W1052" i="5"/>
  <c r="Q1052" i="5"/>
  <c r="R1052" i="5"/>
  <c r="S1052" i="5"/>
  <c r="U1052" i="5"/>
  <c r="V1052" i="5"/>
  <c r="X1052" i="5" s="1"/>
  <c r="R159" i="5"/>
  <c r="Q159" i="5"/>
  <c r="U159" i="5"/>
  <c r="V159" i="5"/>
  <c r="X159" i="5" s="1"/>
  <c r="S159" i="5"/>
  <c r="W159" i="5"/>
  <c r="T159" i="5"/>
  <c r="T1085" i="5"/>
  <c r="R1085" i="5"/>
  <c r="Q1085" i="5"/>
  <c r="V1085" i="5"/>
  <c r="X1085" i="5" s="1"/>
  <c r="S1085" i="5"/>
  <c r="W1085" i="5"/>
  <c r="U1085" i="5"/>
  <c r="R683" i="5"/>
  <c r="Q1104" i="5"/>
  <c r="T1104" i="5"/>
  <c r="S1104" i="5"/>
  <c r="R1104" i="5"/>
  <c r="U1104" i="5"/>
  <c r="V1104" i="5"/>
  <c r="X1104" i="5" s="1"/>
  <c r="W1104" i="5"/>
  <c r="Q1100" i="5"/>
  <c r="Q1101" i="5" s="1"/>
  <c r="T1100" i="5"/>
  <c r="W1100" i="5"/>
  <c r="V1100" i="5"/>
  <c r="X1100" i="5" s="1"/>
  <c r="U1100" i="5"/>
  <c r="R1100" i="5"/>
  <c r="S1100" i="5"/>
  <c r="U420" i="5"/>
  <c r="V420" i="5"/>
  <c r="X420" i="5" s="1"/>
  <c r="Q420" i="5"/>
  <c r="R420" i="5"/>
  <c r="W420" i="5"/>
  <c r="T420" i="5"/>
  <c r="S420" i="5"/>
  <c r="R36" i="5"/>
  <c r="T36" i="5"/>
  <c r="S36" i="5"/>
  <c r="W36" i="5"/>
  <c r="U36" i="5"/>
  <c r="V36" i="5"/>
  <c r="X36" i="5" s="1"/>
  <c r="R660" i="5"/>
  <c r="Q660" i="5"/>
  <c r="Q661" i="5" s="1"/>
  <c r="T660" i="5"/>
  <c r="U660" i="5"/>
  <c r="V660" i="5"/>
  <c r="X660" i="5" s="1"/>
  <c r="W660" i="5"/>
  <c r="S660" i="5"/>
  <c r="U650" i="5"/>
  <c r="W650" i="5"/>
  <c r="S650" i="5"/>
  <c r="V650" i="5"/>
  <c r="X650" i="5" s="1"/>
  <c r="T650" i="5"/>
  <c r="R650" i="5"/>
  <c r="Q650" i="5"/>
  <c r="R47" i="5"/>
  <c r="Q47" i="5"/>
  <c r="U47" i="5"/>
  <c r="V47" i="5"/>
  <c r="X47" i="5" s="1"/>
  <c r="W47" i="5"/>
  <c r="T47" i="5"/>
  <c r="S47" i="5"/>
  <c r="Q355" i="5"/>
  <c r="S355" i="5"/>
  <c r="V355" i="5"/>
  <c r="X355" i="5" s="1"/>
  <c r="T355" i="5"/>
  <c r="W355" i="5"/>
  <c r="R355" i="5"/>
  <c r="U355" i="5"/>
  <c r="R241" i="5"/>
  <c r="V241" i="5"/>
  <c r="X241" i="5" s="1"/>
  <c r="W241" i="5"/>
  <c r="U241" i="5"/>
  <c r="T241" i="5"/>
  <c r="Q241" i="5"/>
  <c r="S241" i="5"/>
  <c r="W781" i="5"/>
  <c r="R781" i="5"/>
  <c r="Q781" i="5"/>
  <c r="S781" i="5"/>
  <c r="U781" i="5"/>
  <c r="V781" i="5"/>
  <c r="X781" i="5" s="1"/>
  <c r="T781" i="5"/>
  <c r="Q268" i="5"/>
  <c r="S268" i="5"/>
  <c r="R268" i="5"/>
  <c r="V268" i="5"/>
  <c r="X268" i="5" s="1"/>
  <c r="Y268" i="5" s="1"/>
  <c r="AA268" i="5" s="1"/>
  <c r="Z268" i="5" s="1"/>
  <c r="W268" i="5"/>
  <c r="U268" i="5"/>
  <c r="T268" i="5"/>
  <c r="W698" i="5"/>
  <c r="T698" i="5"/>
  <c r="S698" i="5"/>
  <c r="U698" i="5"/>
  <c r="R698" i="5"/>
  <c r="Q698" i="5"/>
  <c r="V698" i="5"/>
  <c r="X698" i="5" s="1"/>
  <c r="V577" i="5"/>
  <c r="X577" i="5" s="1"/>
  <c r="T577" i="5"/>
  <c r="W577" i="5"/>
  <c r="U577" i="5"/>
  <c r="R577" i="5"/>
  <c r="Q577" i="5"/>
  <c r="S577" i="5"/>
  <c r="R763" i="5"/>
  <c r="W763" i="5"/>
  <c r="T763" i="5"/>
  <c r="V763" i="5"/>
  <c r="X763" i="5" s="1"/>
  <c r="U763" i="5"/>
  <c r="S763" i="5"/>
  <c r="R269" i="5"/>
  <c r="Q269" i="5"/>
  <c r="Q270" i="5" s="1"/>
  <c r="Q271" i="5" s="1"/>
  <c r="V269" i="5"/>
  <c r="X269" i="5" s="1"/>
  <c r="W269" i="5"/>
  <c r="U269" i="5"/>
  <c r="T269" i="5"/>
  <c r="S269" i="5"/>
  <c r="U917" i="5"/>
  <c r="R917" i="5"/>
  <c r="Q917" i="5"/>
  <c r="V917" i="5"/>
  <c r="X917" i="5" s="1"/>
  <c r="S917" i="5"/>
  <c r="T917" i="5"/>
  <c r="W917" i="5"/>
  <c r="W1058" i="5"/>
  <c r="R1058" i="5"/>
  <c r="T1058" i="5"/>
  <c r="Q1058" i="5"/>
  <c r="Q1059" i="5" s="1"/>
  <c r="S1058" i="5"/>
  <c r="U1058" i="5"/>
  <c r="V1058" i="5"/>
  <c r="X1058" i="5" s="1"/>
  <c r="W976" i="5"/>
  <c r="U976" i="5"/>
  <c r="V976" i="5"/>
  <c r="X976" i="5" s="1"/>
  <c r="Q976" i="5"/>
  <c r="R976" i="5"/>
  <c r="S976" i="5"/>
  <c r="T976" i="5"/>
  <c r="R261" i="5"/>
  <c r="Q261" i="5"/>
  <c r="U261" i="5"/>
  <c r="V261" i="5"/>
  <c r="X261" i="5" s="1"/>
  <c r="T261" i="5"/>
  <c r="S261" i="5"/>
  <c r="W261" i="5"/>
  <c r="R638" i="5"/>
  <c r="T638" i="5"/>
  <c r="W638" i="5"/>
  <c r="S638" i="5"/>
  <c r="V638" i="5"/>
  <c r="X638" i="5" s="1"/>
  <c r="U638" i="5"/>
  <c r="R59" i="5"/>
  <c r="Q59" i="5"/>
  <c r="Q60" i="5" s="1"/>
  <c r="U59" i="5"/>
  <c r="T59" i="5"/>
  <c r="S59" i="5"/>
  <c r="V59" i="5"/>
  <c r="X59" i="5" s="1"/>
  <c r="W59" i="5"/>
  <c r="T609" i="5"/>
  <c r="W609" i="5"/>
  <c r="U609" i="5"/>
  <c r="V609" i="5"/>
  <c r="X609" i="5" s="1"/>
  <c r="R609" i="5"/>
  <c r="S609" i="5"/>
  <c r="Q609" i="5"/>
  <c r="U1011" i="5"/>
  <c r="T1011" i="5"/>
  <c r="V1011" i="5"/>
  <c r="X1011" i="5" s="1"/>
  <c r="W1011" i="5"/>
  <c r="R1011" i="5"/>
  <c r="Q1011" i="5"/>
  <c r="S1011" i="5"/>
  <c r="S210" i="5"/>
  <c r="R210" i="5"/>
  <c r="Q210" i="5"/>
  <c r="U210" i="5"/>
  <c r="V210" i="5"/>
  <c r="W210" i="5"/>
  <c r="T210" i="5"/>
  <c r="R671" i="5"/>
  <c r="Q671" i="5"/>
  <c r="U671" i="5"/>
  <c r="S671" i="5"/>
  <c r="V671" i="5"/>
  <c r="X671" i="5" s="1"/>
  <c r="T671" i="5"/>
  <c r="W671" i="5"/>
  <c r="Q109" i="5"/>
  <c r="R109" i="5"/>
  <c r="S109" i="5"/>
  <c r="V109" i="5"/>
  <c r="X109" i="5" s="1"/>
  <c r="W109" i="5"/>
  <c r="U109" i="5"/>
  <c r="T109" i="5"/>
  <c r="Q142" i="5"/>
  <c r="R142" i="5"/>
  <c r="U142" i="5"/>
  <c r="W142" i="5"/>
  <c r="S142" i="5"/>
  <c r="V142" i="5"/>
  <c r="X142" i="5" s="1"/>
  <c r="T142" i="5"/>
  <c r="U607" i="5"/>
  <c r="R607" i="5"/>
  <c r="Q607" i="5"/>
  <c r="V607" i="5"/>
  <c r="X607" i="5" s="1"/>
  <c r="S607" i="5"/>
  <c r="T607" i="5"/>
  <c r="W607" i="5"/>
  <c r="R267" i="5"/>
  <c r="Q267" i="5"/>
  <c r="T267" i="5"/>
  <c r="W267" i="5"/>
  <c r="U267" i="5"/>
  <c r="S267" i="5"/>
  <c r="V267" i="5"/>
  <c r="X267" i="5" s="1"/>
  <c r="R1087" i="5"/>
  <c r="V1087" i="5"/>
  <c r="X1087" i="5" s="1"/>
  <c r="W1087" i="5"/>
  <c r="S1087" i="5"/>
  <c r="T1087" i="5"/>
  <c r="U1087" i="5"/>
  <c r="U823" i="5"/>
  <c r="R823" i="5"/>
  <c r="Q823" i="5"/>
  <c r="S823" i="5"/>
  <c r="T823" i="5"/>
  <c r="W823" i="5"/>
  <c r="V823" i="5"/>
  <c r="X823" i="5" s="1"/>
  <c r="R255" i="5"/>
  <c r="Q255" i="5"/>
  <c r="V255" i="5"/>
  <c r="X255" i="5" s="1"/>
  <c r="Y255" i="5" s="1"/>
  <c r="AA255" i="5" s="1"/>
  <c r="Z255" i="5" s="1"/>
  <c r="T255" i="5"/>
  <c r="S255" i="5"/>
  <c r="U255" i="5"/>
  <c r="W255" i="5"/>
  <c r="Q308" i="5"/>
  <c r="R308" i="5"/>
  <c r="W308" i="5"/>
  <c r="S308" i="5"/>
  <c r="U308" i="5"/>
  <c r="T308" i="5"/>
  <c r="V308" i="5"/>
  <c r="X308" i="5" s="1"/>
  <c r="V814" i="5"/>
  <c r="X814" i="5" s="1"/>
  <c r="T814" i="5"/>
  <c r="W814" i="5"/>
  <c r="R814" i="5"/>
  <c r="S814" i="5"/>
  <c r="U814" i="5"/>
  <c r="Q814" i="5"/>
  <c r="W669" i="5"/>
  <c r="R669" i="5"/>
  <c r="Q669" i="5"/>
  <c r="U669" i="5"/>
  <c r="S669" i="5"/>
  <c r="T669" i="5"/>
  <c r="V669" i="5"/>
  <c r="X669" i="5" s="1"/>
  <c r="T618" i="5"/>
  <c r="V618" i="5"/>
  <c r="X618" i="5" s="1"/>
  <c r="S618" i="5"/>
  <c r="R618" i="5"/>
  <c r="Q618" i="5"/>
  <c r="U618" i="5"/>
  <c r="W618" i="5"/>
  <c r="T414" i="5"/>
  <c r="V414" i="5"/>
  <c r="X414" i="5" s="1"/>
  <c r="W414" i="5"/>
  <c r="Q414" i="5"/>
  <c r="R414" i="5"/>
  <c r="S414" i="5"/>
  <c r="U414" i="5"/>
  <c r="T406" i="5"/>
  <c r="V406" i="5"/>
  <c r="X406" i="5" s="1"/>
  <c r="W406" i="5"/>
  <c r="Q406" i="5"/>
  <c r="S406" i="5"/>
  <c r="U406" i="5"/>
  <c r="R406" i="5"/>
  <c r="R359" i="5"/>
  <c r="Q359" i="5"/>
  <c r="W359" i="5"/>
  <c r="S359" i="5"/>
  <c r="U359" i="5"/>
  <c r="T359" i="5"/>
  <c r="V359" i="5"/>
  <c r="X359" i="5" s="1"/>
  <c r="Q72" i="5"/>
  <c r="R72" i="5"/>
  <c r="U72" i="5"/>
  <c r="S72" i="5"/>
  <c r="T72" i="5"/>
  <c r="W72" i="5"/>
  <c r="V72" i="5"/>
  <c r="X72" i="5" s="1"/>
  <c r="Q617" i="5"/>
  <c r="S617" i="5"/>
  <c r="W617" i="5"/>
  <c r="V617" i="5"/>
  <c r="X617" i="5" s="1"/>
  <c r="R617" i="5"/>
  <c r="T617" i="5"/>
  <c r="U617" i="5"/>
  <c r="W783" i="5"/>
  <c r="V783" i="5"/>
  <c r="X783" i="5" s="1"/>
  <c r="R783" i="5"/>
  <c r="Q783" i="5"/>
  <c r="S783" i="5"/>
  <c r="U783" i="5"/>
  <c r="T783" i="5"/>
  <c r="U742" i="5"/>
  <c r="W742" i="5"/>
  <c r="V742" i="5"/>
  <c r="X742" i="5" s="1"/>
  <c r="R742" i="5"/>
  <c r="T742" i="5"/>
  <c r="Q742" i="5"/>
  <c r="S742" i="5"/>
  <c r="W916" i="5"/>
  <c r="U916" i="5"/>
  <c r="S916" i="5"/>
  <c r="T916" i="5"/>
  <c r="V916" i="5"/>
  <c r="X916" i="5" s="1"/>
  <c r="R916" i="5"/>
  <c r="R153" i="5"/>
  <c r="T153" i="5"/>
  <c r="W153" i="5"/>
  <c r="U153" i="5"/>
  <c r="Q153" i="5"/>
  <c r="Q154" i="5" s="1"/>
  <c r="V153" i="5"/>
  <c r="X153" i="5" s="1"/>
  <c r="S153" i="5"/>
  <c r="S1016" i="5"/>
  <c r="T1016" i="5"/>
  <c r="R1016" i="5"/>
  <c r="U1016" i="5"/>
  <c r="V1016" i="5"/>
  <c r="X1016" i="5" s="1"/>
  <c r="W1016" i="5"/>
  <c r="Q1016" i="5"/>
  <c r="Q541" i="5"/>
  <c r="S541" i="5"/>
  <c r="V541" i="5"/>
  <c r="X541" i="5" s="1"/>
  <c r="U541" i="5"/>
  <c r="T541" i="5"/>
  <c r="R541" i="5"/>
  <c r="W541" i="5"/>
  <c r="R131" i="5"/>
  <c r="Q131" i="5"/>
  <c r="T131" i="5"/>
  <c r="S131" i="5"/>
  <c r="W131" i="5"/>
  <c r="U131" i="5"/>
  <c r="V131" i="5"/>
  <c r="X131" i="5" s="1"/>
  <c r="Y131" i="5" s="1"/>
  <c r="AA131" i="5" s="1"/>
  <c r="Z131" i="5" s="1"/>
  <c r="U726" i="5"/>
  <c r="W726" i="5"/>
  <c r="S726" i="5"/>
  <c r="R726" i="5"/>
  <c r="V726" i="5"/>
  <c r="X726" i="5" s="1"/>
  <c r="Q726" i="5"/>
  <c r="T726" i="5"/>
  <c r="W839" i="5"/>
  <c r="R839" i="5"/>
  <c r="Q839" i="5"/>
  <c r="T839" i="5"/>
  <c r="U839" i="5"/>
  <c r="S839" i="5"/>
  <c r="V839" i="5"/>
  <c r="X839" i="5" s="1"/>
  <c r="W1076" i="5"/>
  <c r="Q1076" i="5"/>
  <c r="S1076" i="5"/>
  <c r="V1076" i="5"/>
  <c r="X1076" i="5" s="1"/>
  <c r="R1076" i="5"/>
  <c r="T1076" i="5"/>
  <c r="U1076" i="5"/>
  <c r="V937" i="5"/>
  <c r="X937" i="5" s="1"/>
  <c r="S937" i="5"/>
  <c r="W937" i="5"/>
  <c r="R937" i="5"/>
  <c r="T937" i="5"/>
  <c r="U937" i="5"/>
  <c r="Q937" i="5"/>
  <c r="R527" i="5"/>
  <c r="S527" i="5"/>
  <c r="W527" i="5"/>
  <c r="T527" i="5"/>
  <c r="V527" i="5"/>
  <c r="X527" i="5" s="1"/>
  <c r="U527" i="5"/>
  <c r="S939" i="5"/>
  <c r="T939" i="5"/>
  <c r="R939" i="5"/>
  <c r="V939" i="5"/>
  <c r="X939" i="5" s="1"/>
  <c r="W939" i="5"/>
  <c r="U939" i="5"/>
  <c r="Q939" i="5"/>
  <c r="T528" i="5"/>
  <c r="U528" i="5"/>
  <c r="W528" i="5"/>
  <c r="V528" i="5"/>
  <c r="X528" i="5" s="1"/>
  <c r="R528" i="5"/>
  <c r="Q528" i="5"/>
  <c r="S528" i="5"/>
  <c r="W894" i="5"/>
  <c r="V894" i="5"/>
  <c r="X894" i="5" s="1"/>
  <c r="R894" i="5"/>
  <c r="Q894" i="5"/>
  <c r="U894" i="5"/>
  <c r="S894" i="5"/>
  <c r="T894" i="5"/>
  <c r="R446" i="5"/>
  <c r="U446" i="5"/>
  <c r="V446" i="5"/>
  <c r="X446" i="5" s="1"/>
  <c r="S446" i="5"/>
  <c r="W446" i="5"/>
  <c r="T446" i="5"/>
  <c r="U1088" i="5"/>
  <c r="T1088" i="5"/>
  <c r="W1088" i="5"/>
  <c r="S1088" i="5"/>
  <c r="V1088" i="5"/>
  <c r="X1088" i="5" s="1"/>
  <c r="R1088" i="5"/>
  <c r="Q1088" i="5"/>
  <c r="R807" i="5"/>
  <c r="S807" i="5"/>
  <c r="U807" i="5"/>
  <c r="V807" i="5"/>
  <c r="X807" i="5" s="1"/>
  <c r="W807" i="5"/>
  <c r="T807" i="5"/>
  <c r="Q807" i="5"/>
  <c r="Q326" i="5"/>
  <c r="R326" i="5"/>
  <c r="S326" i="5"/>
  <c r="U326" i="5"/>
  <c r="W326" i="5"/>
  <c r="V326" i="5"/>
  <c r="X326" i="5" s="1"/>
  <c r="T326" i="5"/>
  <c r="S637" i="5"/>
  <c r="V637" i="5"/>
  <c r="X637" i="5" s="1"/>
  <c r="Y637" i="5" s="1"/>
  <c r="T637" i="5"/>
  <c r="R637" i="5"/>
  <c r="Q637" i="5"/>
  <c r="Q638" i="5" s="1"/>
  <c r="U637" i="5"/>
  <c r="W637" i="5"/>
  <c r="R11" i="5"/>
  <c r="U11" i="5"/>
  <c r="Q11" i="5"/>
  <c r="T11" i="5"/>
  <c r="W11" i="5"/>
  <c r="S11" i="5"/>
  <c r="V11" i="5"/>
  <c r="X11" i="5" s="1"/>
  <c r="R116" i="5"/>
  <c r="Q116" i="5"/>
  <c r="Q117" i="5" s="1"/>
  <c r="U116" i="5"/>
  <c r="V116" i="5"/>
  <c r="X116" i="5" s="1"/>
  <c r="S116" i="5"/>
  <c r="W116" i="5"/>
  <c r="T116" i="5"/>
  <c r="R498" i="5"/>
  <c r="T498" i="5"/>
  <c r="V498" i="5"/>
  <c r="X498" i="5" s="1"/>
  <c r="S498" i="5"/>
  <c r="U498" i="5"/>
  <c r="W498" i="5"/>
  <c r="R273" i="5"/>
  <c r="W273" i="5"/>
  <c r="Q273" i="5"/>
  <c r="V273" i="5"/>
  <c r="X273" i="5" s="1"/>
  <c r="U273" i="5"/>
  <c r="S273" i="5"/>
  <c r="T273" i="5"/>
  <c r="R85" i="5"/>
  <c r="Q85" i="5"/>
  <c r="V85" i="5"/>
  <c r="X85" i="5" s="1"/>
  <c r="U85" i="5"/>
  <c r="W85" i="5"/>
  <c r="S85" i="5"/>
  <c r="T85" i="5"/>
  <c r="T735" i="5"/>
  <c r="R735" i="5"/>
  <c r="Q735" i="5"/>
  <c r="S735" i="5"/>
  <c r="W735" i="5"/>
  <c r="V735" i="5"/>
  <c r="X735" i="5" s="1"/>
  <c r="U735" i="5"/>
  <c r="Q1040" i="5"/>
  <c r="U1040" i="5"/>
  <c r="W1040" i="5"/>
  <c r="R1040" i="5"/>
  <c r="V1040" i="5"/>
  <c r="X1040" i="5" s="1"/>
  <c r="T1040" i="5"/>
  <c r="S1040" i="5"/>
  <c r="V719" i="5"/>
  <c r="X719" i="5" s="1"/>
  <c r="T719" i="5"/>
  <c r="R719" i="5"/>
  <c r="Q719" i="5"/>
  <c r="S719" i="5"/>
  <c r="U719" i="5"/>
  <c r="W719" i="5"/>
  <c r="Q462" i="5"/>
  <c r="R462" i="5"/>
  <c r="U462" i="5"/>
  <c r="S462" i="5"/>
  <c r="T462" i="5"/>
  <c r="V462" i="5"/>
  <c r="X462" i="5" s="1"/>
  <c r="Y462" i="5" s="1"/>
  <c r="AA462" i="5" s="1"/>
  <c r="Z462" i="5" s="1"/>
  <c r="W462" i="5"/>
  <c r="Q263" i="5"/>
  <c r="Q264" i="5" s="1"/>
  <c r="R263" i="5"/>
  <c r="V263" i="5"/>
  <c r="X263" i="5" s="1"/>
  <c r="W263" i="5"/>
  <c r="S263" i="5"/>
  <c r="T263" i="5"/>
  <c r="U263" i="5"/>
  <c r="Q1037" i="5"/>
  <c r="W1037" i="5"/>
  <c r="U1037" i="5"/>
  <c r="V1037" i="5"/>
  <c r="X1037" i="5" s="1"/>
  <c r="S1037" i="5"/>
  <c r="R1037" i="5"/>
  <c r="T1037" i="5"/>
  <c r="T421" i="5"/>
  <c r="U421" i="5"/>
  <c r="V421" i="5"/>
  <c r="X421" i="5" s="1"/>
  <c r="W421" i="5"/>
  <c r="S421" i="5"/>
  <c r="R421" i="5"/>
  <c r="Q421" i="5"/>
  <c r="V612" i="5"/>
  <c r="X612" i="5" s="1"/>
  <c r="U612" i="5"/>
  <c r="S612" i="5"/>
  <c r="T612" i="5"/>
  <c r="W612" i="5"/>
  <c r="R612" i="5"/>
  <c r="Q612" i="5"/>
  <c r="R80" i="5"/>
  <c r="V80" i="5"/>
  <c r="X80" i="5" s="1"/>
  <c r="T80" i="5"/>
  <c r="W80" i="5"/>
  <c r="U80" i="5"/>
  <c r="S80" i="5"/>
  <c r="S881" i="5"/>
  <c r="R881" i="5"/>
  <c r="Q881" i="5"/>
  <c r="T881" i="5"/>
  <c r="U881" i="5"/>
  <c r="V881" i="5"/>
  <c r="X881" i="5" s="1"/>
  <c r="W881" i="5"/>
  <c r="W536" i="5"/>
  <c r="Q536" i="5"/>
  <c r="V536" i="5"/>
  <c r="X536" i="5" s="1"/>
  <c r="R536" i="5"/>
  <c r="S536" i="5"/>
  <c r="U536" i="5"/>
  <c r="T536" i="5"/>
  <c r="W639" i="5"/>
  <c r="U639" i="5"/>
  <c r="S639" i="5"/>
  <c r="V639" i="5"/>
  <c r="X639" i="5" s="1"/>
  <c r="T639" i="5"/>
  <c r="R639" i="5"/>
  <c r="Q639" i="5"/>
  <c r="U958" i="5"/>
  <c r="T958" i="5"/>
  <c r="W958" i="5"/>
  <c r="S958" i="5"/>
  <c r="R958" i="5"/>
  <c r="V958" i="5"/>
  <c r="X958" i="5" s="1"/>
  <c r="Q958" i="5"/>
  <c r="Q959" i="5" s="1"/>
  <c r="Q960" i="5" s="1"/>
  <c r="R86" i="5"/>
  <c r="Q86" i="5"/>
  <c r="Q87" i="5" s="1"/>
  <c r="U86" i="5"/>
  <c r="V86" i="5"/>
  <c r="X86" i="5" s="1"/>
  <c r="W86" i="5"/>
  <c r="T86" i="5"/>
  <c r="S86" i="5"/>
  <c r="R1073" i="5"/>
  <c r="Q1073" i="5"/>
  <c r="S1073" i="5"/>
  <c r="T1073" i="5"/>
  <c r="U1073" i="5"/>
  <c r="V1073" i="5"/>
  <c r="X1073" i="5" s="1"/>
  <c r="W1073" i="5"/>
  <c r="V966" i="5"/>
  <c r="X966" i="5" s="1"/>
  <c r="U966" i="5"/>
  <c r="W966" i="5"/>
  <c r="S966" i="5"/>
  <c r="R789" i="5"/>
  <c r="Q789" i="5"/>
  <c r="T789" i="5"/>
  <c r="W789" i="5"/>
  <c r="S789" i="5"/>
  <c r="U789" i="5"/>
  <c r="V789" i="5"/>
  <c r="X789" i="5" s="1"/>
  <c r="Q229" i="5"/>
  <c r="T229" i="5"/>
  <c r="V229" i="5"/>
  <c r="X229" i="5" s="1"/>
  <c r="R229" i="5"/>
  <c r="W229" i="5"/>
  <c r="S229" i="5"/>
  <c r="U229" i="5"/>
  <c r="W556" i="5"/>
  <c r="T556" i="5"/>
  <c r="U556" i="5"/>
  <c r="R556" i="5"/>
  <c r="Q556" i="5"/>
  <c r="S556" i="5"/>
  <c r="V556" i="5"/>
  <c r="X556" i="5" s="1"/>
  <c r="Y556" i="5" s="1"/>
  <c r="AA556" i="5" s="1"/>
  <c r="Z556" i="5" s="1"/>
  <c r="R505" i="5"/>
  <c r="U505" i="5"/>
  <c r="T505" i="5"/>
  <c r="V505" i="5"/>
  <c r="X505" i="5" s="1"/>
  <c r="W505" i="5"/>
  <c r="S505" i="5"/>
  <c r="T1007" i="5"/>
  <c r="R1007" i="5"/>
  <c r="Q1007" i="5"/>
  <c r="U1007" i="5"/>
  <c r="V1007" i="5"/>
  <c r="X1007" i="5" s="1"/>
  <c r="W1007" i="5"/>
  <c r="S1007" i="5"/>
  <c r="R94" i="5"/>
  <c r="Q94" i="5"/>
  <c r="Q95" i="5" s="1"/>
  <c r="S94" i="5"/>
  <c r="T94" i="5"/>
  <c r="U94" i="5"/>
  <c r="W94" i="5"/>
  <c r="V94" i="5"/>
  <c r="X94" i="5" s="1"/>
  <c r="Q759" i="5"/>
  <c r="U759" i="5"/>
  <c r="S759" i="5"/>
  <c r="V759" i="5"/>
  <c r="X759" i="5" s="1"/>
  <c r="W759" i="5"/>
  <c r="R759" i="5"/>
  <c r="T759" i="5"/>
  <c r="R150" i="5"/>
  <c r="Q150" i="5"/>
  <c r="V150" i="5"/>
  <c r="X150" i="5" s="1"/>
  <c r="T150" i="5"/>
  <c r="W150" i="5"/>
  <c r="S150" i="5"/>
  <c r="U150" i="5"/>
  <c r="U1059" i="5"/>
  <c r="V1059" i="5"/>
  <c r="X1059" i="5" s="1"/>
  <c r="R1059" i="5"/>
  <c r="S1059" i="5"/>
  <c r="T1059" i="5"/>
  <c r="W1059" i="5"/>
  <c r="W941" i="5"/>
  <c r="U941" i="5"/>
  <c r="R941" i="5"/>
  <c r="T941" i="5"/>
  <c r="V941" i="5"/>
  <c r="X941" i="5" s="1"/>
  <c r="S941" i="5"/>
  <c r="Q93" i="5"/>
  <c r="R93" i="5"/>
  <c r="T93" i="5"/>
  <c r="U93" i="5"/>
  <c r="V93" i="5"/>
  <c r="X93" i="5" s="1"/>
  <c r="W93" i="5"/>
  <c r="S93" i="5"/>
  <c r="R188" i="5"/>
  <c r="Q188" i="5"/>
  <c r="Q189" i="5" s="1"/>
  <c r="W188" i="5"/>
  <c r="U188" i="5"/>
  <c r="T188" i="5"/>
  <c r="S188" i="5"/>
  <c r="V188" i="5"/>
  <c r="X188" i="5" s="1"/>
  <c r="R930" i="5"/>
  <c r="V930" i="5"/>
  <c r="X930" i="5" s="1"/>
  <c r="Q930" i="5"/>
  <c r="U930" i="5"/>
  <c r="W930" i="5"/>
  <c r="S930" i="5"/>
  <c r="T930" i="5"/>
  <c r="Q497" i="5"/>
  <c r="Q498" i="5" s="1"/>
  <c r="R497" i="5"/>
  <c r="W497" i="5"/>
  <c r="V497" i="5"/>
  <c r="X497" i="5" s="1"/>
  <c r="T497" i="5"/>
  <c r="S497" i="5"/>
  <c r="U497" i="5"/>
  <c r="R13" i="5"/>
  <c r="S13" i="5"/>
  <c r="W13" i="5"/>
  <c r="V13" i="5"/>
  <c r="X13" i="5" s="1"/>
  <c r="U13" i="5"/>
  <c r="T13" i="5"/>
  <c r="V979" i="5"/>
  <c r="X979" i="5" s="1"/>
  <c r="T979" i="5"/>
  <c r="Q979" i="5"/>
  <c r="S979" i="5"/>
  <c r="W979" i="5"/>
  <c r="U979" i="5"/>
  <c r="R977" i="5"/>
  <c r="T977" i="5"/>
  <c r="Q977" i="5"/>
  <c r="Q978" i="5" s="1"/>
  <c r="S977" i="5"/>
  <c r="W977" i="5"/>
  <c r="U977" i="5"/>
  <c r="V977" i="5"/>
  <c r="X977" i="5" s="1"/>
  <c r="Y977" i="5" s="1"/>
  <c r="AA977" i="5" s="1"/>
  <c r="Z977" i="5" s="1"/>
  <c r="U758" i="5"/>
  <c r="T758" i="5"/>
  <c r="V758" i="5"/>
  <c r="X758" i="5" s="1"/>
  <c r="R758" i="5"/>
  <c r="W758" i="5"/>
  <c r="S758" i="5"/>
  <c r="Q758" i="5"/>
  <c r="S591" i="5"/>
  <c r="U591" i="5"/>
  <c r="R591" i="5"/>
  <c r="Q591" i="5"/>
  <c r="V591" i="5"/>
  <c r="X591" i="5" s="1"/>
  <c r="W591" i="5"/>
  <c r="T591" i="5"/>
  <c r="R366" i="5"/>
  <c r="Q366" i="5"/>
  <c r="Q367" i="5" s="1"/>
  <c r="S366" i="5"/>
  <c r="V366" i="5"/>
  <c r="X366" i="5" s="1"/>
  <c r="W366" i="5"/>
  <c r="T366" i="5"/>
  <c r="U366" i="5"/>
  <c r="S1005" i="5"/>
  <c r="V1005" i="5"/>
  <c r="X1005" i="5" s="1"/>
  <c r="W1005" i="5"/>
  <c r="T1005" i="5"/>
  <c r="R1005" i="5"/>
  <c r="Q1005" i="5"/>
  <c r="U1005" i="5"/>
  <c r="R405" i="5"/>
  <c r="Q405" i="5"/>
  <c r="V405" i="5"/>
  <c r="X405" i="5" s="1"/>
  <c r="T405" i="5"/>
  <c r="W405" i="5"/>
  <c r="S405" i="5"/>
  <c r="U405" i="5"/>
  <c r="S684" i="5"/>
  <c r="U684" i="5"/>
  <c r="W684" i="5"/>
  <c r="T684" i="5"/>
  <c r="R684" i="5"/>
  <c r="Q684" i="5"/>
  <c r="V684" i="5"/>
  <c r="X684" i="5" s="1"/>
  <c r="Q315" i="5"/>
  <c r="R315" i="5"/>
  <c r="U315" i="5"/>
  <c r="W315" i="5"/>
  <c r="S315" i="5"/>
  <c r="V315" i="5"/>
  <c r="X315" i="5" s="1"/>
  <c r="T315" i="5"/>
  <c r="R162" i="5"/>
  <c r="Q162" i="5"/>
  <c r="W162" i="5"/>
  <c r="U162" i="5"/>
  <c r="T162" i="5"/>
  <c r="S162" i="5"/>
  <c r="V162" i="5"/>
  <c r="X162" i="5" s="1"/>
  <c r="S608" i="5"/>
  <c r="V608" i="5"/>
  <c r="X608" i="5" s="1"/>
  <c r="W608" i="5"/>
  <c r="T608" i="5"/>
  <c r="R608" i="5"/>
  <c r="Q608" i="5"/>
  <c r="U608" i="5"/>
  <c r="R668" i="5"/>
  <c r="Q668" i="5"/>
  <c r="W668" i="5"/>
  <c r="S668" i="5"/>
  <c r="V668" i="5"/>
  <c r="X668" i="5" s="1"/>
  <c r="U668" i="5"/>
  <c r="T668" i="5"/>
  <c r="R164" i="5"/>
  <c r="W164" i="5"/>
  <c r="U164" i="5"/>
  <c r="S164" i="5"/>
  <c r="V164" i="5"/>
  <c r="X164" i="5" s="1"/>
  <c r="T164" i="5"/>
  <c r="S611" i="5"/>
  <c r="U611" i="5"/>
  <c r="W611" i="5"/>
  <c r="T611" i="5"/>
  <c r="R611" i="5"/>
  <c r="Q611" i="5"/>
  <c r="V611" i="5"/>
  <c r="X611" i="5" s="1"/>
  <c r="R123" i="5"/>
  <c r="Q123" i="5"/>
  <c r="W123" i="5"/>
  <c r="T123" i="5"/>
  <c r="U123" i="5"/>
  <c r="S123" i="5"/>
  <c r="V123" i="5"/>
  <c r="X123" i="5" s="1"/>
  <c r="V722" i="5"/>
  <c r="X722" i="5" s="1"/>
  <c r="S722" i="5"/>
  <c r="T722" i="5"/>
  <c r="U722" i="5"/>
  <c r="W722" i="5"/>
  <c r="R722" i="5"/>
  <c r="Q722" i="5"/>
  <c r="Q723" i="5" s="1"/>
  <c r="R290" i="5"/>
  <c r="U290" i="5"/>
  <c r="Q290" i="5"/>
  <c r="W290" i="5"/>
  <c r="T290" i="5"/>
  <c r="S290" i="5"/>
  <c r="V290" i="5"/>
  <c r="X290" i="5" s="1"/>
  <c r="Q729" i="5"/>
  <c r="V729" i="5"/>
  <c r="X729" i="5" s="1"/>
  <c r="U729" i="5"/>
  <c r="W729" i="5"/>
  <c r="S729" i="5"/>
  <c r="R729" i="5"/>
  <c r="T729" i="5"/>
  <c r="Q137" i="5"/>
  <c r="Q138" i="5" s="1"/>
  <c r="S137" i="5"/>
  <c r="R137" i="5"/>
  <c r="W137" i="5"/>
  <c r="U137" i="5"/>
  <c r="V137" i="5"/>
  <c r="X137" i="5" s="1"/>
  <c r="T137" i="5"/>
  <c r="W520" i="5"/>
  <c r="Q520" i="5"/>
  <c r="S520" i="5"/>
  <c r="R520" i="5"/>
  <c r="T520" i="5"/>
  <c r="V520" i="5"/>
  <c r="X520" i="5" s="1"/>
  <c r="U520" i="5"/>
  <c r="R81" i="5"/>
  <c r="V81" i="5"/>
  <c r="X81" i="5" s="1"/>
  <c r="W81" i="5"/>
  <c r="U81" i="5"/>
  <c r="T81" i="5"/>
  <c r="S81" i="5"/>
  <c r="U412" i="5"/>
  <c r="W412" i="5"/>
  <c r="T412" i="5"/>
  <c r="V412" i="5"/>
  <c r="X412" i="5" s="1"/>
  <c r="R412" i="5"/>
  <c r="Q412" i="5"/>
  <c r="S412" i="5"/>
  <c r="V859" i="5"/>
  <c r="X859" i="5" s="1"/>
  <c r="W859" i="5"/>
  <c r="Q859" i="5"/>
  <c r="S859" i="5"/>
  <c r="R859" i="5"/>
  <c r="U859" i="5"/>
  <c r="T859" i="5"/>
  <c r="R363" i="5"/>
  <c r="Q363" i="5"/>
  <c r="U363" i="5"/>
  <c r="W363" i="5"/>
  <c r="T363" i="5"/>
  <c r="S363" i="5"/>
  <c r="V363" i="5"/>
  <c r="X363" i="5" s="1"/>
  <c r="R906" i="5"/>
  <c r="Q906" i="5"/>
  <c r="W906" i="5"/>
  <c r="T906" i="5"/>
  <c r="V906" i="5"/>
  <c r="X906" i="5" s="1"/>
  <c r="S906" i="5"/>
  <c r="U906" i="5"/>
  <c r="R410" i="5"/>
  <c r="Q410" i="5"/>
  <c r="U410" i="5"/>
  <c r="T410" i="5"/>
  <c r="V410" i="5"/>
  <c r="X410" i="5" s="1"/>
  <c r="S410" i="5"/>
  <c r="W410" i="5"/>
  <c r="Q849" i="5"/>
  <c r="Q850" i="5" s="1"/>
  <c r="U849" i="5"/>
  <c r="T849" i="5"/>
  <c r="V849" i="5"/>
  <c r="X849" i="5" s="1"/>
  <c r="W849" i="5"/>
  <c r="R849" i="5"/>
  <c r="S849" i="5"/>
  <c r="T377" i="5"/>
  <c r="W377" i="5"/>
  <c r="S377" i="5"/>
  <c r="U377" i="5"/>
  <c r="V377" i="5"/>
  <c r="X377" i="5" s="1"/>
  <c r="R377" i="5"/>
  <c r="Q377" i="5"/>
  <c r="R832" i="5"/>
  <c r="Q832" i="5"/>
  <c r="U832" i="5"/>
  <c r="T832" i="5"/>
  <c r="S832" i="5"/>
  <c r="V832" i="5"/>
  <c r="X832" i="5" s="1"/>
  <c r="W832" i="5"/>
  <c r="R208" i="5"/>
  <c r="U208" i="5"/>
  <c r="T208" i="5"/>
  <c r="S208" i="5"/>
  <c r="W208" i="5"/>
  <c r="V208" i="5"/>
  <c r="X208" i="5" s="1"/>
  <c r="V716" i="5"/>
  <c r="X716" i="5" s="1"/>
  <c r="R716" i="5"/>
  <c r="Q716" i="5"/>
  <c r="T716" i="5"/>
  <c r="U716" i="5"/>
  <c r="W716" i="5"/>
  <c r="S716" i="5"/>
  <c r="R212" i="5"/>
  <c r="S212" i="5"/>
  <c r="V212" i="5"/>
  <c r="X212" i="5" s="1"/>
  <c r="W212" i="5"/>
  <c r="T212" i="5"/>
  <c r="U212" i="5"/>
  <c r="R659" i="5"/>
  <c r="U659" i="5"/>
  <c r="W659" i="5"/>
  <c r="T659" i="5"/>
  <c r="V659" i="5"/>
  <c r="X659" i="5" s="1"/>
  <c r="S659" i="5"/>
  <c r="R40" i="5"/>
  <c r="Q40" i="5"/>
  <c r="S40" i="5"/>
  <c r="W40" i="5"/>
  <c r="U40" i="5"/>
  <c r="V40" i="5"/>
  <c r="X40" i="5" s="1"/>
  <c r="T40" i="5"/>
  <c r="S642" i="5"/>
  <c r="V642" i="5"/>
  <c r="X642" i="5" s="1"/>
  <c r="R642" i="5"/>
  <c r="U642" i="5"/>
  <c r="T642" i="5"/>
  <c r="W642" i="5"/>
  <c r="Q90" i="5"/>
  <c r="Q91" i="5" s="1"/>
  <c r="R90" i="5"/>
  <c r="U90" i="5"/>
  <c r="W90" i="5"/>
  <c r="T90" i="5"/>
  <c r="S90" i="5"/>
  <c r="V90" i="5"/>
  <c r="X90" i="5" s="1"/>
  <c r="S521" i="5"/>
  <c r="W521" i="5"/>
  <c r="V521" i="5"/>
  <c r="X521" i="5" s="1"/>
  <c r="R521" i="5"/>
  <c r="Q521" i="5"/>
  <c r="Q522" i="5" s="1"/>
  <c r="T521" i="5"/>
  <c r="U521" i="5"/>
  <c r="R888" i="5"/>
  <c r="Q888" i="5"/>
  <c r="U888" i="5"/>
  <c r="V888" i="5"/>
  <c r="X888" i="5" s="1"/>
  <c r="W888" i="5"/>
  <c r="S888" i="5"/>
  <c r="T888" i="5"/>
  <c r="R384" i="5"/>
  <c r="S384" i="5"/>
  <c r="T384" i="5"/>
  <c r="W384" i="5"/>
  <c r="V384" i="5"/>
  <c r="X384" i="5" s="1"/>
  <c r="U384" i="5"/>
  <c r="Q38" i="5"/>
  <c r="R38" i="5"/>
  <c r="V38" i="5"/>
  <c r="X38" i="5" s="1"/>
  <c r="U38" i="5"/>
  <c r="T38" i="5"/>
  <c r="W38" i="5"/>
  <c r="S38" i="5"/>
  <c r="S525" i="5"/>
  <c r="V525" i="5"/>
  <c r="X525" i="5" s="1"/>
  <c r="T525" i="5"/>
  <c r="U525" i="5"/>
  <c r="W525" i="5"/>
  <c r="Q525" i="5"/>
  <c r="R525" i="5"/>
  <c r="R1028" i="5"/>
  <c r="W1028" i="5"/>
  <c r="U1028" i="5"/>
  <c r="V1028" i="5"/>
  <c r="X1028" i="5" s="1"/>
  <c r="T1028" i="5"/>
  <c r="Q1028" i="5"/>
  <c r="S1028" i="5"/>
  <c r="R516" i="5"/>
  <c r="W516" i="5"/>
  <c r="V516" i="5"/>
  <c r="X516" i="5" s="1"/>
  <c r="S516" i="5"/>
  <c r="U516" i="5"/>
  <c r="T516" i="5"/>
  <c r="W907" i="5"/>
  <c r="V907" i="5"/>
  <c r="X907" i="5" s="1"/>
  <c r="T907" i="5"/>
  <c r="U907" i="5"/>
  <c r="R907" i="5"/>
  <c r="Q907" i="5"/>
  <c r="S907" i="5"/>
  <c r="R403" i="5"/>
  <c r="V403" i="5"/>
  <c r="X403" i="5" s="1"/>
  <c r="W403" i="5"/>
  <c r="U403" i="5"/>
  <c r="S403" i="5"/>
  <c r="T403" i="5"/>
  <c r="Q954" i="5"/>
  <c r="T954" i="5"/>
  <c r="W954" i="5"/>
  <c r="S954" i="5"/>
  <c r="U954" i="5"/>
  <c r="V954" i="5"/>
  <c r="X954" i="5" s="1"/>
  <c r="R954" i="5"/>
  <c r="Q458" i="5"/>
  <c r="R458" i="5"/>
  <c r="W458" i="5"/>
  <c r="S458" i="5"/>
  <c r="U458" i="5"/>
  <c r="V458" i="5"/>
  <c r="X458" i="5" s="1"/>
  <c r="Y458" i="5" s="1"/>
  <c r="AA458" i="5" s="1"/>
  <c r="Z458" i="5" s="1"/>
  <c r="T458" i="5"/>
  <c r="U833" i="5"/>
  <c r="V833" i="5"/>
  <c r="X833" i="5" s="1"/>
  <c r="W833" i="5"/>
  <c r="T833" i="5"/>
  <c r="R833" i="5"/>
  <c r="Q833" i="5"/>
  <c r="S833" i="5"/>
  <c r="R361" i="5"/>
  <c r="Q361" i="5"/>
  <c r="V361" i="5"/>
  <c r="X361" i="5" s="1"/>
  <c r="T361" i="5"/>
  <c r="S361" i="5"/>
  <c r="U361" i="5"/>
  <c r="W361" i="5"/>
  <c r="S688" i="5"/>
  <c r="V688" i="5"/>
  <c r="X688" i="5" s="1"/>
  <c r="W688" i="5"/>
  <c r="T688" i="5"/>
  <c r="U688" i="5"/>
  <c r="Q688" i="5"/>
  <c r="R688" i="5"/>
  <c r="R49" i="5"/>
  <c r="Q49" i="5"/>
  <c r="S49" i="5"/>
  <c r="V49" i="5"/>
  <c r="X49" i="5" s="1"/>
  <c r="U49" i="5"/>
  <c r="W49" i="5"/>
  <c r="T49" i="5"/>
  <c r="V773" i="5"/>
  <c r="X773" i="5" s="1"/>
  <c r="U773" i="5"/>
  <c r="T773" i="5"/>
  <c r="W773" i="5"/>
  <c r="R773" i="5"/>
  <c r="Q773" i="5"/>
  <c r="S773" i="5"/>
  <c r="R301" i="5"/>
  <c r="Q301" i="5"/>
  <c r="S301" i="5"/>
  <c r="U301" i="5"/>
  <c r="T301" i="5"/>
  <c r="V301" i="5"/>
  <c r="X301" i="5" s="1"/>
  <c r="W301" i="5"/>
  <c r="T828" i="5"/>
  <c r="W828" i="5"/>
  <c r="S828" i="5"/>
  <c r="V828" i="5"/>
  <c r="X828" i="5" s="1"/>
  <c r="R828" i="5"/>
  <c r="Q828" i="5"/>
  <c r="U828" i="5"/>
  <c r="Q324" i="5"/>
  <c r="R324" i="5"/>
  <c r="S324" i="5"/>
  <c r="V324" i="5"/>
  <c r="W324" i="5"/>
  <c r="U324" i="5"/>
  <c r="T324" i="5"/>
  <c r="W771" i="5"/>
  <c r="R771" i="5"/>
  <c r="U771" i="5"/>
  <c r="S771" i="5"/>
  <c r="T771" i="5"/>
  <c r="V771" i="5"/>
  <c r="X771" i="5" s="1"/>
  <c r="R275" i="5"/>
  <c r="Q275" i="5"/>
  <c r="U275" i="5"/>
  <c r="S275" i="5"/>
  <c r="V275" i="5"/>
  <c r="X275" i="5" s="1"/>
  <c r="W275" i="5"/>
  <c r="T275" i="5"/>
  <c r="V882" i="5"/>
  <c r="X882" i="5" s="1"/>
  <c r="R882" i="5"/>
  <c r="Q882" i="5"/>
  <c r="W882" i="5"/>
  <c r="T882" i="5"/>
  <c r="U882" i="5"/>
  <c r="S882" i="5"/>
  <c r="R314" i="5"/>
  <c r="T314" i="5"/>
  <c r="W314" i="5"/>
  <c r="S314" i="5"/>
  <c r="U314" i="5"/>
  <c r="V314" i="5"/>
  <c r="X314" i="5" s="1"/>
  <c r="Q697" i="5"/>
  <c r="U697" i="5"/>
  <c r="W697" i="5"/>
  <c r="T697" i="5"/>
  <c r="R697" i="5"/>
  <c r="V697" i="5"/>
  <c r="X697" i="5" s="1"/>
  <c r="S697" i="5"/>
  <c r="R169" i="5"/>
  <c r="U169" i="5"/>
  <c r="T169" i="5"/>
  <c r="S169" i="5"/>
  <c r="V169" i="5"/>
  <c r="X169" i="5" s="1"/>
  <c r="W169" i="5"/>
  <c r="R616" i="5"/>
  <c r="S616" i="5"/>
  <c r="V616" i="5"/>
  <c r="X616" i="5" s="1"/>
  <c r="Y616" i="5" s="1"/>
  <c r="AA616" i="5" s="1"/>
  <c r="Z616" i="5" s="1"/>
  <c r="U616" i="5"/>
  <c r="W616" i="5"/>
  <c r="T616" i="5"/>
  <c r="Q616" i="5"/>
  <c r="R128" i="5"/>
  <c r="T128" i="5"/>
  <c r="Q128" i="5"/>
  <c r="V128" i="5"/>
  <c r="X128" i="5" s="1"/>
  <c r="S128" i="5"/>
  <c r="W128" i="5"/>
  <c r="U128" i="5"/>
  <c r="R57" i="5"/>
  <c r="Q57" i="5"/>
  <c r="S57" i="5"/>
  <c r="U57" i="5"/>
  <c r="T57" i="5"/>
  <c r="W57" i="5"/>
  <c r="V57" i="5"/>
  <c r="X57" i="5" s="1"/>
  <c r="V69" i="5"/>
  <c r="X69" i="5" s="1"/>
  <c r="Y69" i="5" s="1"/>
  <c r="AA69" i="5" s="1"/>
  <c r="Z69" i="5" s="1"/>
  <c r="R69" i="5"/>
  <c r="Q69" i="5"/>
  <c r="U69" i="5"/>
  <c r="S69" i="5"/>
  <c r="T69" i="5"/>
  <c r="W69" i="5"/>
  <c r="Q286" i="5"/>
  <c r="Q287" i="5" s="1"/>
  <c r="R286" i="5"/>
  <c r="T286" i="5"/>
  <c r="V286" i="5"/>
  <c r="X286" i="5" s="1"/>
  <c r="U286" i="5"/>
  <c r="W286" i="5"/>
  <c r="S286" i="5"/>
  <c r="W661" i="5"/>
  <c r="S661" i="5"/>
  <c r="U661" i="5"/>
  <c r="V661" i="5"/>
  <c r="X661" i="5" s="1"/>
  <c r="T661" i="5"/>
  <c r="R661" i="5"/>
  <c r="R695" i="5"/>
  <c r="Q695" i="5"/>
  <c r="S695" i="5"/>
  <c r="U695" i="5"/>
  <c r="V695" i="5"/>
  <c r="X695" i="5" s="1"/>
  <c r="W695" i="5"/>
  <c r="T695" i="5"/>
  <c r="T801" i="5"/>
  <c r="W801" i="5"/>
  <c r="R801" i="5"/>
  <c r="Q801" i="5"/>
  <c r="S801" i="5"/>
  <c r="U801" i="5"/>
  <c r="V801" i="5"/>
  <c r="X801" i="5" s="1"/>
  <c r="R736" i="5"/>
  <c r="Q736" i="5"/>
  <c r="T736" i="5"/>
  <c r="S736" i="5"/>
  <c r="U736" i="5"/>
  <c r="W736" i="5"/>
  <c r="V736" i="5"/>
  <c r="X736" i="5" s="1"/>
  <c r="R62" i="5"/>
  <c r="U62" i="5"/>
  <c r="S62" i="5"/>
  <c r="W62" i="5"/>
  <c r="V62" i="5"/>
  <c r="X62" i="5" s="1"/>
  <c r="T62" i="5"/>
  <c r="W945" i="5"/>
  <c r="U945" i="5"/>
  <c r="R945" i="5"/>
  <c r="Q945" i="5"/>
  <c r="Q946" i="5" s="1"/>
  <c r="T945" i="5"/>
  <c r="V945" i="5"/>
  <c r="X945" i="5" s="1"/>
  <c r="S945" i="5"/>
  <c r="Q1086" i="5"/>
  <c r="T1086" i="5"/>
  <c r="W1086" i="5"/>
  <c r="U1086" i="5"/>
  <c r="S1086" i="5"/>
  <c r="R1086" i="5"/>
  <c r="V1086" i="5"/>
  <c r="X1086" i="5" s="1"/>
  <c r="Q942" i="5"/>
  <c r="T942" i="5"/>
  <c r="U942" i="5"/>
  <c r="V942" i="5"/>
  <c r="X942" i="5" s="1"/>
  <c r="S942" i="5"/>
  <c r="R942" i="5"/>
  <c r="W942" i="5"/>
  <c r="T1054" i="5"/>
  <c r="S1054" i="5"/>
  <c r="R1054" i="5"/>
  <c r="Q1054" i="5"/>
  <c r="U1054" i="5"/>
  <c r="V1054" i="5"/>
  <c r="X1054" i="5" s="1"/>
  <c r="W1054" i="5"/>
  <c r="Q215" i="5"/>
  <c r="T215" i="5"/>
  <c r="V215" i="5"/>
  <c r="X215" i="5" s="1"/>
  <c r="R215" i="5"/>
  <c r="S215" i="5"/>
  <c r="U215" i="5"/>
  <c r="W215" i="5"/>
  <c r="R982" i="5"/>
  <c r="Q982" i="5"/>
  <c r="U982" i="5"/>
  <c r="T982" i="5"/>
  <c r="W982" i="5"/>
  <c r="S982" i="5"/>
  <c r="V982" i="5"/>
  <c r="X982" i="5" s="1"/>
  <c r="T1050" i="5"/>
  <c r="W1050" i="5"/>
  <c r="Q1050" i="5"/>
  <c r="Q1051" i="5" s="1"/>
  <c r="V1050" i="5"/>
  <c r="X1050" i="5" s="1"/>
  <c r="R1050" i="5"/>
  <c r="S1050" i="5"/>
  <c r="U1050" i="5"/>
  <c r="V1022" i="5"/>
  <c r="X1022" i="5" s="1"/>
  <c r="S1022" i="5"/>
  <c r="R1022" i="5"/>
  <c r="Q1022" i="5"/>
  <c r="T1022" i="5"/>
  <c r="U1022" i="5"/>
  <c r="W1022" i="5"/>
  <c r="R920" i="5"/>
  <c r="Q920" i="5"/>
  <c r="Q921" i="5" s="1"/>
  <c r="U920" i="5"/>
  <c r="W920" i="5"/>
  <c r="S920" i="5"/>
  <c r="T920" i="5"/>
  <c r="V920" i="5"/>
  <c r="X920" i="5" s="1"/>
  <c r="R1029" i="5"/>
  <c r="Q1029" i="5"/>
  <c r="W1029" i="5"/>
  <c r="U1029" i="5"/>
  <c r="V1029" i="5"/>
  <c r="X1029" i="5" s="1"/>
  <c r="S1029" i="5"/>
  <c r="T1029" i="5"/>
  <c r="Q17" i="5"/>
  <c r="S17" i="5"/>
  <c r="R17" i="5"/>
  <c r="W17" i="5"/>
  <c r="T17" i="5"/>
  <c r="V17" i="5"/>
  <c r="X17" i="5" s="1"/>
  <c r="U17" i="5"/>
  <c r="R195" i="5"/>
  <c r="Q195" i="5"/>
  <c r="S195" i="5"/>
  <c r="V195" i="5"/>
  <c r="X195" i="5" s="1"/>
  <c r="W195" i="5"/>
  <c r="T195" i="5"/>
  <c r="U195" i="5"/>
  <c r="R1006" i="5"/>
  <c r="W1006" i="5"/>
  <c r="Q1006" i="5"/>
  <c r="U1006" i="5"/>
  <c r="V1006" i="5"/>
  <c r="X1006" i="5" s="1"/>
  <c r="S1006" i="5"/>
  <c r="T1006" i="5"/>
  <c r="R298" i="5"/>
  <c r="Q298" i="5"/>
  <c r="U298" i="5"/>
  <c r="W298" i="5"/>
  <c r="T298" i="5"/>
  <c r="S298" i="5"/>
  <c r="V298" i="5"/>
  <c r="X298" i="5" s="1"/>
  <c r="R74" i="5"/>
  <c r="Q74" i="5"/>
  <c r="V74" i="5"/>
  <c r="X74" i="5" s="1"/>
  <c r="T74" i="5"/>
  <c r="W74" i="5"/>
  <c r="S74" i="5"/>
  <c r="U74" i="5"/>
  <c r="S699" i="5"/>
  <c r="V699" i="5"/>
  <c r="X699" i="5" s="1"/>
  <c r="U699" i="5"/>
  <c r="W699" i="5"/>
  <c r="T699" i="5"/>
  <c r="R699" i="5"/>
  <c r="Q699" i="5"/>
  <c r="S822" i="5"/>
  <c r="U822" i="5"/>
  <c r="V822" i="5"/>
  <c r="X822" i="5" s="1"/>
  <c r="W822" i="5"/>
  <c r="T822" i="5"/>
  <c r="R822" i="5"/>
  <c r="Q822" i="5"/>
  <c r="R199" i="5"/>
  <c r="Q199" i="5"/>
  <c r="T199" i="5"/>
  <c r="S199" i="5"/>
  <c r="W199" i="5"/>
  <c r="U199" i="5"/>
  <c r="V199" i="5"/>
  <c r="X199" i="5" s="1"/>
  <c r="V1036" i="5"/>
  <c r="X1036" i="5" s="1"/>
  <c r="W1036" i="5"/>
  <c r="S1036" i="5"/>
  <c r="T1036" i="5"/>
  <c r="R1036" i="5"/>
  <c r="Q1036" i="5"/>
  <c r="U1036" i="5"/>
  <c r="Q488" i="5"/>
  <c r="R488" i="5"/>
  <c r="S488" i="5"/>
  <c r="V488" i="5"/>
  <c r="X488" i="5" s="1"/>
  <c r="W488" i="5"/>
  <c r="T488" i="5"/>
  <c r="U488" i="5"/>
  <c r="U622" i="5"/>
  <c r="R622" i="5"/>
  <c r="Q622" i="5"/>
  <c r="T622" i="5"/>
  <c r="W622" i="5"/>
  <c r="S622" i="5"/>
  <c r="V622" i="5"/>
  <c r="X622" i="5" s="1"/>
  <c r="Q677" i="5"/>
  <c r="U677" i="5"/>
  <c r="S677" i="5"/>
  <c r="T677" i="5"/>
  <c r="V677" i="5"/>
  <c r="X677" i="5" s="1"/>
  <c r="W677" i="5"/>
  <c r="R677" i="5"/>
  <c r="R337" i="5"/>
  <c r="T337" i="5"/>
  <c r="W337" i="5"/>
  <c r="S337" i="5"/>
  <c r="U337" i="5"/>
  <c r="V337" i="5"/>
  <c r="X337" i="5" s="1"/>
  <c r="Q337" i="5"/>
  <c r="Q338" i="5" s="1"/>
  <c r="T978" i="5"/>
  <c r="W978" i="5"/>
  <c r="R978" i="5"/>
  <c r="S978" i="5"/>
  <c r="U978" i="5"/>
  <c r="V978" i="5"/>
  <c r="X978" i="5" s="1"/>
  <c r="T385" i="5"/>
  <c r="R385" i="5"/>
  <c r="W385" i="5"/>
  <c r="S385" i="5"/>
  <c r="U385" i="5"/>
  <c r="V385" i="5"/>
  <c r="X385" i="5" s="1"/>
  <c r="R156" i="5"/>
  <c r="Q156" i="5"/>
  <c r="S156" i="5"/>
  <c r="U156" i="5"/>
  <c r="V156" i="5"/>
  <c r="X156" i="5" s="1"/>
  <c r="T156" i="5"/>
  <c r="W156" i="5"/>
  <c r="R146" i="5"/>
  <c r="S146" i="5"/>
  <c r="T146" i="5"/>
  <c r="U146" i="5"/>
  <c r="W146" i="5"/>
  <c r="V146" i="5"/>
  <c r="X146" i="5" s="1"/>
  <c r="V576" i="5"/>
  <c r="X576" i="5" s="1"/>
  <c r="U576" i="5"/>
  <c r="S576" i="5"/>
  <c r="T576" i="5"/>
  <c r="W576" i="5"/>
  <c r="R576" i="5"/>
  <c r="Q576" i="5"/>
  <c r="W915" i="5"/>
  <c r="T915" i="5"/>
  <c r="V915" i="5"/>
  <c r="X915" i="5" s="1"/>
  <c r="R915" i="5"/>
  <c r="Q915" i="5"/>
  <c r="Q916" i="5" s="1"/>
  <c r="S915" i="5"/>
  <c r="U915" i="5"/>
  <c r="S777" i="5"/>
  <c r="U777" i="5"/>
  <c r="R777" i="5"/>
  <c r="Q777" i="5"/>
  <c r="V777" i="5"/>
  <c r="X777" i="5" s="1"/>
  <c r="W777" i="5"/>
  <c r="T777" i="5"/>
  <c r="R152" i="5"/>
  <c r="Q152" i="5"/>
  <c r="V152" i="5"/>
  <c r="X152" i="5" s="1"/>
  <c r="W152" i="5"/>
  <c r="T152" i="5"/>
  <c r="U152" i="5"/>
  <c r="S152" i="5"/>
  <c r="W772" i="5"/>
  <c r="R772" i="5"/>
  <c r="Q772" i="5"/>
  <c r="U772" i="5"/>
  <c r="V772" i="5"/>
  <c r="X772" i="5" s="1"/>
  <c r="T772" i="5"/>
  <c r="S772" i="5"/>
  <c r="Q163" i="5"/>
  <c r="T163" i="5"/>
  <c r="V163" i="5"/>
  <c r="X163" i="5" s="1"/>
  <c r="W163" i="5"/>
  <c r="R163" i="5"/>
  <c r="S163" i="5"/>
  <c r="U163" i="5"/>
  <c r="Q944" i="5"/>
  <c r="U944" i="5"/>
  <c r="V944" i="5"/>
  <c r="X944" i="5" s="1"/>
  <c r="R944" i="5"/>
  <c r="W944" i="5"/>
  <c r="T944" i="5"/>
  <c r="S944" i="5"/>
  <c r="R663" i="5"/>
  <c r="Q663" i="5"/>
  <c r="S663" i="5"/>
  <c r="U663" i="5"/>
  <c r="V663" i="5"/>
  <c r="X663" i="5" s="1"/>
  <c r="T663" i="5"/>
  <c r="W663" i="5"/>
  <c r="W1032" i="5"/>
  <c r="T1032" i="5"/>
  <c r="S1032" i="5"/>
  <c r="R1032" i="5"/>
  <c r="V1032" i="5"/>
  <c r="X1032" i="5" s="1"/>
  <c r="U1032" i="5"/>
  <c r="Q1032" i="5"/>
  <c r="U755" i="5"/>
  <c r="T755" i="5"/>
  <c r="W755" i="5"/>
  <c r="Q755" i="5"/>
  <c r="S755" i="5"/>
  <c r="V755" i="5"/>
  <c r="X755" i="5" s="1"/>
  <c r="R755" i="5"/>
  <c r="T983" i="5"/>
  <c r="W983" i="5"/>
  <c r="U983" i="5"/>
  <c r="R983" i="5"/>
  <c r="Q983" i="5"/>
  <c r="Q984" i="5" s="1"/>
  <c r="S983" i="5"/>
  <c r="V983" i="5"/>
  <c r="X983" i="5" s="1"/>
  <c r="R689" i="5"/>
  <c r="Q689" i="5"/>
  <c r="S689" i="5"/>
  <c r="U689" i="5"/>
  <c r="V689" i="5"/>
  <c r="X689" i="5" s="1"/>
  <c r="W689" i="5"/>
  <c r="T689" i="5"/>
  <c r="R358" i="5"/>
  <c r="Q358" i="5"/>
  <c r="S358" i="5"/>
  <c r="U358" i="5"/>
  <c r="T358" i="5"/>
  <c r="V358" i="5"/>
  <c r="X358" i="5" s="1"/>
  <c r="W358" i="5"/>
  <c r="U1027" i="5"/>
  <c r="W1027" i="5"/>
  <c r="V1027" i="5"/>
  <c r="X1027" i="5" s="1"/>
  <c r="S1027" i="5"/>
  <c r="T1027" i="5"/>
  <c r="R1027" i="5"/>
  <c r="W546" i="5"/>
  <c r="T546" i="5"/>
  <c r="R546" i="5"/>
  <c r="Q546" i="5"/>
  <c r="S546" i="5"/>
  <c r="U546" i="5"/>
  <c r="V546" i="5"/>
  <c r="X546" i="5" s="1"/>
  <c r="R317" i="5"/>
  <c r="Q317" i="5"/>
  <c r="T317" i="5"/>
  <c r="S317" i="5"/>
  <c r="W317" i="5"/>
  <c r="U317" i="5"/>
  <c r="V317" i="5"/>
  <c r="X317" i="5" s="1"/>
  <c r="R266" i="5"/>
  <c r="Q266" i="5"/>
  <c r="V266" i="5"/>
  <c r="X266" i="5" s="1"/>
  <c r="S266" i="5"/>
  <c r="W266" i="5"/>
  <c r="T266" i="5"/>
  <c r="U266" i="5"/>
  <c r="U992" i="5"/>
  <c r="V992" i="5"/>
  <c r="X992" i="5" s="1"/>
  <c r="Y992" i="5" s="1"/>
  <c r="AA992" i="5" s="1"/>
  <c r="Z992" i="5" s="1"/>
  <c r="R992" i="5"/>
  <c r="Q992" i="5"/>
  <c r="S992" i="5"/>
  <c r="T992" i="5"/>
  <c r="W992" i="5"/>
  <c r="R948" i="5"/>
  <c r="Q948" i="5"/>
  <c r="V948" i="5"/>
  <c r="X948" i="5" s="1"/>
  <c r="W948" i="5"/>
  <c r="S948" i="5"/>
  <c r="U948" i="5"/>
  <c r="T948" i="5"/>
  <c r="R217" i="5"/>
  <c r="Q217" i="5"/>
  <c r="S217" i="5"/>
  <c r="U217" i="5"/>
  <c r="T217" i="5"/>
  <c r="W217" i="5"/>
  <c r="V217" i="5"/>
  <c r="X217" i="5" s="1"/>
  <c r="Q575" i="5"/>
  <c r="R575" i="5"/>
  <c r="S575" i="5"/>
  <c r="V575" i="5"/>
  <c r="X575" i="5" s="1"/>
  <c r="U575" i="5"/>
  <c r="W575" i="5"/>
  <c r="T575" i="5"/>
  <c r="Q75" i="5"/>
  <c r="R75" i="5"/>
  <c r="V75" i="5"/>
  <c r="X75" i="5" s="1"/>
  <c r="U75" i="5"/>
  <c r="W75" i="5"/>
  <c r="T75" i="5"/>
  <c r="S75" i="5"/>
  <c r="R198" i="5"/>
  <c r="Q198" i="5"/>
  <c r="T198" i="5"/>
  <c r="V198" i="5"/>
  <c r="X198" i="5" s="1"/>
  <c r="U198" i="5"/>
  <c r="W198" i="5"/>
  <c r="S198" i="5"/>
  <c r="V564" i="5"/>
  <c r="X564" i="5" s="1"/>
  <c r="W564" i="5"/>
  <c r="T564" i="5"/>
  <c r="R564" i="5"/>
  <c r="Q564" i="5"/>
  <c r="S564" i="5"/>
  <c r="U564" i="5"/>
  <c r="W672" i="5"/>
  <c r="U672" i="5"/>
  <c r="S672" i="5"/>
  <c r="T672" i="5"/>
  <c r="V672" i="5"/>
  <c r="X672" i="5" s="1"/>
  <c r="R672" i="5"/>
  <c r="R439" i="5"/>
  <c r="Q439" i="5"/>
  <c r="T439" i="5"/>
  <c r="S439" i="5"/>
  <c r="W439" i="5"/>
  <c r="U439" i="5"/>
  <c r="V439" i="5"/>
  <c r="X439" i="5" s="1"/>
  <c r="Y439" i="5" s="1"/>
  <c r="AA439" i="5" s="1"/>
  <c r="Z439" i="5" s="1"/>
  <c r="Q871" i="5"/>
  <c r="V871" i="5"/>
  <c r="X871" i="5" s="1"/>
  <c r="W871" i="5"/>
  <c r="S871" i="5"/>
  <c r="R871" i="5"/>
  <c r="T871" i="5"/>
  <c r="U871" i="5"/>
  <c r="R381" i="5"/>
  <c r="Q381" i="5"/>
  <c r="Q382" i="5" s="1"/>
  <c r="S381" i="5"/>
  <c r="T381" i="5"/>
  <c r="V381" i="5"/>
  <c r="X381" i="5" s="1"/>
  <c r="W381" i="5"/>
  <c r="U381" i="5"/>
  <c r="S802" i="5"/>
  <c r="R802" i="5"/>
  <c r="V802" i="5"/>
  <c r="X802" i="5" s="1"/>
  <c r="T802" i="5"/>
  <c r="W802" i="5"/>
  <c r="U802" i="5"/>
  <c r="T767" i="5"/>
  <c r="W767" i="5"/>
  <c r="R767" i="5"/>
  <c r="Q767" i="5"/>
  <c r="S767" i="5"/>
  <c r="U767" i="5"/>
  <c r="V767" i="5"/>
  <c r="X767" i="5" s="1"/>
  <c r="R214" i="5"/>
  <c r="Q214" i="5"/>
  <c r="W214" i="5"/>
  <c r="U214" i="5"/>
  <c r="V214" i="5"/>
  <c r="X214" i="5" s="1"/>
  <c r="S214" i="5"/>
  <c r="T214" i="5"/>
  <c r="R135" i="5"/>
  <c r="W135" i="5"/>
  <c r="V135" i="5"/>
  <c r="X135" i="5" s="1"/>
  <c r="S135" i="5"/>
  <c r="U135" i="5"/>
  <c r="T135" i="5"/>
  <c r="V868" i="5"/>
  <c r="X868" i="5" s="1"/>
  <c r="W868" i="5"/>
  <c r="R868" i="5"/>
  <c r="Q868" i="5"/>
  <c r="U868" i="5"/>
  <c r="T868" i="5"/>
  <c r="S868" i="5"/>
  <c r="R449" i="5"/>
  <c r="Q449" i="5"/>
  <c r="T449" i="5"/>
  <c r="W449" i="5"/>
  <c r="U449" i="5"/>
  <c r="S449" i="5"/>
  <c r="V449" i="5"/>
  <c r="X449" i="5" s="1"/>
  <c r="V925" i="5"/>
  <c r="X925" i="5" s="1"/>
  <c r="T925" i="5"/>
  <c r="W925" i="5"/>
  <c r="U925" i="5"/>
  <c r="S925" i="5"/>
  <c r="Q925" i="5"/>
  <c r="R925" i="5"/>
  <c r="U435" i="5"/>
  <c r="W435" i="5"/>
  <c r="S435" i="5"/>
  <c r="R435" i="5"/>
  <c r="V435" i="5"/>
  <c r="X435" i="5" s="1"/>
  <c r="T435" i="5"/>
  <c r="Q435" i="5"/>
  <c r="Q436" i="5" s="1"/>
  <c r="R216" i="5"/>
  <c r="Q216" i="5"/>
  <c r="U216" i="5"/>
  <c r="T216" i="5"/>
  <c r="V216" i="5"/>
  <c r="X216" i="5" s="1"/>
  <c r="W216" i="5"/>
  <c r="S216" i="5"/>
  <c r="R126" i="5"/>
  <c r="Q126" i="5"/>
  <c r="T126" i="5"/>
  <c r="S126" i="5"/>
  <c r="W126" i="5"/>
  <c r="U126" i="5"/>
  <c r="V126" i="5"/>
  <c r="X126" i="5" s="1"/>
  <c r="T1089" i="5"/>
  <c r="U1089" i="5"/>
  <c r="V1089" i="5"/>
  <c r="X1089" i="5" s="1"/>
  <c r="S1089" i="5"/>
  <c r="R1089" i="5"/>
  <c r="W1089" i="5"/>
  <c r="W985" i="5"/>
  <c r="U985" i="5"/>
  <c r="V985" i="5"/>
  <c r="X985" i="5" s="1"/>
  <c r="T985" i="5"/>
  <c r="R985" i="5"/>
  <c r="S985" i="5"/>
  <c r="R551" i="5"/>
  <c r="V551" i="5"/>
  <c r="X551" i="5" s="1"/>
  <c r="U551" i="5"/>
  <c r="S551" i="5"/>
  <c r="T551" i="5"/>
  <c r="W551" i="5"/>
  <c r="Q551" i="5"/>
  <c r="R166" i="5"/>
  <c r="Q166" i="5"/>
  <c r="T166" i="5"/>
  <c r="W166" i="5"/>
  <c r="V166" i="5"/>
  <c r="X166" i="5" s="1"/>
  <c r="Y166" i="5" s="1"/>
  <c r="AA166" i="5" s="1"/>
  <c r="Z166" i="5" s="1"/>
  <c r="S166" i="5"/>
  <c r="U166" i="5"/>
  <c r="S557" i="5"/>
  <c r="T557" i="5"/>
  <c r="R557" i="5"/>
  <c r="W557" i="5"/>
  <c r="V557" i="5"/>
  <c r="X557" i="5" s="1"/>
  <c r="Q557" i="5"/>
  <c r="U557" i="5"/>
  <c r="Q1060" i="5"/>
  <c r="T1060" i="5"/>
  <c r="S1060" i="5"/>
  <c r="U1060" i="5"/>
  <c r="V1060" i="5"/>
  <c r="X1060" i="5" s="1"/>
  <c r="R1060" i="5"/>
  <c r="W1060" i="5"/>
  <c r="V891" i="5"/>
  <c r="X891" i="5" s="1"/>
  <c r="W891" i="5"/>
  <c r="R891" i="5"/>
  <c r="Q891" i="5"/>
  <c r="S891" i="5"/>
  <c r="T891" i="5"/>
  <c r="U891" i="5"/>
  <c r="T386" i="5"/>
  <c r="V386" i="5"/>
  <c r="X386" i="5" s="1"/>
  <c r="S386" i="5"/>
  <c r="U386" i="5"/>
  <c r="R386" i="5"/>
  <c r="W386" i="5"/>
  <c r="R105" i="5"/>
  <c r="Q105" i="5"/>
  <c r="Q106" i="5" s="1"/>
  <c r="U105" i="5"/>
  <c r="W105" i="5"/>
  <c r="T105" i="5"/>
  <c r="V105" i="5"/>
  <c r="X105" i="5" s="1"/>
  <c r="S105" i="5"/>
  <c r="S1057" i="5"/>
  <c r="T1057" i="5"/>
  <c r="Q1057" i="5"/>
  <c r="V1057" i="5"/>
  <c r="X1057" i="5" s="1"/>
  <c r="W1057" i="5"/>
  <c r="U1057" i="5"/>
  <c r="R1057" i="5"/>
  <c r="U1030" i="5"/>
  <c r="R1030" i="5"/>
  <c r="Q1030" i="5"/>
  <c r="W1030" i="5"/>
  <c r="S1030" i="5"/>
  <c r="T1030" i="5"/>
  <c r="V1030" i="5"/>
  <c r="X1030" i="5" s="1"/>
  <c r="U886" i="5"/>
  <c r="S886" i="5"/>
  <c r="V886" i="5"/>
  <c r="X886" i="5" s="1"/>
  <c r="W886" i="5"/>
  <c r="R886" i="5"/>
  <c r="T886" i="5"/>
  <c r="R463" i="5"/>
  <c r="Q463" i="5"/>
  <c r="Q464" i="5" s="1"/>
  <c r="T463" i="5"/>
  <c r="V463" i="5"/>
  <c r="X463" i="5" s="1"/>
  <c r="W463" i="5"/>
  <c r="U463" i="5"/>
  <c r="S463" i="5"/>
  <c r="R270" i="5"/>
  <c r="S270" i="5"/>
  <c r="T270" i="5"/>
  <c r="W270" i="5"/>
  <c r="U270" i="5"/>
  <c r="V270" i="5"/>
  <c r="X270" i="5" s="1"/>
  <c r="R63" i="5"/>
  <c r="T63" i="5"/>
  <c r="U63" i="5"/>
  <c r="S63" i="5"/>
  <c r="V63" i="5"/>
  <c r="X63" i="5" s="1"/>
  <c r="W63" i="5"/>
  <c r="S973" i="5"/>
  <c r="T973" i="5"/>
  <c r="W973" i="5"/>
  <c r="U973" i="5"/>
  <c r="V973" i="5"/>
  <c r="X973" i="5" s="1"/>
  <c r="R973" i="5"/>
  <c r="Q973" i="5"/>
  <c r="Q974" i="5" s="1"/>
  <c r="R309" i="5"/>
  <c r="S309" i="5"/>
  <c r="T309" i="5"/>
  <c r="V309" i="5"/>
  <c r="X309" i="5" s="1"/>
  <c r="W309" i="5"/>
  <c r="U309" i="5"/>
  <c r="W428" i="5"/>
  <c r="R428" i="5"/>
  <c r="Q428" i="5"/>
  <c r="U428" i="5"/>
  <c r="T428" i="5"/>
  <c r="V428" i="5"/>
  <c r="X428" i="5" s="1"/>
  <c r="S428" i="5"/>
  <c r="R994" i="5"/>
  <c r="Q994" i="5"/>
  <c r="S994" i="5"/>
  <c r="U994" i="5"/>
  <c r="W994" i="5"/>
  <c r="T994" i="5"/>
  <c r="V994" i="5"/>
  <c r="X994" i="5" s="1"/>
  <c r="U737" i="5"/>
  <c r="W737" i="5"/>
  <c r="Q737" i="5"/>
  <c r="S737" i="5"/>
  <c r="V737" i="5"/>
  <c r="X737" i="5" s="1"/>
  <c r="R737" i="5"/>
  <c r="T737" i="5"/>
  <c r="S408" i="5"/>
  <c r="W408" i="5"/>
  <c r="R408" i="5"/>
  <c r="Q408" i="5"/>
  <c r="V408" i="5"/>
  <c r="X408" i="5" s="1"/>
  <c r="T408" i="5"/>
  <c r="U408" i="5"/>
  <c r="R44" i="5"/>
  <c r="Q44" i="5"/>
  <c r="T44" i="5"/>
  <c r="V44" i="5"/>
  <c r="X44" i="5" s="1"/>
  <c r="W44" i="5"/>
  <c r="U44" i="5"/>
  <c r="S44" i="5"/>
  <c r="T1049" i="5"/>
  <c r="U1049" i="5"/>
  <c r="V1049" i="5"/>
  <c r="X1049" i="5" s="1"/>
  <c r="W1049" i="5"/>
  <c r="S1049" i="5"/>
  <c r="R1049" i="5"/>
  <c r="Q1049" i="5"/>
  <c r="R967" i="5"/>
  <c r="Q967" i="5"/>
  <c r="Q968" i="5" s="1"/>
  <c r="S967" i="5"/>
  <c r="V967" i="5"/>
  <c r="X967" i="5" s="1"/>
  <c r="T967" i="5"/>
  <c r="U967" i="5"/>
  <c r="W967" i="5"/>
  <c r="U710" i="5"/>
  <c r="W710" i="5"/>
  <c r="S710" i="5"/>
  <c r="R710" i="5"/>
  <c r="Q710" i="5"/>
  <c r="T710" i="5"/>
  <c r="V710" i="5"/>
  <c r="X710" i="5" s="1"/>
  <c r="U693" i="5"/>
  <c r="V693" i="5"/>
  <c r="X693" i="5" s="1"/>
  <c r="W693" i="5"/>
  <c r="T693" i="5"/>
  <c r="Q693" i="5"/>
  <c r="Q694" i="5" s="1"/>
  <c r="S693" i="5"/>
  <c r="R693" i="5"/>
  <c r="V173" i="5"/>
  <c r="X173" i="5" s="1"/>
  <c r="R173" i="5"/>
  <c r="Q173" i="5"/>
  <c r="T173" i="5"/>
  <c r="S173" i="5"/>
  <c r="W173" i="5"/>
  <c r="U173" i="5"/>
  <c r="S380" i="5"/>
  <c r="R380" i="5"/>
  <c r="Q380" i="5"/>
  <c r="V380" i="5"/>
  <c r="X380" i="5" s="1"/>
  <c r="T380" i="5"/>
  <c r="U380" i="5"/>
  <c r="W380" i="5"/>
  <c r="U938" i="5"/>
  <c r="Q938" i="5"/>
  <c r="S938" i="5"/>
  <c r="T938" i="5"/>
  <c r="V938" i="5"/>
  <c r="X938" i="5" s="1"/>
  <c r="W938" i="5"/>
  <c r="R938" i="5"/>
  <c r="R209" i="5"/>
  <c r="Q209" i="5"/>
  <c r="T209" i="5"/>
  <c r="S209" i="5"/>
  <c r="U209" i="5"/>
  <c r="W209" i="5"/>
  <c r="V209" i="5"/>
  <c r="X209" i="5" s="1"/>
  <c r="V927" i="5"/>
  <c r="X927" i="5" s="1"/>
  <c r="R927" i="5"/>
  <c r="Q927" i="5"/>
  <c r="W927" i="5"/>
  <c r="S927" i="5"/>
  <c r="T927" i="5"/>
  <c r="U927" i="5"/>
  <c r="T831" i="5"/>
  <c r="U831" i="5"/>
  <c r="V831" i="5"/>
  <c r="X831" i="5" s="1"/>
  <c r="R831" i="5"/>
  <c r="Q831" i="5"/>
  <c r="S831" i="5"/>
  <c r="W831" i="5"/>
  <c r="R503" i="5"/>
  <c r="Q503" i="5"/>
  <c r="V503" i="5"/>
  <c r="X503" i="5" s="1"/>
  <c r="T503" i="5"/>
  <c r="U503" i="5"/>
  <c r="S503" i="5"/>
  <c r="W503" i="5"/>
  <c r="U1062" i="5"/>
  <c r="V1062" i="5"/>
  <c r="X1062" i="5" s="1"/>
  <c r="W1062" i="5"/>
  <c r="R1062" i="5"/>
  <c r="Q1062" i="5"/>
  <c r="T1062" i="5"/>
  <c r="S1062" i="5"/>
  <c r="W934" i="5"/>
  <c r="V934" i="5"/>
  <c r="X934" i="5" s="1"/>
  <c r="R934" i="5"/>
  <c r="T934" i="5"/>
  <c r="U934" i="5"/>
  <c r="S934" i="5"/>
  <c r="U861" i="5"/>
  <c r="S861" i="5"/>
  <c r="V861" i="5"/>
  <c r="X861" i="5" s="1"/>
  <c r="W861" i="5"/>
  <c r="R861" i="5"/>
  <c r="Q861" i="5"/>
  <c r="T861" i="5"/>
  <c r="R58" i="5"/>
  <c r="Q58" i="5"/>
  <c r="U58" i="5"/>
  <c r="S58" i="5"/>
  <c r="V58" i="5"/>
  <c r="X58" i="5" s="1"/>
  <c r="W58" i="5"/>
  <c r="T58" i="5"/>
  <c r="Q746" i="5"/>
  <c r="T746" i="5"/>
  <c r="U746" i="5"/>
  <c r="R746" i="5"/>
  <c r="V746" i="5"/>
  <c r="X746" i="5" s="1"/>
  <c r="S746" i="5"/>
  <c r="W746" i="5"/>
  <c r="R345" i="5"/>
  <c r="W345" i="5"/>
  <c r="Q345" i="5"/>
  <c r="U345" i="5"/>
  <c r="T345" i="5"/>
  <c r="S345" i="5"/>
  <c r="V345" i="5"/>
  <c r="X345" i="5" s="1"/>
  <c r="U727" i="5"/>
  <c r="R727" i="5"/>
  <c r="Q727" i="5"/>
  <c r="V727" i="5"/>
  <c r="X727" i="5" s="1"/>
  <c r="Y727" i="5" s="1"/>
  <c r="AA727" i="5" s="1"/>
  <c r="Z727" i="5" s="1"/>
  <c r="W727" i="5"/>
  <c r="T727" i="5"/>
  <c r="S727" i="5"/>
  <c r="R502" i="5"/>
  <c r="Q502" i="5"/>
  <c r="W502" i="5"/>
  <c r="U502" i="5"/>
  <c r="S502" i="5"/>
  <c r="T502" i="5"/>
  <c r="V502" i="5"/>
  <c r="X502" i="5" s="1"/>
  <c r="Y502" i="5" s="1"/>
  <c r="AA502" i="5" s="1"/>
  <c r="Z502" i="5" s="1"/>
  <c r="R335" i="5"/>
  <c r="Q335" i="5"/>
  <c r="V335" i="5"/>
  <c r="X335" i="5" s="1"/>
  <c r="T335" i="5"/>
  <c r="S335" i="5"/>
  <c r="U335" i="5"/>
  <c r="W335" i="5"/>
  <c r="R174" i="5"/>
  <c r="Q174" i="5"/>
  <c r="U174" i="5"/>
  <c r="V174" i="5"/>
  <c r="X174" i="5" s="1"/>
  <c r="W174" i="5"/>
  <c r="S174" i="5"/>
  <c r="T174" i="5"/>
  <c r="S933" i="5"/>
  <c r="W933" i="5"/>
  <c r="R933" i="5"/>
  <c r="T933" i="5"/>
  <c r="V933" i="5"/>
  <c r="X933" i="5" s="1"/>
  <c r="U933" i="5"/>
  <c r="R213" i="5"/>
  <c r="Q213" i="5"/>
  <c r="S213" i="5"/>
  <c r="T213" i="5"/>
  <c r="W213" i="5"/>
  <c r="U213" i="5"/>
  <c r="V213" i="5"/>
  <c r="X213" i="5" s="1"/>
  <c r="Q500" i="5"/>
  <c r="Q501" i="5" s="1"/>
  <c r="U500" i="5"/>
  <c r="S500" i="5"/>
  <c r="R500" i="5"/>
  <c r="W500" i="5"/>
  <c r="T500" i="5"/>
  <c r="V500" i="5"/>
  <c r="X500" i="5" s="1"/>
  <c r="R139" i="5"/>
  <c r="Q139" i="5"/>
  <c r="T139" i="5"/>
  <c r="U139" i="5"/>
  <c r="S139" i="5"/>
  <c r="W139" i="5"/>
  <c r="V139" i="5"/>
  <c r="X139" i="5" s="1"/>
  <c r="U809" i="5"/>
  <c r="Q809" i="5"/>
  <c r="T809" i="5"/>
  <c r="R809" i="5"/>
  <c r="V809" i="5"/>
  <c r="X809" i="5" s="1"/>
  <c r="S809" i="5"/>
  <c r="W809" i="5"/>
  <c r="R480" i="5"/>
  <c r="W480" i="5"/>
  <c r="U480" i="5"/>
  <c r="S480" i="5"/>
  <c r="T480" i="5"/>
  <c r="V480" i="5"/>
  <c r="X480" i="5" s="1"/>
  <c r="R604" i="5"/>
  <c r="Q604" i="5"/>
  <c r="U604" i="5"/>
  <c r="S604" i="5"/>
  <c r="V604" i="5"/>
  <c r="X604" i="5" s="1"/>
  <c r="T604" i="5"/>
  <c r="W604" i="5"/>
  <c r="R108" i="5"/>
  <c r="T108" i="5"/>
  <c r="S108" i="5"/>
  <c r="V108" i="5"/>
  <c r="X108" i="5" s="1"/>
  <c r="W108" i="5"/>
  <c r="U108" i="5"/>
  <c r="T547" i="5"/>
  <c r="W547" i="5"/>
  <c r="U547" i="5"/>
  <c r="R547" i="5"/>
  <c r="Q547" i="5"/>
  <c r="S547" i="5"/>
  <c r="V547" i="5"/>
  <c r="X547" i="5" s="1"/>
  <c r="R68" i="5"/>
  <c r="Q68" i="5"/>
  <c r="V68" i="5"/>
  <c r="X68" i="5" s="1"/>
  <c r="Y68" i="5" s="1"/>
  <c r="AA68" i="5" s="1"/>
  <c r="Z68" i="5" s="1"/>
  <c r="S68" i="5"/>
  <c r="U68" i="5"/>
  <c r="T68" i="5"/>
  <c r="W68" i="5"/>
  <c r="U658" i="5"/>
  <c r="T658" i="5"/>
  <c r="W658" i="5"/>
  <c r="S658" i="5"/>
  <c r="V658" i="5"/>
  <c r="X658" i="5" s="1"/>
  <c r="R658" i="5"/>
  <c r="Q658" i="5"/>
  <c r="R242" i="5"/>
  <c r="S242" i="5"/>
  <c r="Q242" i="5"/>
  <c r="U242" i="5"/>
  <c r="W242" i="5"/>
  <c r="V242" i="5"/>
  <c r="X242" i="5" s="1"/>
  <c r="Y242" i="5" s="1"/>
  <c r="AA242" i="5" s="1"/>
  <c r="Z242" i="5" s="1"/>
  <c r="T242" i="5"/>
  <c r="U665" i="5"/>
  <c r="T665" i="5"/>
  <c r="S665" i="5"/>
  <c r="W665" i="5"/>
  <c r="R665" i="5"/>
  <c r="Q665" i="5"/>
  <c r="Q666" i="5" s="1"/>
  <c r="V665" i="5"/>
  <c r="X665" i="5" s="1"/>
  <c r="S968" i="5"/>
  <c r="T968" i="5"/>
  <c r="R968" i="5"/>
  <c r="W968" i="5"/>
  <c r="U968" i="5"/>
  <c r="V968" i="5"/>
  <c r="X968" i="5" s="1"/>
  <c r="R472" i="5"/>
  <c r="Q472" i="5"/>
  <c r="V472" i="5"/>
  <c r="X472" i="5" s="1"/>
  <c r="Y472" i="5" s="1"/>
  <c r="AA472" i="5" s="1"/>
  <c r="Z472" i="5" s="1"/>
  <c r="U472" i="5"/>
  <c r="W472" i="5"/>
  <c r="S472" i="5"/>
  <c r="T472" i="5"/>
  <c r="R61" i="5"/>
  <c r="Q61" i="5"/>
  <c r="Q62" i="5" s="1"/>
  <c r="Q63" i="5" s="1"/>
  <c r="T61" i="5"/>
  <c r="S61" i="5"/>
  <c r="V61" i="5"/>
  <c r="X61" i="5" s="1"/>
  <c r="U61" i="5"/>
  <c r="W61" i="5"/>
  <c r="R348" i="5"/>
  <c r="Q348" i="5"/>
  <c r="T348" i="5"/>
  <c r="V348" i="5"/>
  <c r="X348" i="5" s="1"/>
  <c r="S348" i="5"/>
  <c r="U348" i="5"/>
  <c r="W348" i="5"/>
  <c r="U795" i="5"/>
  <c r="W795" i="5"/>
  <c r="Q795" i="5"/>
  <c r="Q796" i="5" s="1"/>
  <c r="R795" i="5"/>
  <c r="S795" i="5"/>
  <c r="T795" i="5"/>
  <c r="V795" i="5"/>
  <c r="X795" i="5" s="1"/>
  <c r="Q299" i="5"/>
  <c r="R299" i="5"/>
  <c r="T299" i="5"/>
  <c r="S299" i="5"/>
  <c r="V299" i="5"/>
  <c r="X299" i="5" s="1"/>
  <c r="W299" i="5"/>
  <c r="U299" i="5"/>
  <c r="Q842" i="5"/>
  <c r="U842" i="5"/>
  <c r="T842" i="5"/>
  <c r="W842" i="5"/>
  <c r="S842" i="5"/>
  <c r="R842" i="5"/>
  <c r="V842" i="5"/>
  <c r="X842" i="5" s="1"/>
  <c r="R330" i="5"/>
  <c r="Q330" i="5"/>
  <c r="U330" i="5"/>
  <c r="T330" i="5"/>
  <c r="S330" i="5"/>
  <c r="V330" i="5"/>
  <c r="X330" i="5" s="1"/>
  <c r="W330" i="5"/>
  <c r="Q785" i="5"/>
  <c r="U785" i="5"/>
  <c r="V785" i="5"/>
  <c r="X785" i="5" s="1"/>
  <c r="T785" i="5"/>
  <c r="R785" i="5"/>
  <c r="S785" i="5"/>
  <c r="W785" i="5"/>
  <c r="Q313" i="5"/>
  <c r="V313" i="5"/>
  <c r="X313" i="5" s="1"/>
  <c r="R313" i="5"/>
  <c r="S313" i="5"/>
  <c r="W313" i="5"/>
  <c r="T313" i="5"/>
  <c r="U313" i="5"/>
  <c r="Q768" i="5"/>
  <c r="R768" i="5"/>
  <c r="W768" i="5"/>
  <c r="S768" i="5"/>
  <c r="U768" i="5"/>
  <c r="V768" i="5"/>
  <c r="X768" i="5" s="1"/>
  <c r="T768" i="5"/>
  <c r="R160" i="5"/>
  <c r="Q160" i="5"/>
  <c r="S160" i="5"/>
  <c r="W160" i="5"/>
  <c r="U160" i="5"/>
  <c r="V160" i="5"/>
  <c r="X160" i="5" s="1"/>
  <c r="T160" i="5"/>
  <c r="T652" i="5"/>
  <c r="U652" i="5"/>
  <c r="W652" i="5"/>
  <c r="R652" i="5"/>
  <c r="V652" i="5"/>
  <c r="X652" i="5" s="1"/>
  <c r="S652" i="5"/>
  <c r="R148" i="5"/>
  <c r="Q148" i="5"/>
  <c r="U148" i="5"/>
  <c r="T148" i="5"/>
  <c r="V148" i="5"/>
  <c r="X148" i="5" s="1"/>
  <c r="W148" i="5"/>
  <c r="S148" i="5"/>
  <c r="Q595" i="5"/>
  <c r="S595" i="5"/>
  <c r="U595" i="5"/>
  <c r="V595" i="5"/>
  <c r="X595" i="5" s="1"/>
  <c r="W595" i="5"/>
  <c r="T595" i="5"/>
  <c r="R595" i="5"/>
  <c r="Q1090" i="5"/>
  <c r="S1090" i="5"/>
  <c r="T1090" i="5"/>
  <c r="W1090" i="5"/>
  <c r="U1090" i="5"/>
  <c r="V1090" i="5"/>
  <c r="X1090" i="5" s="1"/>
  <c r="R1090" i="5"/>
  <c r="U578" i="5"/>
  <c r="W578" i="5"/>
  <c r="R578" i="5"/>
  <c r="V578" i="5"/>
  <c r="X578" i="5" s="1"/>
  <c r="S578" i="5"/>
  <c r="Q578" i="5"/>
  <c r="T578" i="5"/>
  <c r="W969" i="5"/>
  <c r="R969" i="5"/>
  <c r="Q969" i="5"/>
  <c r="S969" i="5"/>
  <c r="T969" i="5"/>
  <c r="U969" i="5"/>
  <c r="V969" i="5"/>
  <c r="X969" i="5" s="1"/>
  <c r="R473" i="5"/>
  <c r="Q473" i="5"/>
  <c r="S473" i="5"/>
  <c r="T473" i="5"/>
  <c r="V473" i="5"/>
  <c r="X473" i="5" s="1"/>
  <c r="W473" i="5"/>
  <c r="U473" i="5"/>
  <c r="Q824" i="5"/>
  <c r="U824" i="5"/>
  <c r="T824" i="5"/>
  <c r="V824" i="5"/>
  <c r="X824" i="5" s="1"/>
  <c r="W824" i="5"/>
  <c r="R824" i="5"/>
  <c r="S824" i="5"/>
  <c r="R328" i="5"/>
  <c r="Q328" i="5"/>
  <c r="T328" i="5"/>
  <c r="S328" i="5"/>
  <c r="V328" i="5"/>
  <c r="X328" i="5" s="1"/>
  <c r="U328" i="5"/>
  <c r="W328" i="5"/>
  <c r="T45" i="5"/>
  <c r="R45" i="5"/>
  <c r="Q45" i="5"/>
  <c r="V45" i="5"/>
  <c r="X45" i="5" s="1"/>
  <c r="W45" i="5"/>
  <c r="S45" i="5"/>
  <c r="U45" i="5"/>
  <c r="T437" i="5"/>
  <c r="U437" i="5"/>
  <c r="W437" i="5"/>
  <c r="S437" i="5"/>
  <c r="V437" i="5"/>
  <c r="X437" i="5" s="1"/>
  <c r="R437" i="5"/>
  <c r="Q437" i="5"/>
  <c r="Q964" i="5"/>
  <c r="T964" i="5"/>
  <c r="W964" i="5"/>
  <c r="U964" i="5"/>
  <c r="R964" i="5"/>
  <c r="S964" i="5"/>
  <c r="V964" i="5"/>
  <c r="X964" i="5" s="1"/>
  <c r="Q452" i="5"/>
  <c r="S452" i="5"/>
  <c r="R452" i="5"/>
  <c r="V452" i="5"/>
  <c r="X452" i="5" s="1"/>
  <c r="U452" i="5"/>
  <c r="T452" i="5"/>
  <c r="W452" i="5"/>
  <c r="T843" i="5"/>
  <c r="W843" i="5"/>
  <c r="S843" i="5"/>
  <c r="V843" i="5"/>
  <c r="X843" i="5" s="1"/>
  <c r="R843" i="5"/>
  <c r="Q843" i="5"/>
  <c r="U843" i="5"/>
  <c r="R347" i="5"/>
  <c r="Q347" i="5"/>
  <c r="V347" i="5"/>
  <c r="X347" i="5" s="1"/>
  <c r="S347" i="5"/>
  <c r="W347" i="5"/>
  <c r="U347" i="5"/>
  <c r="T347" i="5"/>
  <c r="W890" i="5"/>
  <c r="T890" i="5"/>
  <c r="S890" i="5"/>
  <c r="U890" i="5"/>
  <c r="V890" i="5"/>
  <c r="X890" i="5" s="1"/>
  <c r="R890" i="5"/>
  <c r="Q890" i="5"/>
  <c r="R402" i="5"/>
  <c r="W402" i="5"/>
  <c r="U402" i="5"/>
  <c r="S402" i="5"/>
  <c r="V402" i="5"/>
  <c r="X402" i="5" s="1"/>
  <c r="T402" i="5"/>
  <c r="V769" i="5"/>
  <c r="X769" i="5" s="1"/>
  <c r="T769" i="5"/>
  <c r="W769" i="5"/>
  <c r="R769" i="5"/>
  <c r="Q769" i="5"/>
  <c r="S769" i="5"/>
  <c r="U769" i="5"/>
  <c r="R297" i="5"/>
  <c r="Q297" i="5"/>
  <c r="T297" i="5"/>
  <c r="V297" i="5"/>
  <c r="X297" i="5" s="1"/>
  <c r="S297" i="5"/>
  <c r="U297" i="5"/>
  <c r="W297" i="5"/>
  <c r="T624" i="5"/>
  <c r="R624" i="5"/>
  <c r="Q624" i="5"/>
  <c r="S624" i="5"/>
  <c r="U624" i="5"/>
  <c r="W624" i="5"/>
  <c r="V624" i="5"/>
  <c r="X624" i="5" s="1"/>
  <c r="R31" i="5"/>
  <c r="Q31" i="5"/>
  <c r="W31" i="5"/>
  <c r="S31" i="5"/>
  <c r="V31" i="5"/>
  <c r="T31" i="5"/>
  <c r="U31" i="5"/>
  <c r="S709" i="5"/>
  <c r="V709" i="5"/>
  <c r="X709" i="5" s="1"/>
  <c r="Q709" i="5"/>
  <c r="R709" i="5"/>
  <c r="U709" i="5"/>
  <c r="W709" i="5"/>
  <c r="T709" i="5"/>
  <c r="R157" i="5"/>
  <c r="Q157" i="5"/>
  <c r="U157" i="5"/>
  <c r="T157" i="5"/>
  <c r="V157" i="5"/>
  <c r="X157" i="5" s="1"/>
  <c r="W157" i="5"/>
  <c r="S157" i="5"/>
  <c r="W764" i="5"/>
  <c r="S764" i="5"/>
  <c r="U764" i="5"/>
  <c r="T764" i="5"/>
  <c r="R764" i="5"/>
  <c r="V764" i="5"/>
  <c r="X764" i="5" s="1"/>
  <c r="Q764" i="5"/>
  <c r="R260" i="5"/>
  <c r="Q260" i="5"/>
  <c r="T260" i="5"/>
  <c r="V260" i="5"/>
  <c r="X260" i="5" s="1"/>
  <c r="S260" i="5"/>
  <c r="U260" i="5"/>
  <c r="W260" i="5"/>
  <c r="W707" i="5"/>
  <c r="Q707" i="5"/>
  <c r="S707" i="5"/>
  <c r="V707" i="5"/>
  <c r="X707" i="5" s="1"/>
  <c r="R707" i="5"/>
  <c r="U707" i="5"/>
  <c r="T707" i="5"/>
  <c r="U211" i="5"/>
  <c r="R211" i="5"/>
  <c r="S211" i="5"/>
  <c r="Q211" i="5"/>
  <c r="Q212" i="5" s="1"/>
  <c r="T211" i="5"/>
  <c r="V211" i="5"/>
  <c r="X211" i="5" s="1"/>
  <c r="W211" i="5"/>
  <c r="Q818" i="5"/>
  <c r="W818" i="5"/>
  <c r="U818" i="5"/>
  <c r="R818" i="5"/>
  <c r="V818" i="5"/>
  <c r="X818" i="5" s="1"/>
  <c r="S818" i="5"/>
  <c r="T818" i="5"/>
  <c r="S218" i="5"/>
  <c r="V218" i="5"/>
  <c r="X218" i="5" s="1"/>
  <c r="T218" i="5"/>
  <c r="U218" i="5"/>
  <c r="R218" i="5"/>
  <c r="Q218" i="5"/>
  <c r="W218" i="5"/>
  <c r="U633" i="5"/>
  <c r="S633" i="5"/>
  <c r="T633" i="5"/>
  <c r="W633" i="5"/>
  <c r="R633" i="5"/>
  <c r="Q633" i="5"/>
  <c r="V633" i="5"/>
  <c r="X633" i="5" s="1"/>
  <c r="R113" i="5"/>
  <c r="Q113" i="5"/>
  <c r="V113" i="5"/>
  <c r="X113" i="5" s="1"/>
  <c r="S113" i="5"/>
  <c r="T113" i="5"/>
  <c r="W113" i="5"/>
  <c r="U113" i="5"/>
  <c r="Q552" i="5"/>
  <c r="W552" i="5"/>
  <c r="U552" i="5"/>
  <c r="R552" i="5"/>
  <c r="S552" i="5"/>
  <c r="V552" i="5"/>
  <c r="X552" i="5" s="1"/>
  <c r="T552" i="5"/>
  <c r="R50" i="5"/>
  <c r="V50" i="5"/>
  <c r="X50" i="5" s="1"/>
  <c r="S50" i="5"/>
  <c r="T50" i="5"/>
  <c r="W50" i="5"/>
  <c r="U50" i="5"/>
  <c r="R55" i="5"/>
  <c r="S55" i="5"/>
  <c r="T55" i="5"/>
  <c r="V55" i="5"/>
  <c r="X55" i="5" s="1"/>
  <c r="W55" i="5"/>
  <c r="U55" i="5"/>
  <c r="R21" i="5"/>
  <c r="Q21" i="5"/>
  <c r="V21" i="5"/>
  <c r="X21" i="5" s="1"/>
  <c r="U21" i="5"/>
  <c r="S21" i="5"/>
  <c r="W21" i="5"/>
  <c r="T21" i="5"/>
  <c r="Y335" i="5" l="1"/>
  <c r="AA335" i="5" s="1"/>
  <c r="Z335" i="5" s="1"/>
  <c r="AB335" i="5" s="1"/>
  <c r="AC569" i="5"/>
  <c r="Y126" i="5"/>
  <c r="AA126" i="5" s="1"/>
  <c r="Z126" i="5" s="1"/>
  <c r="AB126" i="5" s="1"/>
  <c r="AC638" i="5"/>
  <c r="AC1076" i="5"/>
  <c r="Y85" i="5"/>
  <c r="AA85" i="5" s="1"/>
  <c r="Z85" i="5" s="1"/>
  <c r="Y781" i="5"/>
  <c r="AA781" i="5" s="1"/>
  <c r="Z781" i="5" s="1"/>
  <c r="Q683" i="5"/>
  <c r="U655" i="5"/>
  <c r="S837" i="5"/>
  <c r="U971" i="5"/>
  <c r="S367" i="5"/>
  <c r="W367" i="5"/>
  <c r="U367" i="5"/>
  <c r="R367" i="5"/>
  <c r="T367" i="5"/>
  <c r="R898" i="5"/>
  <c r="Q898" i="5"/>
  <c r="W898" i="5"/>
  <c r="V898" i="5"/>
  <c r="X898" i="5" s="1"/>
  <c r="T898" i="5"/>
  <c r="S320" i="5"/>
  <c r="Q321" i="5"/>
  <c r="V320" i="5"/>
  <c r="X320" i="5" s="1"/>
  <c r="Y320" i="5" s="1"/>
  <c r="AA320" i="5" s="1"/>
  <c r="Z320" i="5" s="1"/>
  <c r="R320" i="5"/>
  <c r="AC320" i="5" s="1"/>
  <c r="Q320" i="5"/>
  <c r="T320" i="5"/>
  <c r="U320" i="5"/>
  <c r="T626" i="5"/>
  <c r="V626" i="5"/>
  <c r="X626" i="5" s="1"/>
  <c r="Y626" i="5" s="1"/>
  <c r="AA626" i="5" s="1"/>
  <c r="Z626" i="5" s="1"/>
  <c r="W626" i="5"/>
  <c r="U626" i="5"/>
  <c r="R626" i="5"/>
  <c r="Q626" i="5"/>
  <c r="Q627" i="5" s="1"/>
  <c r="AC627" i="5" s="1"/>
  <c r="U1094" i="5"/>
  <c r="R1094" i="5"/>
  <c r="Q1094" i="5"/>
  <c r="S1094" i="5"/>
  <c r="Q1095" i="5"/>
  <c r="T1094" i="5"/>
  <c r="W1094" i="5"/>
  <c r="V1094" i="5"/>
  <c r="X1094" i="5" s="1"/>
  <c r="Y1094" i="5" s="1"/>
  <c r="AA1094" i="5" s="1"/>
  <c r="Z1094" i="5" s="1"/>
  <c r="T924" i="5"/>
  <c r="V924" i="5"/>
  <c r="X924" i="5" s="1"/>
  <c r="S924" i="5"/>
  <c r="R924" i="5"/>
  <c r="U924" i="5"/>
  <c r="Q851" i="5"/>
  <c r="S850" i="5"/>
  <c r="V850" i="5"/>
  <c r="X850" i="5" s="1"/>
  <c r="W850" i="5"/>
  <c r="R850" i="5"/>
  <c r="U850" i="5"/>
  <c r="R475" i="5"/>
  <c r="T475" i="5"/>
  <c r="S475" i="5"/>
  <c r="W475" i="5"/>
  <c r="U475" i="5"/>
  <c r="Q476" i="5"/>
  <c r="Q477" i="5" s="1"/>
  <c r="AC477" i="5" s="1"/>
  <c r="V475" i="5"/>
  <c r="X475" i="5" s="1"/>
  <c r="Y475" i="5" s="1"/>
  <c r="AA475" i="5" s="1"/>
  <c r="Z475" i="5" s="1"/>
  <c r="R340" i="5"/>
  <c r="Q340" i="5"/>
  <c r="T340" i="5"/>
  <c r="V340" i="5"/>
  <c r="X340" i="5" s="1"/>
  <c r="Y340" i="5" s="1"/>
  <c r="AA340" i="5" s="1"/>
  <c r="Z340" i="5" s="1"/>
  <c r="U340" i="5"/>
  <c r="S340" i="5"/>
  <c r="Q65" i="5"/>
  <c r="V65" i="5"/>
  <c r="X65" i="5" s="1"/>
  <c r="S65" i="5"/>
  <c r="W65" i="5"/>
  <c r="T65" i="5"/>
  <c r="U65" i="5"/>
  <c r="S961" i="5"/>
  <c r="U961" i="5"/>
  <c r="Q961" i="5"/>
  <c r="Q962" i="5" s="1"/>
  <c r="T961" i="5"/>
  <c r="W961" i="5"/>
  <c r="R961" i="5"/>
  <c r="W899" i="5"/>
  <c r="T899" i="5"/>
  <c r="U899" i="5"/>
  <c r="S899" i="5"/>
  <c r="R899" i="5"/>
  <c r="R168" i="5"/>
  <c r="Q168" i="5"/>
  <c r="Q169" i="5" s="1"/>
  <c r="Q170" i="5" s="1"/>
  <c r="S168" i="5"/>
  <c r="U168" i="5"/>
  <c r="V168" i="5"/>
  <c r="X168" i="5" s="1"/>
  <c r="T168" i="5"/>
  <c r="Q1014" i="5"/>
  <c r="T1013" i="5"/>
  <c r="R1013" i="5"/>
  <c r="Q1013" i="5"/>
  <c r="S1013" i="5"/>
  <c r="Q732" i="5"/>
  <c r="V732" i="5"/>
  <c r="X732" i="5" s="1"/>
  <c r="Y732" i="5" s="1"/>
  <c r="AA732" i="5" s="1"/>
  <c r="Z732" i="5" s="1"/>
  <c r="W732" i="5"/>
  <c r="U732" i="5"/>
  <c r="S732" i="5"/>
  <c r="Q584" i="5"/>
  <c r="V584" i="5"/>
  <c r="X584" i="5" s="1"/>
  <c r="S584" i="5"/>
  <c r="T584" i="5"/>
  <c r="Q426" i="5"/>
  <c r="U425" i="5"/>
  <c r="R425" i="5"/>
  <c r="T425" i="5"/>
  <c r="R178" i="5"/>
  <c r="Q179" i="5"/>
  <c r="U175" i="5"/>
  <c r="W175" i="5"/>
  <c r="S175" i="5"/>
  <c r="T175" i="5"/>
  <c r="V175" i="5"/>
  <c r="X175" i="5" s="1"/>
  <c r="Q175" i="5"/>
  <c r="R1031" i="5"/>
  <c r="Q1031" i="5"/>
  <c r="S1031" i="5"/>
  <c r="V1031" i="5"/>
  <c r="X1031" i="5" s="1"/>
  <c r="Y1031" i="5" s="1"/>
  <c r="AA1031" i="5" s="1"/>
  <c r="Z1031" i="5" s="1"/>
  <c r="W1031" i="5"/>
  <c r="U201" i="5"/>
  <c r="W201" i="5"/>
  <c r="T201" i="5"/>
  <c r="V201" i="5"/>
  <c r="X201" i="5" s="1"/>
  <c r="Q201" i="5"/>
  <c r="S201" i="5"/>
  <c r="Q202" i="5"/>
  <c r="T860" i="5"/>
  <c r="W860" i="5"/>
  <c r="V860" i="5"/>
  <c r="X860" i="5" s="1"/>
  <c r="S860" i="5"/>
  <c r="U860" i="5"/>
  <c r="R342" i="5"/>
  <c r="U342" i="5"/>
  <c r="T342" i="5"/>
  <c r="V342" i="5"/>
  <c r="X342" i="5" s="1"/>
  <c r="S342" i="5"/>
  <c r="Q343" i="5"/>
  <c r="S451" i="5"/>
  <c r="V451" i="5"/>
  <c r="X451" i="5" s="1"/>
  <c r="T451" i="5"/>
  <c r="R451" i="5"/>
  <c r="Q451" i="5"/>
  <c r="W451" i="5"/>
  <c r="V466" i="5"/>
  <c r="AB466" i="5" s="1"/>
  <c r="U466" i="5"/>
  <c r="W466" i="5"/>
  <c r="S466" i="5"/>
  <c r="Q466" i="5"/>
  <c r="Q467" i="5"/>
  <c r="T466" i="5"/>
  <c r="U483" i="5"/>
  <c r="T483" i="5"/>
  <c r="R483" i="5"/>
  <c r="Q483" i="5"/>
  <c r="V483" i="5"/>
  <c r="X483" i="5" s="1"/>
  <c r="S483" i="5"/>
  <c r="V876" i="5"/>
  <c r="X876" i="5" s="1"/>
  <c r="U876" i="5"/>
  <c r="R876" i="5"/>
  <c r="Q876" i="5"/>
  <c r="T876" i="5"/>
  <c r="S876" i="5"/>
  <c r="W122" i="5"/>
  <c r="R122" i="5"/>
  <c r="Q122" i="5"/>
  <c r="T122" i="5"/>
  <c r="U122" i="5"/>
  <c r="V122" i="5"/>
  <c r="X122" i="5" s="1"/>
  <c r="Y122" i="5" s="1"/>
  <c r="AA122" i="5" s="1"/>
  <c r="Z122" i="5" s="1"/>
  <c r="S993" i="5"/>
  <c r="W993" i="5"/>
  <c r="V993" i="5"/>
  <c r="X993" i="5" s="1"/>
  <c r="Y993" i="5" s="1"/>
  <c r="AA993" i="5" s="1"/>
  <c r="Z993" i="5" s="1"/>
  <c r="Q993" i="5"/>
  <c r="T993" i="5"/>
  <c r="R993" i="5"/>
  <c r="R646" i="5"/>
  <c r="Q646" i="5"/>
  <c r="Q647" i="5" s="1"/>
  <c r="U646" i="5"/>
  <c r="T646" i="5"/>
  <c r="S646" i="5"/>
  <c r="V646" i="5"/>
  <c r="X646" i="5" s="1"/>
  <c r="Y646" i="5" s="1"/>
  <c r="AA646" i="5" s="1"/>
  <c r="Z646" i="5" s="1"/>
  <c r="T1072" i="5"/>
  <c r="S1072" i="5"/>
  <c r="R1072" i="5"/>
  <c r="AC1072" i="5" s="1"/>
  <c r="V1072" i="5"/>
  <c r="X1072" i="5" s="1"/>
  <c r="Y1072" i="5" s="1"/>
  <c r="AA1072" i="5" s="1"/>
  <c r="Z1072" i="5" s="1"/>
  <c r="Q996" i="5"/>
  <c r="R995" i="5"/>
  <c r="Q995" i="5"/>
  <c r="S995" i="5"/>
  <c r="V995" i="5"/>
  <c r="X995" i="5" s="1"/>
  <c r="Y995" i="5" s="1"/>
  <c r="AA995" i="5" s="1"/>
  <c r="Z995" i="5" s="1"/>
  <c r="W995" i="5"/>
  <c r="W145" i="5"/>
  <c r="R145" i="5"/>
  <c r="Q145" i="5"/>
  <c r="Q146" i="5" s="1"/>
  <c r="S145" i="5"/>
  <c r="U145" i="5"/>
  <c r="V145" i="5"/>
  <c r="X145" i="5" s="1"/>
  <c r="Y145" i="5" s="1"/>
  <c r="AA145" i="5" s="1"/>
  <c r="S27" i="5"/>
  <c r="V27" i="5"/>
  <c r="X27" i="5" s="1"/>
  <c r="U27" i="5"/>
  <c r="W27" i="5"/>
  <c r="T27" i="5"/>
  <c r="R27" i="5"/>
  <c r="V92" i="5"/>
  <c r="X92" i="5" s="1"/>
  <c r="Y92" i="5" s="1"/>
  <c r="AA92" i="5" s="1"/>
  <c r="Z92" i="5" s="1"/>
  <c r="S92" i="5"/>
  <c r="U92" i="5"/>
  <c r="T92" i="5"/>
  <c r="R92" i="5"/>
  <c r="W92" i="5"/>
  <c r="S161" i="5"/>
  <c r="U161" i="5"/>
  <c r="Q161" i="5"/>
  <c r="R161" i="5"/>
  <c r="AC161" i="5" s="1"/>
  <c r="V161" i="5"/>
  <c r="X161" i="5" s="1"/>
  <c r="Y161" i="5" s="1"/>
  <c r="AA161" i="5" s="1"/>
  <c r="Z161" i="5" s="1"/>
  <c r="T161" i="5"/>
  <c r="S690" i="5"/>
  <c r="U690" i="5"/>
  <c r="V690" i="5"/>
  <c r="X690" i="5" s="1"/>
  <c r="Y690" i="5" s="1"/>
  <c r="AA690" i="5" s="1"/>
  <c r="Z690" i="5" s="1"/>
  <c r="W690" i="5"/>
  <c r="R690" i="5"/>
  <c r="Q690" i="5"/>
  <c r="T369" i="5"/>
  <c r="U369" i="5"/>
  <c r="S369" i="5"/>
  <c r="W369" i="5"/>
  <c r="R369" i="5"/>
  <c r="V369" i="5"/>
  <c r="X369" i="5" s="1"/>
  <c r="Y369" i="5" s="1"/>
  <c r="AA369" i="5" s="1"/>
  <c r="Z369" i="5" s="1"/>
  <c r="T914" i="5"/>
  <c r="V914" i="5"/>
  <c r="X914" i="5" s="1"/>
  <c r="W914" i="5"/>
  <c r="U914" i="5"/>
  <c r="R914" i="5"/>
  <c r="S914" i="5"/>
  <c r="Q883" i="5"/>
  <c r="T883" i="5"/>
  <c r="U883" i="5"/>
  <c r="V883" i="5"/>
  <c r="X883" i="5" s="1"/>
  <c r="R883" i="5"/>
  <c r="W883" i="5"/>
  <c r="V183" i="5"/>
  <c r="X183" i="5" s="1"/>
  <c r="W183" i="5"/>
  <c r="S183" i="5"/>
  <c r="Q183" i="5"/>
  <c r="S191" i="5"/>
  <c r="W191" i="5"/>
  <c r="T191" i="5"/>
  <c r="V191" i="5"/>
  <c r="X191" i="5" s="1"/>
  <c r="Y191" i="5" s="1"/>
  <c r="AA191" i="5" s="1"/>
  <c r="Z191" i="5" s="1"/>
  <c r="U191" i="5"/>
  <c r="R191" i="5"/>
  <c r="V560" i="5"/>
  <c r="X560" i="5" s="1"/>
  <c r="Y560" i="5" s="1"/>
  <c r="AA560" i="5" s="1"/>
  <c r="Z560" i="5" s="1"/>
  <c r="W560" i="5"/>
  <c r="R560" i="5"/>
  <c r="Q560" i="5"/>
  <c r="Q561" i="5"/>
  <c r="S560" i="5"/>
  <c r="U560" i="5"/>
  <c r="Q79" i="5"/>
  <c r="R78" i="5"/>
  <c r="Q78" i="5"/>
  <c r="U78" i="5"/>
  <c r="W78" i="5"/>
  <c r="V78" i="5"/>
  <c r="X78" i="5" s="1"/>
  <c r="T78" i="5"/>
  <c r="W83" i="5"/>
  <c r="S83" i="5"/>
  <c r="R83" i="5"/>
  <c r="Q83" i="5"/>
  <c r="Q84" i="5" s="1"/>
  <c r="AC84" i="5" s="1"/>
  <c r="V83" i="5"/>
  <c r="X83" i="5" s="1"/>
  <c r="U83" i="5"/>
  <c r="T357" i="5"/>
  <c r="V357" i="5"/>
  <c r="X357" i="5" s="1"/>
  <c r="W357" i="5"/>
  <c r="U357" i="5"/>
  <c r="R357" i="5"/>
  <c r="Q357" i="5"/>
  <c r="W674" i="5"/>
  <c r="S674" i="5"/>
  <c r="V674" i="5"/>
  <c r="X674" i="5" s="1"/>
  <c r="R674" i="5"/>
  <c r="U863" i="5"/>
  <c r="S863" i="5"/>
  <c r="Q864" i="5"/>
  <c r="W863" i="5"/>
  <c r="V863" i="5"/>
  <c r="X863" i="5" s="1"/>
  <c r="R863" i="5"/>
  <c r="T863" i="5"/>
  <c r="W862" i="5"/>
  <c r="S862" i="5"/>
  <c r="R862" i="5"/>
  <c r="Q862" i="5"/>
  <c r="T862" i="5"/>
  <c r="U862" i="5"/>
  <c r="V862" i="5"/>
  <c r="X862" i="5" s="1"/>
  <c r="S392" i="5"/>
  <c r="T392" i="5"/>
  <c r="V392" i="5"/>
  <c r="X392" i="5" s="1"/>
  <c r="Y392" i="5" s="1"/>
  <c r="AA392" i="5" s="1"/>
  <c r="Z392" i="5" s="1"/>
  <c r="R392" i="5"/>
  <c r="W392" i="5"/>
  <c r="U392" i="5"/>
  <c r="W203" i="5"/>
  <c r="U203" i="5"/>
  <c r="R203" i="5"/>
  <c r="T203" i="5"/>
  <c r="V1097" i="5"/>
  <c r="X1097" i="5" s="1"/>
  <c r="W1097" i="5"/>
  <c r="R1097" i="5"/>
  <c r="Q1097" i="5"/>
  <c r="T1097" i="5"/>
  <c r="U1097" i="5"/>
  <c r="U447" i="5"/>
  <c r="W447" i="5"/>
  <c r="Q448" i="5"/>
  <c r="V447" i="5"/>
  <c r="X447" i="5" s="1"/>
  <c r="T447" i="5"/>
  <c r="S447" i="5"/>
  <c r="R253" i="5"/>
  <c r="Q253" i="5"/>
  <c r="W253" i="5"/>
  <c r="U253" i="5"/>
  <c r="T253" i="5"/>
  <c r="S253" i="5"/>
  <c r="T858" i="5"/>
  <c r="U858" i="5"/>
  <c r="S858" i="5"/>
  <c r="V858" i="5"/>
  <c r="X858" i="5" s="1"/>
  <c r="R858" i="5"/>
  <c r="W858" i="5"/>
  <c r="S645" i="5"/>
  <c r="R645" i="5"/>
  <c r="Q645" i="5"/>
  <c r="W645" i="5"/>
  <c r="T645" i="5"/>
  <c r="V645" i="5"/>
  <c r="X645" i="5" s="1"/>
  <c r="Y645" i="5" s="1"/>
  <c r="AA645" i="5" s="1"/>
  <c r="Z645" i="5" s="1"/>
  <c r="U456" i="5"/>
  <c r="W456" i="5"/>
  <c r="R456" i="5"/>
  <c r="S456" i="5"/>
  <c r="Q457" i="5"/>
  <c r="V456" i="5"/>
  <c r="X456" i="5" s="1"/>
  <c r="W1024" i="5"/>
  <c r="R1024" i="5"/>
  <c r="Q1024" i="5"/>
  <c r="S1024" i="5"/>
  <c r="U1024" i="5"/>
  <c r="T1024" i="5"/>
  <c r="U718" i="5"/>
  <c r="S718" i="5"/>
  <c r="R718" i="5"/>
  <c r="V718" i="5"/>
  <c r="X718" i="5" s="1"/>
  <c r="Y718" i="5" s="1"/>
  <c r="AA718" i="5" s="1"/>
  <c r="Z718" i="5" s="1"/>
  <c r="W1068" i="5"/>
  <c r="T1068" i="5"/>
  <c r="S1068" i="5"/>
  <c r="R1068" i="5"/>
  <c r="Q1068" i="5"/>
  <c r="U1068" i="5"/>
  <c r="V1068" i="5"/>
  <c r="X1068" i="5" s="1"/>
  <c r="Y1068" i="5" s="1"/>
  <c r="AA1068" i="5" s="1"/>
  <c r="Z1068" i="5" s="1"/>
  <c r="V1093" i="5"/>
  <c r="X1093" i="5" s="1"/>
  <c r="Y1093" i="5" s="1"/>
  <c r="AA1093" i="5" s="1"/>
  <c r="Z1093" i="5" s="1"/>
  <c r="S1093" i="5"/>
  <c r="T1093" i="5"/>
  <c r="R1093" i="5"/>
  <c r="AC1093" i="5" s="1"/>
  <c r="U1093" i="5"/>
  <c r="R526" i="5"/>
  <c r="Q526" i="5"/>
  <c r="Q527" i="5" s="1"/>
  <c r="AC527" i="5" s="1"/>
  <c r="T526" i="5"/>
  <c r="U526" i="5"/>
  <c r="V526" i="5"/>
  <c r="X526" i="5" s="1"/>
  <c r="Y526" i="5" s="1"/>
  <c r="AA526" i="5" s="1"/>
  <c r="Z526" i="5" s="1"/>
  <c r="W526" i="5"/>
  <c r="Q1079" i="5"/>
  <c r="S1079" i="5"/>
  <c r="T1079" i="5"/>
  <c r="U1079" i="5"/>
  <c r="W1079" i="5"/>
  <c r="R1079" i="5"/>
  <c r="Q1080" i="5"/>
  <c r="S554" i="5"/>
  <c r="T554" i="5"/>
  <c r="V554" i="5"/>
  <c r="X554" i="5" s="1"/>
  <c r="Y554" i="5" s="1"/>
  <c r="AA554" i="5" s="1"/>
  <c r="Z554" i="5" s="1"/>
  <c r="Q555" i="5"/>
  <c r="W554" i="5"/>
  <c r="AC554" i="5" s="1"/>
  <c r="U554" i="5"/>
  <c r="Q554" i="5"/>
  <c r="U1101" i="5"/>
  <c r="R1101" i="5"/>
  <c r="AC1101" i="5" s="1"/>
  <c r="S1101" i="5"/>
  <c r="V1101" i="5"/>
  <c r="X1101" i="5" s="1"/>
  <c r="U670" i="5"/>
  <c r="Q670" i="5"/>
  <c r="S670" i="5"/>
  <c r="T670" i="5"/>
  <c r="W670" i="5"/>
  <c r="AC670" i="5" s="1"/>
  <c r="V670" i="5"/>
  <c r="X670" i="5" s="1"/>
  <c r="Y670" i="5" s="1"/>
  <c r="AA670" i="5" s="1"/>
  <c r="Z670" i="5" s="1"/>
  <c r="U875" i="5"/>
  <c r="W875" i="5"/>
  <c r="AC875" i="5" s="1"/>
  <c r="V875" i="5"/>
  <c r="X875" i="5" s="1"/>
  <c r="Y875" i="5" s="1"/>
  <c r="AA875" i="5" s="1"/>
  <c r="Z875" i="5" s="1"/>
  <c r="S875" i="5"/>
  <c r="T875" i="5"/>
  <c r="Q875" i="5"/>
  <c r="Q400" i="5"/>
  <c r="T400" i="5"/>
  <c r="V400" i="5"/>
  <c r="X400" i="5" s="1"/>
  <c r="Y400" i="5" s="1"/>
  <c r="AA400" i="5" s="1"/>
  <c r="Z400" i="5" s="1"/>
  <c r="S400" i="5"/>
  <c r="U400" i="5"/>
  <c r="R400" i="5"/>
  <c r="AC400" i="5" s="1"/>
  <c r="S928" i="5"/>
  <c r="R928" i="5"/>
  <c r="U928" i="5"/>
  <c r="V928" i="5"/>
  <c r="X928" i="5" s="1"/>
  <c r="Y928" i="5" s="1"/>
  <c r="Q797" i="5"/>
  <c r="U797" i="5"/>
  <c r="V797" i="5"/>
  <c r="X797" i="5" s="1"/>
  <c r="Y797" i="5" s="1"/>
  <c r="AA797" i="5" s="1"/>
  <c r="Z797" i="5" s="1"/>
  <c r="Q798" i="5"/>
  <c r="AC798" i="5" s="1"/>
  <c r="S797" i="5"/>
  <c r="T797" i="5"/>
  <c r="R797" i="5"/>
  <c r="AC797" i="5" s="1"/>
  <c r="S588" i="5"/>
  <c r="T588" i="5"/>
  <c r="R588" i="5"/>
  <c r="V588" i="5"/>
  <c r="X588" i="5" s="1"/>
  <c r="W588" i="5"/>
  <c r="U588" i="5"/>
  <c r="Q479" i="5"/>
  <c r="Q480" i="5" s="1"/>
  <c r="Q481" i="5" s="1"/>
  <c r="R479" i="5"/>
  <c r="V479" i="5"/>
  <c r="X479" i="5" s="1"/>
  <c r="Y479" i="5" s="1"/>
  <c r="AA479" i="5" s="1"/>
  <c r="Z479" i="5" s="1"/>
  <c r="U479" i="5"/>
  <c r="S479" i="5"/>
  <c r="T479" i="5"/>
  <c r="V989" i="5"/>
  <c r="X989" i="5" s="1"/>
  <c r="R989" i="5"/>
  <c r="S989" i="5"/>
  <c r="T989" i="5"/>
  <c r="U989" i="5"/>
  <c r="U1065" i="5"/>
  <c r="V1065" i="5"/>
  <c r="X1065" i="5" s="1"/>
  <c r="Y1065" i="5" s="1"/>
  <c r="AA1065" i="5" s="1"/>
  <c r="R1065" i="5"/>
  <c r="W1065" i="5"/>
  <c r="S1065" i="5"/>
  <c r="Q1065" i="5"/>
  <c r="U731" i="5"/>
  <c r="V731" i="5"/>
  <c r="X731" i="5" s="1"/>
  <c r="Y731" i="5" s="1"/>
  <c r="AA731" i="5" s="1"/>
  <c r="Z731" i="5" s="1"/>
  <c r="Q731" i="5"/>
  <c r="W731" i="5"/>
  <c r="T731" i="5"/>
  <c r="R731" i="5"/>
  <c r="V350" i="5"/>
  <c r="X350" i="5" s="1"/>
  <c r="T350" i="5"/>
  <c r="U350" i="5"/>
  <c r="S350" i="5"/>
  <c r="W350" i="5"/>
  <c r="R350" i="5"/>
  <c r="Q350" i="5"/>
  <c r="Q351" i="5" s="1"/>
  <c r="T1074" i="5"/>
  <c r="S1074" i="5"/>
  <c r="W1074" i="5"/>
  <c r="U1074" i="5"/>
  <c r="V1074" i="5"/>
  <c r="X1074" i="5" s="1"/>
  <c r="Y1074" i="5" s="1"/>
  <c r="Q1074" i="5"/>
  <c r="V1083" i="5"/>
  <c r="X1083" i="5" s="1"/>
  <c r="Y1083" i="5" s="1"/>
  <c r="AA1083" i="5" s="1"/>
  <c r="Z1083" i="5" s="1"/>
  <c r="W1083" i="5"/>
  <c r="Q1084" i="5"/>
  <c r="AB1084" i="5" s="1"/>
  <c r="S1083" i="5"/>
  <c r="T1083" i="5"/>
  <c r="R1083" i="5"/>
  <c r="U1083" i="5"/>
  <c r="Q1078" i="5"/>
  <c r="V1078" i="5"/>
  <c r="X1078" i="5" s="1"/>
  <c r="Y1078" i="5" s="1"/>
  <c r="AA1078" i="5" s="1"/>
  <c r="Z1078" i="5" s="1"/>
  <c r="W1078" i="5"/>
  <c r="S1078" i="5"/>
  <c r="R1078" i="5"/>
  <c r="U1078" i="5"/>
  <c r="S743" i="5"/>
  <c r="U743" i="5"/>
  <c r="T743" i="5"/>
  <c r="W743" i="5"/>
  <c r="R743" i="5"/>
  <c r="V743" i="5"/>
  <c r="X743" i="5" s="1"/>
  <c r="Y743" i="5" s="1"/>
  <c r="AA743" i="5" s="1"/>
  <c r="Z743" i="5" s="1"/>
  <c r="V1063" i="5"/>
  <c r="X1063" i="5" s="1"/>
  <c r="Y1063" i="5" s="1"/>
  <c r="AA1063" i="5" s="1"/>
  <c r="Z1063" i="5" s="1"/>
  <c r="W1063" i="5"/>
  <c r="R1063" i="5"/>
  <c r="Q1063" i="5"/>
  <c r="T1063" i="5"/>
  <c r="U1063" i="5"/>
  <c r="R877" i="5"/>
  <c r="T877" i="5"/>
  <c r="U877" i="5"/>
  <c r="S877" i="5"/>
  <c r="V877" i="5"/>
  <c r="X877" i="5" s="1"/>
  <c r="W877" i="5"/>
  <c r="Q419" i="5"/>
  <c r="V419" i="5"/>
  <c r="X419" i="5" s="1"/>
  <c r="Y419" i="5" s="1"/>
  <c r="AA419" i="5" s="1"/>
  <c r="Z419" i="5" s="1"/>
  <c r="T419" i="5"/>
  <c r="W419" i="5"/>
  <c r="S419" i="5"/>
  <c r="R419" i="5"/>
  <c r="T246" i="5"/>
  <c r="Q247" i="5"/>
  <c r="Q248" i="5" s="1"/>
  <c r="U246" i="5"/>
  <c r="W246" i="5"/>
  <c r="R246" i="5"/>
  <c r="Q246" i="5"/>
  <c r="Y246" i="5" s="1"/>
  <c r="AA246" i="5" s="1"/>
  <c r="Z246" i="5" s="1"/>
  <c r="S246" i="5"/>
  <c r="Y552" i="5"/>
  <c r="AA552" i="5" s="1"/>
  <c r="Z552" i="5" s="1"/>
  <c r="Y658" i="5"/>
  <c r="AA658" i="5" s="1"/>
  <c r="Z658" i="5" s="1"/>
  <c r="Y150" i="5"/>
  <c r="AA150" i="5" s="1"/>
  <c r="Z150" i="5" s="1"/>
  <c r="T966" i="5"/>
  <c r="Y406" i="5"/>
  <c r="AA406" i="5" s="1"/>
  <c r="Z406" i="5" s="1"/>
  <c r="U683" i="5"/>
  <c r="T655" i="5"/>
  <c r="U761" i="5"/>
  <c r="V837" i="5"/>
  <c r="X837" i="5" s="1"/>
  <c r="Y837" i="5" s="1"/>
  <c r="AA837" i="5" s="1"/>
  <c r="Z837" i="5" s="1"/>
  <c r="T971" i="5"/>
  <c r="S425" i="5"/>
  <c r="W340" i="5"/>
  <c r="Q368" i="5"/>
  <c r="Q191" i="5"/>
  <c r="Q192" i="5" s="1"/>
  <c r="Q863" i="5"/>
  <c r="Y966" i="5"/>
  <c r="AA966" i="5" s="1"/>
  <c r="Z966" i="5" s="1"/>
  <c r="W655" i="5"/>
  <c r="T761" i="5"/>
  <c r="W837" i="5"/>
  <c r="V971" i="5"/>
  <c r="X971" i="5" s="1"/>
  <c r="Y971" i="5" s="1"/>
  <c r="AA971" i="5" s="1"/>
  <c r="W425" i="5"/>
  <c r="U1031" i="5"/>
  <c r="V961" i="5"/>
  <c r="X961" i="5" s="1"/>
  <c r="Y961" i="5" s="1"/>
  <c r="AA961" i="5" s="1"/>
  <c r="Z961" i="5" s="1"/>
  <c r="Q392" i="5"/>
  <c r="Q393" i="5" s="1"/>
  <c r="T83" i="5"/>
  <c r="W342" i="5"/>
  <c r="Y148" i="5"/>
  <c r="AA148" i="5" s="1"/>
  <c r="Z148" i="5" s="1"/>
  <c r="Y199" i="5"/>
  <c r="AA199" i="5" s="1"/>
  <c r="Z199" i="5" s="1"/>
  <c r="Y137" i="5"/>
  <c r="AA137" i="5" s="1"/>
  <c r="Z137" i="5" s="1"/>
  <c r="Y59" i="5"/>
  <c r="AA59" i="5" s="1"/>
  <c r="Z59" i="5" s="1"/>
  <c r="V683" i="5"/>
  <c r="X683" i="5" s="1"/>
  <c r="Y683" i="5" s="1"/>
  <c r="AA683" i="5" s="1"/>
  <c r="Z683" i="5" s="1"/>
  <c r="R655" i="5"/>
  <c r="W761" i="5"/>
  <c r="T837" i="5"/>
  <c r="S971" i="5"/>
  <c r="S178" i="5"/>
  <c r="U584" i="5"/>
  <c r="W1013" i="5"/>
  <c r="T1031" i="5"/>
  <c r="U995" i="5"/>
  <c r="R860" i="5"/>
  <c r="R175" i="5"/>
  <c r="R466" i="5"/>
  <c r="S122" i="5"/>
  <c r="V1079" i="5"/>
  <c r="X1079" i="5" s="1"/>
  <c r="Y1079" i="5" s="1"/>
  <c r="AA1079" i="5" s="1"/>
  <c r="Z1079" i="5" s="1"/>
  <c r="Y211" i="5"/>
  <c r="AA211" i="5" s="1"/>
  <c r="Z211" i="5" s="1"/>
  <c r="Y260" i="5"/>
  <c r="AA260" i="5" s="1"/>
  <c r="Z260" i="5" s="1"/>
  <c r="Y45" i="5"/>
  <c r="AA45" i="5" s="1"/>
  <c r="Z45" i="5" s="1"/>
  <c r="Y410" i="5"/>
  <c r="AA410" i="5" s="1"/>
  <c r="Z410" i="5" s="1"/>
  <c r="Y520" i="5"/>
  <c r="AA520" i="5" s="1"/>
  <c r="Z520" i="5" s="1"/>
  <c r="Q966" i="5"/>
  <c r="Y607" i="5"/>
  <c r="AA607" i="5" s="1"/>
  <c r="Z607" i="5" s="1"/>
  <c r="S683" i="5"/>
  <c r="Q655" i="5"/>
  <c r="Q656" i="5" s="1"/>
  <c r="S761" i="5"/>
  <c r="Y892" i="5"/>
  <c r="AA892" i="5" s="1"/>
  <c r="Z892" i="5" s="1"/>
  <c r="Q341" i="5"/>
  <c r="Q837" i="5"/>
  <c r="V178" i="5"/>
  <c r="X178" i="5" s="1"/>
  <c r="Y178" i="5" s="1"/>
  <c r="AA178" i="5" s="1"/>
  <c r="Z178" i="5" s="1"/>
  <c r="R584" i="5"/>
  <c r="V1013" i="5"/>
  <c r="X1013" i="5" s="1"/>
  <c r="Y1013" i="5" s="1"/>
  <c r="AA1013" i="5" s="1"/>
  <c r="Z1013" i="5" s="1"/>
  <c r="Y203" i="5"/>
  <c r="AA203" i="5" s="1"/>
  <c r="Z203" i="5" s="1"/>
  <c r="U898" i="5"/>
  <c r="T995" i="5"/>
  <c r="V367" i="5"/>
  <c r="X367" i="5" s="1"/>
  <c r="S357" i="5"/>
  <c r="U993" i="5"/>
  <c r="Q914" i="5"/>
  <c r="T690" i="5"/>
  <c r="Y86" i="5"/>
  <c r="AA86" i="5" s="1"/>
  <c r="Z86" i="5" s="1"/>
  <c r="Y742" i="5"/>
  <c r="AA742" i="5" s="1"/>
  <c r="Z742" i="5" s="1"/>
  <c r="W683" i="5"/>
  <c r="AC683" i="5" s="1"/>
  <c r="V655" i="5"/>
  <c r="X655" i="5" s="1"/>
  <c r="Q761" i="5"/>
  <c r="Q971" i="5"/>
  <c r="Q585" i="5"/>
  <c r="T178" i="5"/>
  <c r="W584" i="5"/>
  <c r="T732" i="5"/>
  <c r="U1013" i="5"/>
  <c r="S898" i="5"/>
  <c r="Q899" i="5"/>
  <c r="T145" i="5"/>
  <c r="S883" i="5"/>
  <c r="S1097" i="5"/>
  <c r="Y622" i="5"/>
  <c r="AA622" i="5" s="1"/>
  <c r="Z622" i="5" s="1"/>
  <c r="Y40" i="5"/>
  <c r="AA40" i="5" s="1"/>
  <c r="Z40" i="5" s="1"/>
  <c r="Y832" i="5"/>
  <c r="AA832" i="5" s="1"/>
  <c r="Z832" i="5" s="1"/>
  <c r="Y684" i="5"/>
  <c r="AA684" i="5" s="1"/>
  <c r="Z684" i="5" s="1"/>
  <c r="Y47" i="5"/>
  <c r="AA47" i="5" s="1"/>
  <c r="Z47" i="5" s="1"/>
  <c r="R761" i="5"/>
  <c r="R837" i="5"/>
  <c r="U178" i="5"/>
  <c r="R732" i="5"/>
  <c r="V899" i="5"/>
  <c r="X899" i="5" s="1"/>
  <c r="Y899" i="5" s="1"/>
  <c r="AA899" i="5" s="1"/>
  <c r="Z899" i="5" s="1"/>
  <c r="U451" i="5"/>
  <c r="Q369" i="5"/>
  <c r="Y179" i="5"/>
  <c r="AA179" i="5" s="1"/>
  <c r="Z179" i="5" s="1"/>
  <c r="Y790" i="5"/>
  <c r="AA790" i="5" s="1"/>
  <c r="Z790" i="5" s="1"/>
  <c r="Y598" i="5"/>
  <c r="AA598" i="5" s="1"/>
  <c r="Z598" i="5" s="1"/>
  <c r="Y935" i="5"/>
  <c r="Y936" i="5" s="1"/>
  <c r="Y114" i="5"/>
  <c r="AA114" i="5" s="1"/>
  <c r="Z114" i="5" s="1"/>
  <c r="Y426" i="5"/>
  <c r="AA426" i="5" s="1"/>
  <c r="Z426" i="5" s="1"/>
  <c r="Y318" i="5"/>
  <c r="AA318" i="5" s="1"/>
  <c r="Z318" i="5" s="1"/>
  <c r="Y115" i="5"/>
  <c r="AA115" i="5" s="1"/>
  <c r="Z115" i="5" s="1"/>
  <c r="Y685" i="5"/>
  <c r="AA685" i="5" s="1"/>
  <c r="Z685" i="5" s="1"/>
  <c r="Y728" i="5"/>
  <c r="AA728" i="5" s="1"/>
  <c r="Z728" i="5" s="1"/>
  <c r="Y493" i="5"/>
  <c r="AA493" i="5" s="1"/>
  <c r="Z493" i="5" s="1"/>
  <c r="Y343" i="5"/>
  <c r="AA343" i="5" s="1"/>
  <c r="Z343" i="5" s="1"/>
  <c r="Y254" i="5"/>
  <c r="AA254" i="5" s="1"/>
  <c r="Z254" i="5" s="1"/>
  <c r="Y581" i="5"/>
  <c r="AA581" i="5" s="1"/>
  <c r="Z581" i="5" s="1"/>
  <c r="Y634" i="5"/>
  <c r="AA634" i="5" s="1"/>
  <c r="Z634" i="5" s="1"/>
  <c r="Y696" i="5"/>
  <c r="AA696" i="5" s="1"/>
  <c r="Z696" i="5" s="1"/>
  <c r="Y975" i="5"/>
  <c r="AA975" i="5" s="1"/>
  <c r="Z975" i="5" s="1"/>
  <c r="Q858" i="5"/>
  <c r="Y813" i="5"/>
  <c r="AA813" i="5" s="1"/>
  <c r="Z813" i="5" s="1"/>
  <c r="Y957" i="5"/>
  <c r="AA957" i="5" s="1"/>
  <c r="Z957" i="5" s="1"/>
  <c r="Y821" i="5"/>
  <c r="AA821" i="5" s="1"/>
  <c r="Z821" i="5" s="1"/>
  <c r="Y247" i="5"/>
  <c r="AA247" i="5" s="1"/>
  <c r="Z247" i="5" s="1"/>
  <c r="Y625" i="5"/>
  <c r="AA625" i="5" s="1"/>
  <c r="Z625" i="5" s="1"/>
  <c r="Q770" i="5"/>
  <c r="Q771" i="5" s="1"/>
  <c r="Q56" i="5"/>
  <c r="Y593" i="5"/>
  <c r="AA593" i="5" s="1"/>
  <c r="Z593" i="5" s="1"/>
  <c r="Y701" i="5"/>
  <c r="AA701" i="5" s="1"/>
  <c r="Z701" i="5" s="1"/>
  <c r="Q588" i="5"/>
  <c r="Y100" i="5"/>
  <c r="AA100" i="5" s="1"/>
  <c r="Z100" i="5" s="1"/>
  <c r="Y360" i="5"/>
  <c r="AA360" i="5" s="1"/>
  <c r="Z360" i="5" s="1"/>
  <c r="Q475" i="5"/>
  <c r="Q1093" i="5"/>
  <c r="AC1042" i="5"/>
  <c r="AC397" i="5"/>
  <c r="AC498" i="5"/>
  <c r="AB373" i="5"/>
  <c r="AC921" i="5"/>
  <c r="AC831" i="5"/>
  <c r="AC45" i="5"/>
  <c r="AB765" i="5"/>
  <c r="AC956" i="5"/>
  <c r="AC378" i="5"/>
  <c r="AC19" i="5"/>
  <c r="AC25" i="5"/>
  <c r="AB560" i="5"/>
  <c r="AB388" i="5"/>
  <c r="AC254" i="5"/>
  <c r="AC540" i="5"/>
  <c r="AB177" i="5"/>
  <c r="AC179" i="5"/>
  <c r="AC284" i="5"/>
  <c r="AC95" i="5"/>
  <c r="AB546" i="5"/>
  <c r="AC358" i="5"/>
  <c r="AB459" i="5"/>
  <c r="AC453" i="5"/>
  <c r="AC751" i="5"/>
  <c r="AB290" i="5"/>
  <c r="AB341" i="5"/>
  <c r="AB562" i="5"/>
  <c r="AB705" i="5"/>
  <c r="AB284" i="5"/>
  <c r="AC679" i="5"/>
  <c r="AB408" i="5"/>
  <c r="AC91" i="5"/>
  <c r="AB42" i="5"/>
  <c r="Y209" i="5"/>
  <c r="AA209" i="5" s="1"/>
  <c r="Z209" i="5" s="1"/>
  <c r="AB198" i="5"/>
  <c r="Y217" i="5"/>
  <c r="AA217" i="5" s="1"/>
  <c r="Z217" i="5" s="1"/>
  <c r="Y1006" i="5"/>
  <c r="AA1006" i="5" s="1"/>
  <c r="Z1006" i="5" s="1"/>
  <c r="AC287" i="5"/>
  <c r="Y57" i="5"/>
  <c r="AA57" i="5" s="1"/>
  <c r="Z57" i="5" s="1"/>
  <c r="AB355" i="5"/>
  <c r="Q356" i="5"/>
  <c r="AC356" i="5" s="1"/>
  <c r="AC46" i="5"/>
  <c r="AB923" i="5"/>
  <c r="S826" i="5"/>
  <c r="R826" i="5"/>
  <c r="Q826" i="5"/>
  <c r="AB826" i="5" s="1"/>
  <c r="W826" i="5"/>
  <c r="T826" i="5"/>
  <c r="U826" i="5"/>
  <c r="Q1099" i="5"/>
  <c r="S1098" i="5"/>
  <c r="U1098" i="5"/>
  <c r="R1098" i="5"/>
  <c r="V1098" i="5"/>
  <c r="X1098" i="5" s="1"/>
  <c r="T1098" i="5"/>
  <c r="W374" i="5"/>
  <c r="T374" i="5"/>
  <c r="Q375" i="5"/>
  <c r="Q376" i="5" s="1"/>
  <c r="V374" i="5"/>
  <c r="X374" i="5" s="1"/>
  <c r="Y374" i="5" s="1"/>
  <c r="AA374" i="5" s="1"/>
  <c r="Z374" i="5" s="1"/>
  <c r="R374" i="5"/>
  <c r="T998" i="5"/>
  <c r="W998" i="5"/>
  <c r="S998" i="5"/>
  <c r="R998" i="5"/>
  <c r="U998" i="5"/>
  <c r="V998" i="5"/>
  <c r="X998" i="5" s="1"/>
  <c r="Q999" i="5"/>
  <c r="Q998" i="5"/>
  <c r="V22" i="5"/>
  <c r="X22" i="5" s="1"/>
  <c r="T22" i="5"/>
  <c r="R22" i="5"/>
  <c r="Q22" i="5"/>
  <c r="Q23" i="5" s="1"/>
  <c r="W22" i="5"/>
  <c r="U22" i="5"/>
  <c r="W900" i="5"/>
  <c r="Q901" i="5"/>
  <c r="T900" i="5"/>
  <c r="U900" i="5"/>
  <c r="V900" i="5"/>
  <c r="X900" i="5" s="1"/>
  <c r="R900" i="5"/>
  <c r="Q900" i="5"/>
  <c r="S900" i="5"/>
  <c r="Q296" i="5"/>
  <c r="W296" i="5"/>
  <c r="T296" i="5"/>
  <c r="S296" i="5"/>
  <c r="U296" i="5"/>
  <c r="V296" i="5"/>
  <c r="X296" i="5" s="1"/>
  <c r="W52" i="5"/>
  <c r="R52" i="5"/>
  <c r="Q52" i="5"/>
  <c r="U52" i="5"/>
  <c r="T52" i="5"/>
  <c r="V52" i="5"/>
  <c r="X52" i="5" s="1"/>
  <c r="R33" i="5"/>
  <c r="T33" i="5"/>
  <c r="W33" i="5"/>
  <c r="S33" i="5"/>
  <c r="U33" i="5"/>
  <c r="V33" i="5"/>
  <c r="X33" i="5" s="1"/>
  <c r="AC209" i="5"/>
  <c r="Y449" i="5"/>
  <c r="AA449" i="5" s="1"/>
  <c r="Z449" i="5" s="1"/>
  <c r="AB689" i="5"/>
  <c r="AC152" i="5"/>
  <c r="Y576" i="5"/>
  <c r="AA576" i="5" s="1"/>
  <c r="Z576" i="5" s="1"/>
  <c r="Y215" i="5"/>
  <c r="AA215" i="5" s="1"/>
  <c r="Z215" i="5" s="1"/>
  <c r="Y38" i="5"/>
  <c r="AA38" i="5" s="1"/>
  <c r="Z38" i="5" s="1"/>
  <c r="AC781" i="5"/>
  <c r="AC193" i="5"/>
  <c r="Y590" i="5"/>
  <c r="AA590" i="5" s="1"/>
  <c r="Z590" i="5" s="1"/>
  <c r="V903" i="5"/>
  <c r="X903" i="5" s="1"/>
  <c r="Y903" i="5" s="1"/>
  <c r="AA903" i="5" s="1"/>
  <c r="Z903" i="5" s="1"/>
  <c r="Q904" i="5"/>
  <c r="R903" i="5"/>
  <c r="Q903" i="5"/>
  <c r="S903" i="5"/>
  <c r="T903" i="5"/>
  <c r="W903" i="5"/>
  <c r="V455" i="5"/>
  <c r="X455" i="5" s="1"/>
  <c r="Q455" i="5"/>
  <c r="R455" i="5"/>
  <c r="U455" i="5"/>
  <c r="T455" i="5"/>
  <c r="W455" i="5"/>
  <c r="S455" i="5"/>
  <c r="W35" i="5"/>
  <c r="V35" i="5"/>
  <c r="X35" i="5" s="1"/>
  <c r="S35" i="5"/>
  <c r="U35" i="5"/>
  <c r="R35" i="5"/>
  <c r="Y633" i="5"/>
  <c r="AA633" i="5" s="1"/>
  <c r="Z633" i="5" s="1"/>
  <c r="Y604" i="5"/>
  <c r="AA604" i="5" s="1"/>
  <c r="Z604" i="5" s="1"/>
  <c r="Y557" i="5"/>
  <c r="AA557" i="5" s="1"/>
  <c r="Z557" i="5" s="1"/>
  <c r="AB358" i="5"/>
  <c r="Y152" i="5"/>
  <c r="AA152" i="5" s="1"/>
  <c r="Z152" i="5" s="1"/>
  <c r="Y142" i="5"/>
  <c r="AA142" i="5" s="1"/>
  <c r="Z142" i="5" s="1"/>
  <c r="Y1011" i="5"/>
  <c r="AA1011" i="5" s="1"/>
  <c r="Z1011" i="5" s="1"/>
  <c r="AB465" i="5"/>
  <c r="R533" i="5"/>
  <c r="AC533" i="5" s="1"/>
  <c r="Q533" i="5"/>
  <c r="S533" i="5"/>
  <c r="V533" i="5"/>
  <c r="X533" i="5" s="1"/>
  <c r="Y533" i="5" s="1"/>
  <c r="AA533" i="5" s="1"/>
  <c r="Z533" i="5" s="1"/>
  <c r="T533" i="5"/>
  <c r="U533" i="5"/>
  <c r="R878" i="5"/>
  <c r="AC878" i="5" s="1"/>
  <c r="Q878" i="5"/>
  <c r="U878" i="5"/>
  <c r="Q879" i="5"/>
  <c r="V878" i="5"/>
  <c r="X878" i="5" s="1"/>
  <c r="Y878" i="5" s="1"/>
  <c r="AA878" i="5" s="1"/>
  <c r="Z878" i="5" s="1"/>
  <c r="S878" i="5"/>
  <c r="T878" i="5"/>
  <c r="Q794" i="5"/>
  <c r="T1105" i="5"/>
  <c r="V1105" i="5"/>
  <c r="X1105" i="5" s="1"/>
  <c r="Y1105" i="5" s="1"/>
  <c r="AA1105" i="5" s="1"/>
  <c r="Z1105" i="5" s="1"/>
  <c r="W1105" i="5"/>
  <c r="R1105" i="5"/>
  <c r="S1105" i="5"/>
  <c r="U1105" i="5"/>
  <c r="Q866" i="5"/>
  <c r="Q867" i="5" s="1"/>
  <c r="AC867" i="5" s="1"/>
  <c r="T865" i="5"/>
  <c r="W865" i="5"/>
  <c r="R865" i="5"/>
  <c r="V865" i="5"/>
  <c r="X865" i="5" s="1"/>
  <c r="Y865" i="5" s="1"/>
  <c r="AA865" i="5" s="1"/>
  <c r="Z865" i="5" s="1"/>
  <c r="T151" i="5"/>
  <c r="R151" i="5"/>
  <c r="Q151" i="5"/>
  <c r="S151" i="5"/>
  <c r="W151" i="5"/>
  <c r="U151" i="5"/>
  <c r="T884" i="5"/>
  <c r="Q884" i="5"/>
  <c r="U884" i="5"/>
  <c r="V884" i="5"/>
  <c r="W884" i="5"/>
  <c r="S884" i="5"/>
  <c r="Y768" i="5"/>
  <c r="AA768" i="5" s="1"/>
  <c r="Z768" i="5" s="1"/>
  <c r="Y547" i="5"/>
  <c r="AA547" i="5" s="1"/>
  <c r="Z547" i="5" s="1"/>
  <c r="Y213" i="5"/>
  <c r="AA213" i="5" s="1"/>
  <c r="Z213" i="5" s="1"/>
  <c r="AC216" i="5"/>
  <c r="Y525" i="5"/>
  <c r="AA525" i="5" s="1"/>
  <c r="Z525" i="5" s="1"/>
  <c r="Y263" i="5"/>
  <c r="AA263" i="5" s="1"/>
  <c r="Z263" i="5" s="1"/>
  <c r="AB379" i="5"/>
  <c r="AC869" i="5"/>
  <c r="Y485" i="5"/>
  <c r="AA485" i="5" s="1"/>
  <c r="AC433" i="5"/>
  <c r="AC800" i="5"/>
  <c r="V509" i="5"/>
  <c r="X509" i="5" s="1"/>
  <c r="Q510" i="5"/>
  <c r="U509" i="5"/>
  <c r="W509" i="5"/>
  <c r="U243" i="5"/>
  <c r="Q243" i="5"/>
  <c r="R243" i="5"/>
  <c r="AC243" i="5" s="1"/>
  <c r="Q244" i="5"/>
  <c r="Q245" i="5" s="1"/>
  <c r="AC245" i="5" s="1"/>
  <c r="V243" i="5"/>
  <c r="X243" i="5" s="1"/>
  <c r="W26" i="5"/>
  <c r="Q26" i="5"/>
  <c r="R26" i="5"/>
  <c r="V26" i="5"/>
  <c r="X26" i="5" s="1"/>
  <c r="R53" i="5"/>
  <c r="T53" i="5"/>
  <c r="S53" i="5"/>
  <c r="W53" i="5"/>
  <c r="T464" i="5"/>
  <c r="U464" i="5"/>
  <c r="W464" i="5"/>
  <c r="R464" i="5"/>
  <c r="Q570" i="5"/>
  <c r="U570" i="5"/>
  <c r="S570" i="5"/>
  <c r="V570" i="5"/>
  <c r="X570" i="5" s="1"/>
  <c r="Y570" i="5" s="1"/>
  <c r="AA570" i="5" s="1"/>
  <c r="Z570" i="5" s="1"/>
  <c r="T444" i="5"/>
  <c r="V444" i="5"/>
  <c r="U444" i="5"/>
  <c r="W444" i="5"/>
  <c r="AC444" i="5" s="1"/>
  <c r="V312" i="5"/>
  <c r="X312" i="5" s="1"/>
  <c r="T312" i="5"/>
  <c r="S312" i="5"/>
  <c r="Q312" i="5"/>
  <c r="V401" i="5"/>
  <c r="X401" i="5" s="1"/>
  <c r="T401" i="5"/>
  <c r="W401" i="5"/>
  <c r="S401" i="5"/>
  <c r="R401" i="5"/>
  <c r="Q401" i="5"/>
  <c r="Q402" i="5" s="1"/>
  <c r="Q403" i="5" s="1"/>
  <c r="AB624" i="5"/>
  <c r="Y452" i="5"/>
  <c r="AA452" i="5" s="1"/>
  <c r="Z452" i="5" s="1"/>
  <c r="Y160" i="5"/>
  <c r="AA160" i="5" s="1"/>
  <c r="Z160" i="5" s="1"/>
  <c r="AB330" i="5"/>
  <c r="Y795" i="5"/>
  <c r="AA795" i="5" s="1"/>
  <c r="Z795" i="5" s="1"/>
  <c r="Y61" i="5"/>
  <c r="AA61" i="5" s="1"/>
  <c r="Z61" i="5" s="1"/>
  <c r="AB1062" i="5"/>
  <c r="AB298" i="5"/>
  <c r="AC982" i="5"/>
  <c r="Y361" i="5"/>
  <c r="AA361" i="5" s="1"/>
  <c r="AC361" i="5" s="1"/>
  <c r="AB1058" i="5"/>
  <c r="AC1102" i="5"/>
  <c r="AC952" i="5"/>
  <c r="AC311" i="5"/>
  <c r="AC114" i="5"/>
  <c r="S1025" i="5"/>
  <c r="Q1025" i="5"/>
  <c r="U1025" i="5"/>
  <c r="Q1026" i="5"/>
  <c r="Q1027" i="5" s="1"/>
  <c r="T1025" i="5"/>
  <c r="U104" i="5"/>
  <c r="V104" i="5"/>
  <c r="X104" i="5" s="1"/>
  <c r="S104" i="5"/>
  <c r="R104" i="5"/>
  <c r="AC104" i="5" s="1"/>
  <c r="Q104" i="5"/>
  <c r="T104" i="5"/>
  <c r="U370" i="5"/>
  <c r="T370" i="5"/>
  <c r="V370" i="5"/>
  <c r="X370" i="5" s="1"/>
  <c r="R370" i="5"/>
  <c r="AC370" i="5" s="1"/>
  <c r="Q370" i="5"/>
  <c r="S370" i="5"/>
  <c r="L789" i="5"/>
  <c r="L790" i="5" s="1"/>
  <c r="L791" i="5" s="1"/>
  <c r="L792" i="5" s="1"/>
  <c r="L793" i="5" s="1"/>
  <c r="L794" i="5" s="1"/>
  <c r="L795" i="5" s="1"/>
  <c r="L796" i="5" s="1"/>
  <c r="L797" i="5" s="1"/>
  <c r="L798" i="5" s="1"/>
  <c r="L799" i="5" s="1"/>
  <c r="L800" i="5" s="1"/>
  <c r="L801" i="5" s="1"/>
  <c r="L802" i="5" s="1"/>
  <c r="L803" i="5" s="1"/>
  <c r="L804" i="5" s="1"/>
  <c r="L805" i="5" s="1"/>
  <c r="L806" i="5" s="1"/>
  <c r="L807" i="5" s="1"/>
  <c r="L808" i="5" s="1"/>
  <c r="L809" i="5" s="1"/>
  <c r="L810" i="5" s="1"/>
  <c r="L811" i="5" s="1"/>
  <c r="L812" i="5" s="1"/>
  <c r="L813" i="5" s="1"/>
  <c r="L814" i="5" s="1"/>
  <c r="L815" i="5" s="1"/>
  <c r="L816" i="5" s="1"/>
  <c r="L817" i="5" s="1"/>
  <c r="L818" i="5" s="1"/>
  <c r="L819" i="5" s="1"/>
  <c r="L820" i="5" s="1"/>
  <c r="L821" i="5" s="1"/>
  <c r="L822" i="5" s="1"/>
  <c r="L823" i="5" s="1"/>
  <c r="L824" i="5" s="1"/>
  <c r="L825" i="5" s="1"/>
  <c r="L826" i="5" s="1"/>
  <c r="L827" i="5" s="1"/>
  <c r="L828" i="5" s="1"/>
  <c r="L829" i="5" s="1"/>
  <c r="L830" i="5" s="1"/>
  <c r="L831" i="5" s="1"/>
  <c r="L832" i="5" s="1"/>
  <c r="L833" i="5" s="1"/>
  <c r="L834" i="5" s="1"/>
  <c r="L835" i="5" s="1"/>
  <c r="P1106" i="5"/>
  <c r="S953" i="5"/>
  <c r="Q953" i="5"/>
  <c r="T953" i="5"/>
  <c r="R953" i="5"/>
  <c r="W953" i="5"/>
  <c r="V953" i="5"/>
  <c r="X953" i="5" s="1"/>
  <c r="U951" i="5"/>
  <c r="S951" i="5"/>
  <c r="T951" i="5"/>
  <c r="W951" i="5"/>
  <c r="V951" i="5"/>
  <c r="X951" i="5" s="1"/>
  <c r="Y951" i="5" s="1"/>
  <c r="R951" i="5"/>
  <c r="W643" i="5"/>
  <c r="U643" i="5"/>
  <c r="S643" i="5"/>
  <c r="Q644" i="5"/>
  <c r="T643" i="5"/>
  <c r="V643" i="5"/>
  <c r="X643" i="5" s="1"/>
  <c r="R643" i="5"/>
  <c r="U834" i="5"/>
  <c r="V834" i="5"/>
  <c r="X834" i="5" s="1"/>
  <c r="Y834" i="5" s="1"/>
  <c r="AA834" i="5" s="1"/>
  <c r="Z834" i="5" s="1"/>
  <c r="W834" i="5"/>
  <c r="AC834" i="5" s="1"/>
  <c r="S834" i="5"/>
  <c r="Q834" i="5"/>
  <c r="T834" i="5"/>
  <c r="U931" i="5"/>
  <c r="T931" i="5"/>
  <c r="V931" i="5"/>
  <c r="X931" i="5" s="1"/>
  <c r="R931" i="5"/>
  <c r="S931" i="5"/>
  <c r="R51" i="5"/>
  <c r="AC51" i="5" s="1"/>
  <c r="Q51" i="5"/>
  <c r="T51" i="5"/>
  <c r="U51" i="5"/>
  <c r="V51" i="5"/>
  <c r="X51" i="5" s="1"/>
  <c r="Y51" i="5" s="1"/>
  <c r="AA51" i="5" s="1"/>
  <c r="Z51" i="5" s="1"/>
  <c r="S51" i="5"/>
  <c r="R64" i="5"/>
  <c r="Q64" i="5"/>
  <c r="V64" i="5"/>
  <c r="X64" i="5" s="1"/>
  <c r="Y64" i="5" s="1"/>
  <c r="AA64" i="5" s="1"/>
  <c r="Z64" i="5" s="1"/>
  <c r="T64" i="5"/>
  <c r="U64" i="5"/>
  <c r="S64" i="5"/>
  <c r="W64" i="5"/>
  <c r="Q537" i="5"/>
  <c r="AB537" i="5" s="1"/>
  <c r="S537" i="5"/>
  <c r="R537" i="5"/>
  <c r="Q538" i="5"/>
  <c r="U537" i="5"/>
  <c r="T537" i="5"/>
  <c r="W537" i="5"/>
  <c r="U932" i="5"/>
  <c r="S932" i="5"/>
  <c r="T932" i="5"/>
  <c r="R932" i="5"/>
  <c r="V932" i="5"/>
  <c r="X932" i="5" s="1"/>
  <c r="Y1054" i="5"/>
  <c r="AA1054" i="5" s="1"/>
  <c r="Z1054" i="5" s="1"/>
  <c r="AB377" i="5"/>
  <c r="Y506" i="5"/>
  <c r="Y507" i="5" s="1"/>
  <c r="AA507" i="5" s="1"/>
  <c r="Z507" i="5" s="1"/>
  <c r="AB507" i="5" s="1"/>
  <c r="AC312" i="5"/>
  <c r="Y244" i="5"/>
  <c r="Y245" i="5" s="1"/>
  <c r="AA245" i="5" s="1"/>
  <c r="Z245" i="5" s="1"/>
  <c r="AB245" i="5" s="1"/>
  <c r="AC615" i="5"/>
  <c r="S600" i="5"/>
  <c r="W600" i="5"/>
  <c r="T600" i="5"/>
  <c r="R600" i="5"/>
  <c r="Q601" i="5"/>
  <c r="V600" i="5"/>
  <c r="X600" i="5" s="1"/>
  <c r="Y600" i="5" s="1"/>
  <c r="AA600" i="5" s="1"/>
  <c r="Z600" i="5" s="1"/>
  <c r="Q600" i="5"/>
  <c r="W641" i="5"/>
  <c r="S641" i="5"/>
  <c r="R641" i="5"/>
  <c r="V641" i="5"/>
  <c r="X641" i="5" s="1"/>
  <c r="Y641" i="5" s="1"/>
  <c r="AA641" i="5" s="1"/>
  <c r="Z641" i="5" s="1"/>
  <c r="Q641" i="5"/>
  <c r="Q642" i="5" s="1"/>
  <c r="Q643" i="5" s="1"/>
  <c r="T641" i="5"/>
  <c r="U641" i="5"/>
  <c r="R721" i="5"/>
  <c r="Q721" i="5"/>
  <c r="T721" i="5"/>
  <c r="V721" i="5"/>
  <c r="X721" i="5" s="1"/>
  <c r="Y721" i="5" s="1"/>
  <c r="AA721" i="5" s="1"/>
  <c r="Z721" i="5" s="1"/>
  <c r="U721" i="5"/>
  <c r="W721" i="5"/>
  <c r="S747" i="5"/>
  <c r="R747" i="5"/>
  <c r="Q747" i="5"/>
  <c r="Q748" i="5" s="1"/>
  <c r="AC748" i="5" s="1"/>
  <c r="W747" i="5"/>
  <c r="T747" i="5"/>
  <c r="U747" i="5"/>
  <c r="V747" i="5"/>
  <c r="X747" i="5" s="1"/>
  <c r="Y218" i="5"/>
  <c r="AA218" i="5" s="1"/>
  <c r="Z218" i="5" s="1"/>
  <c r="AB174" i="5"/>
  <c r="AC1057" i="5"/>
  <c r="Y105" i="5"/>
  <c r="AA105" i="5" s="1"/>
  <c r="Z105" i="5" s="1"/>
  <c r="Y317" i="5"/>
  <c r="AA317" i="5" s="1"/>
  <c r="Z317" i="5" s="1"/>
  <c r="AB156" i="5"/>
  <c r="AC699" i="5"/>
  <c r="AC882" i="5"/>
  <c r="AC273" i="5"/>
  <c r="AB617" i="5"/>
  <c r="Y359" i="5"/>
  <c r="AA359" i="5" s="1"/>
  <c r="Z359" i="5" s="1"/>
  <c r="Y698" i="5"/>
  <c r="AA698" i="5" s="1"/>
  <c r="Z698" i="5" s="1"/>
  <c r="AC388" i="5"/>
  <c r="AC288" i="5"/>
  <c r="AC306" i="5"/>
  <c r="Y1069" i="5"/>
  <c r="AA1069" i="5" s="1"/>
  <c r="Z1069" i="5" s="1"/>
  <c r="Y519" i="5"/>
  <c r="AA519" i="5" s="1"/>
  <c r="Z519" i="5" s="1"/>
  <c r="Y433" i="5"/>
  <c r="AA433" i="5" s="1"/>
  <c r="Z433" i="5" s="1"/>
  <c r="Y127" i="5"/>
  <c r="AA127" i="5" s="1"/>
  <c r="Z127" i="5" s="1"/>
  <c r="Y53" i="5"/>
  <c r="AA53" i="5" s="1"/>
  <c r="Z53" i="5" s="1"/>
  <c r="Y222" i="5"/>
  <c r="Y223" i="5" s="1"/>
  <c r="AA223" i="5" s="1"/>
  <c r="Z223" i="5" s="1"/>
  <c r="AB223" i="5" s="1"/>
  <c r="R884" i="5"/>
  <c r="S873" i="5"/>
  <c r="W873" i="5"/>
  <c r="R873" i="5"/>
  <c r="T873" i="5"/>
  <c r="Q874" i="5"/>
  <c r="V873" i="5"/>
  <c r="X873" i="5" s="1"/>
  <c r="U873" i="5"/>
  <c r="Y70" i="5"/>
  <c r="AA70" i="5" s="1"/>
  <c r="Z70" i="5" s="1"/>
  <c r="Y631" i="5"/>
  <c r="AA631" i="5" s="1"/>
  <c r="Z631" i="5" s="1"/>
  <c r="AB29" i="5"/>
  <c r="Y265" i="5"/>
  <c r="AA265" i="5" s="1"/>
  <c r="Z265" i="5" s="1"/>
  <c r="AC524" i="5"/>
  <c r="Y186" i="5"/>
  <c r="AA186" i="5" s="1"/>
  <c r="Z186" i="5" s="1"/>
  <c r="Y922" i="5"/>
  <c r="AA922" i="5" s="1"/>
  <c r="Z922" i="5" s="1"/>
  <c r="Y454" i="5"/>
  <c r="AA454" i="5" s="1"/>
  <c r="Z454" i="5" s="1"/>
  <c r="Y88" i="5"/>
  <c r="AA88" i="5" s="1"/>
  <c r="Z88" i="5" s="1"/>
  <c r="Y569" i="5"/>
  <c r="AA569" i="5" s="1"/>
  <c r="Z569" i="5" s="1"/>
  <c r="AC249" i="5"/>
  <c r="Y630" i="5"/>
  <c r="AA630" i="5" s="1"/>
  <c r="Z630" i="5" s="1"/>
  <c r="Y231" i="5"/>
  <c r="Y232" i="5" s="1"/>
  <c r="AA232" i="5" s="1"/>
  <c r="Z232" i="5" s="1"/>
  <c r="AB232" i="5" s="1"/>
  <c r="AB487" i="5"/>
  <c r="Y856" i="5"/>
  <c r="AA856" i="5" s="1"/>
  <c r="Z856" i="5" s="1"/>
  <c r="Y130" i="5"/>
  <c r="AA130" i="5" s="1"/>
  <c r="Z130" i="5" s="1"/>
  <c r="Y700" i="5"/>
  <c r="AA700" i="5" s="1"/>
  <c r="Z700" i="5" s="1"/>
  <c r="AC30" i="5"/>
  <c r="AC283" i="5"/>
  <c r="AB602" i="5"/>
  <c r="AB427" i="5"/>
  <c r="Y165" i="5"/>
  <c r="AA165" i="5" s="1"/>
  <c r="Z165" i="5" s="1"/>
  <c r="AC700" i="5"/>
  <c r="Y910" i="5"/>
  <c r="AA910" i="5" s="1"/>
  <c r="Z910" i="5" s="1"/>
  <c r="Y310" i="5"/>
  <c r="AA310" i="5" s="1"/>
  <c r="Z310" i="5" s="1"/>
  <c r="Y879" i="5"/>
  <c r="AA879" i="5" s="1"/>
  <c r="Z879" i="5" s="1"/>
  <c r="Y451" i="5"/>
  <c r="AA451" i="5" s="1"/>
  <c r="Z451" i="5" s="1"/>
  <c r="Y307" i="5"/>
  <c r="AA307" i="5" s="1"/>
  <c r="Z307" i="5" s="1"/>
  <c r="AC893" i="5"/>
  <c r="Y110" i="5"/>
  <c r="AA110" i="5" s="1"/>
  <c r="Z110" i="5" s="1"/>
  <c r="AB911" i="5"/>
  <c r="Y883" i="5"/>
  <c r="AA883" i="5" s="1"/>
  <c r="Z883" i="5" s="1"/>
  <c r="AC1071" i="5"/>
  <c r="Y1045" i="5"/>
  <c r="AA1045" i="5" s="1"/>
  <c r="Z1045" i="5" s="1"/>
  <c r="Y751" i="5"/>
  <c r="AA751" i="5" s="1"/>
  <c r="Z751" i="5" s="1"/>
  <c r="Y799" i="5"/>
  <c r="AA799" i="5" s="1"/>
  <c r="Z799" i="5" s="1"/>
  <c r="AB205" i="5"/>
  <c r="Y725" i="5"/>
  <c r="AA725" i="5" s="1"/>
  <c r="Z725" i="5" s="1"/>
  <c r="Y350" i="5"/>
  <c r="AA350" i="5" s="1"/>
  <c r="Z350" i="5" s="1"/>
  <c r="Y880" i="5"/>
  <c r="AA880" i="5" s="1"/>
  <c r="Z880" i="5" s="1"/>
  <c r="Y322" i="5"/>
  <c r="AA322" i="5" s="1"/>
  <c r="Z322" i="5" s="1"/>
  <c r="Y76" i="5"/>
  <c r="AA76" i="5" s="1"/>
  <c r="Z76" i="5" s="1"/>
  <c r="AC29" i="5"/>
  <c r="AB614" i="5"/>
  <c r="AC581" i="5"/>
  <c r="AC640" i="5"/>
  <c r="Y185" i="5"/>
  <c r="AA185" i="5" s="1"/>
  <c r="Z185" i="5" s="1"/>
  <c r="AB724" i="5"/>
  <c r="Y654" i="5"/>
  <c r="AA654" i="5" s="1"/>
  <c r="Z654" i="5" s="1"/>
  <c r="Y41" i="5"/>
  <c r="AA41" i="5" s="1"/>
  <c r="Z41" i="5" s="1"/>
  <c r="Y234" i="5"/>
  <c r="AA234" i="5" s="1"/>
  <c r="Z234" i="5" s="1"/>
  <c r="AC686" i="5"/>
  <c r="Y10" i="5"/>
  <c r="AA10" i="5" s="1"/>
  <c r="Z10" i="5" s="1"/>
  <c r="AB289" i="5"/>
  <c r="AC121" i="5"/>
  <c r="Y453" i="5"/>
  <c r="AA453" i="5" s="1"/>
  <c r="Z453" i="5" s="1"/>
  <c r="AC200" i="5"/>
  <c r="Y999" i="5"/>
  <c r="AA999" i="5" s="1"/>
  <c r="Z999" i="5" s="1"/>
  <c r="Y950" i="5"/>
  <c r="AA950" i="5" s="1"/>
  <c r="Z950" i="5" s="1"/>
  <c r="Y190" i="5"/>
  <c r="AA190" i="5" s="1"/>
  <c r="Z190" i="5" s="1"/>
  <c r="Y305" i="5"/>
  <c r="AA305" i="5" s="1"/>
  <c r="Z305" i="5" s="1"/>
  <c r="Y918" i="5"/>
  <c r="AA918" i="5" s="1"/>
  <c r="Z918" i="5" s="1"/>
  <c r="AB155" i="5"/>
  <c r="Y1026" i="5"/>
  <c r="AA1026" i="5" s="1"/>
  <c r="Z1026" i="5" s="1"/>
  <c r="Y249" i="5"/>
  <c r="AA249" i="5" s="1"/>
  <c r="Z249" i="5" s="1"/>
  <c r="AC694" i="5"/>
  <c r="Q383" i="5"/>
  <c r="Q985" i="5"/>
  <c r="AC978" i="5"/>
  <c r="Y978" i="5"/>
  <c r="AA978" i="5" s="1"/>
  <c r="Z978" i="5" s="1"/>
  <c r="AB978" i="5" s="1"/>
  <c r="AC848" i="5"/>
  <c r="AC238" i="5"/>
  <c r="AC796" i="5"/>
  <c r="AC723" i="5"/>
  <c r="AC830" i="5"/>
  <c r="AC436" i="5"/>
  <c r="Q515" i="5"/>
  <c r="AC197" i="5"/>
  <c r="AC501" i="5"/>
  <c r="Q107" i="5"/>
  <c r="Q171" i="5"/>
  <c r="AC171" i="5" s="1"/>
  <c r="Q55" i="5"/>
  <c r="AC264" i="5"/>
  <c r="AC117" i="5"/>
  <c r="AC282" i="5"/>
  <c r="AC119" i="5"/>
  <c r="AC522" i="5"/>
  <c r="AC960" i="5"/>
  <c r="Q394" i="5"/>
  <c r="AC212" i="5"/>
  <c r="AC974" i="5"/>
  <c r="AC946" i="5"/>
  <c r="AC661" i="5"/>
  <c r="Y446" i="5"/>
  <c r="AA446" i="5" s="1"/>
  <c r="Z446" i="5" s="1"/>
  <c r="AB446" i="5" s="1"/>
  <c r="Q447" i="5"/>
  <c r="AC294" i="5"/>
  <c r="Y858" i="5"/>
  <c r="AA858" i="5" s="1"/>
  <c r="Z858" i="5" s="1"/>
  <c r="AB858" i="5" s="1"/>
  <c r="AB470" i="5"/>
  <c r="Y470" i="5"/>
  <c r="AA470" i="5" s="1"/>
  <c r="Z470" i="5" s="1"/>
  <c r="AC235" i="5"/>
  <c r="AB235" i="5"/>
  <c r="Y904" i="5"/>
  <c r="AA904" i="5" s="1"/>
  <c r="Z904" i="5" s="1"/>
  <c r="AB904" i="5"/>
  <c r="AC904" i="5"/>
  <c r="AB364" i="5"/>
  <c r="AB703" i="5"/>
  <c r="AC703" i="5"/>
  <c r="Y930" i="5"/>
  <c r="AA930" i="5" s="1"/>
  <c r="Z930" i="5" s="1"/>
  <c r="AB609" i="5"/>
  <c r="Y609" i="5"/>
  <c r="AA609" i="5" s="1"/>
  <c r="AC976" i="5"/>
  <c r="AB835" i="5"/>
  <c r="Y835" i="5"/>
  <c r="AA835" i="5" s="1"/>
  <c r="Z835" i="5" s="1"/>
  <c r="AB468" i="5"/>
  <c r="AC461" i="5"/>
  <c r="AB1080" i="5"/>
  <c r="AC1080" i="5"/>
  <c r="Y1080" i="5"/>
  <c r="AA1080" i="5" s="1"/>
  <c r="Z1080" i="5" s="1"/>
  <c r="AB372" i="5"/>
  <c r="Y372" i="5"/>
  <c r="AA372" i="5" s="1"/>
  <c r="Z372" i="5" s="1"/>
  <c r="AC372" i="5"/>
  <c r="Y187" i="5"/>
  <c r="AA187" i="5" s="1"/>
  <c r="Z187" i="5" s="1"/>
  <c r="AC187" i="5"/>
  <c r="AB187" i="5"/>
  <c r="AB485" i="5"/>
  <c r="AB975" i="5"/>
  <c r="Q365" i="5"/>
  <c r="AB749" i="5"/>
  <c r="AC749" i="5"/>
  <c r="Y798" i="5"/>
  <c r="AA798" i="5" s="1"/>
  <c r="Z798" i="5" s="1"/>
  <c r="AB491" i="5"/>
  <c r="AB908" i="5"/>
  <c r="Y908" i="5"/>
  <c r="AA908" i="5" s="1"/>
  <c r="Z908" i="5" s="1"/>
  <c r="Y901" i="5"/>
  <c r="AA901" i="5" s="1"/>
  <c r="Z901" i="5" s="1"/>
  <c r="AB901" i="5"/>
  <c r="AB518" i="5"/>
  <c r="Y518" i="5"/>
  <c r="AA518" i="5" s="1"/>
  <c r="Z518" i="5" s="1"/>
  <c r="AB16" i="5"/>
  <c r="AB1093" i="5"/>
  <c r="Q469" i="5"/>
  <c r="AC804" i="5"/>
  <c r="Y804" i="5"/>
  <c r="AA804" i="5" s="1"/>
  <c r="Z804" i="5" s="1"/>
  <c r="AB804" i="5"/>
  <c r="AC376" i="5"/>
  <c r="AC353" i="5"/>
  <c r="AB353" i="5"/>
  <c r="AB1020" i="5"/>
  <c r="Y1020" i="5"/>
  <c r="AA1020" i="5" s="1"/>
  <c r="Z1020" i="5" s="1"/>
  <c r="AC1020" i="5"/>
  <c r="AB880" i="5"/>
  <c r="AC880" i="5"/>
  <c r="Y513" i="5"/>
  <c r="AA513" i="5" s="1"/>
  <c r="Z513" i="5" s="1"/>
  <c r="Y568" i="5"/>
  <c r="AA568" i="5" s="1"/>
  <c r="Z568" i="5" s="1"/>
  <c r="AB568" i="5"/>
  <c r="Y851" i="5"/>
  <c r="AA851" i="5" s="1"/>
  <c r="Z851" i="5" s="1"/>
  <c r="AB851" i="5"/>
  <c r="AB586" i="5"/>
  <c r="Y586" i="5"/>
  <c r="AA586" i="5" s="1"/>
  <c r="Z586" i="5" s="1"/>
  <c r="Y803" i="5"/>
  <c r="AA803" i="5" s="1"/>
  <c r="Z803" i="5" s="1"/>
  <c r="AC803" i="5"/>
  <c r="AB803" i="5"/>
  <c r="Y1004" i="5"/>
  <c r="AA1004" i="5" s="1"/>
  <c r="Z1004" i="5" s="1"/>
  <c r="AB1004" i="5"/>
  <c r="AC656" i="5"/>
  <c r="AC623" i="5"/>
  <c r="AB623" i="5"/>
  <c r="AC256" i="5"/>
  <c r="AB256" i="5"/>
  <c r="AC399" i="5"/>
  <c r="Y399" i="5"/>
  <c r="AA399" i="5" s="1"/>
  <c r="Z399" i="5" s="1"/>
  <c r="AB399" i="5" s="1"/>
  <c r="Y567" i="5"/>
  <c r="AA567" i="5" s="1"/>
  <c r="Z567" i="5" s="1"/>
  <c r="AB567" i="5"/>
  <c r="AB448" i="5"/>
  <c r="Y448" i="5"/>
  <c r="AA448" i="5" s="1"/>
  <c r="Z448" i="5" s="1"/>
  <c r="AC448" i="5"/>
  <c r="AB329" i="5"/>
  <c r="X329" i="5"/>
  <c r="Y329" i="5" s="1"/>
  <c r="AA329" i="5" s="1"/>
  <c r="Z329" i="5" s="1"/>
  <c r="AC538" i="5"/>
  <c r="AB538" i="5"/>
  <c r="Y1095" i="5"/>
  <c r="AA1095" i="5" s="1"/>
  <c r="AB1095" i="5"/>
  <c r="Q852" i="5"/>
  <c r="AC1099" i="5"/>
  <c r="AB132" i="5"/>
  <c r="AC132" i="5"/>
  <c r="AB115" i="5"/>
  <c r="AB180" i="5"/>
  <c r="AB77" i="5"/>
  <c r="AB494" i="5"/>
  <c r="AB1019" i="5"/>
  <c r="Y1019" i="5"/>
  <c r="AA1019" i="5" s="1"/>
  <c r="Z1019" i="5" s="1"/>
  <c r="AC1019" i="5"/>
  <c r="Y812" i="5"/>
  <c r="AA812" i="5" s="1"/>
  <c r="Z812" i="5" s="1"/>
  <c r="AB812" i="5"/>
  <c r="AB415" i="5"/>
  <c r="Y415" i="5"/>
  <c r="AA415" i="5" s="1"/>
  <c r="Z415" i="5" s="1"/>
  <c r="AC784" i="5"/>
  <c r="AB784" i="5"/>
  <c r="AC1051" i="5"/>
  <c r="Y862" i="5"/>
  <c r="AA862" i="5" s="1"/>
  <c r="Z862" i="5" s="1"/>
  <c r="AB862" i="5"/>
  <c r="AB233" i="5"/>
  <c r="Y233" i="5"/>
  <c r="AA233" i="5" s="1"/>
  <c r="Z233" i="5" s="1"/>
  <c r="AC233" i="5"/>
  <c r="AC349" i="5"/>
  <c r="AB349" i="5"/>
  <c r="AB853" i="5"/>
  <c r="Y853" i="5"/>
  <c r="AA853" i="5" s="1"/>
  <c r="Z853" i="5" s="1"/>
  <c r="AC853" i="5"/>
  <c r="Y240" i="5"/>
  <c r="AA240" i="5" s="1"/>
  <c r="Z240" i="5" s="1"/>
  <c r="AB240" i="5" s="1"/>
  <c r="AA239" i="5"/>
  <c r="AB231" i="5"/>
  <c r="AC139" i="5"/>
  <c r="AB139" i="5"/>
  <c r="AC736" i="5"/>
  <c r="Y736" i="5"/>
  <c r="AA736" i="5" s="1"/>
  <c r="Z736" i="5" s="1"/>
  <c r="AB736" i="5"/>
  <c r="Y128" i="5"/>
  <c r="AA128" i="5" s="1"/>
  <c r="Z128" i="5" s="1"/>
  <c r="AB128" i="5"/>
  <c r="AB1028" i="5"/>
  <c r="Y1028" i="5"/>
  <c r="AA1028" i="5" s="1"/>
  <c r="Z1028" i="5" s="1"/>
  <c r="AB888" i="5"/>
  <c r="AB859" i="5"/>
  <c r="Y859" i="5"/>
  <c r="AA859" i="5" s="1"/>
  <c r="AB930" i="5"/>
  <c r="AC789" i="5"/>
  <c r="Y789" i="5"/>
  <c r="AA789" i="5" s="1"/>
  <c r="Z789" i="5" s="1"/>
  <c r="AB789" i="5"/>
  <c r="AB72" i="5"/>
  <c r="AC96" i="5"/>
  <c r="AB96" i="5"/>
  <c r="AB990" i="5"/>
  <c r="Y990" i="5"/>
  <c r="AA990" i="5" s="1"/>
  <c r="Z990" i="5" s="1"/>
  <c r="AB603" i="5"/>
  <c r="Y603" i="5"/>
  <c r="AA603" i="5" s="1"/>
  <c r="Z603" i="5" s="1"/>
  <c r="AC766" i="5"/>
  <c r="AC469" i="5"/>
  <c r="AC597" i="5"/>
  <c r="AB597" i="5"/>
  <c r="AC60" i="5"/>
  <c r="AC629" i="5"/>
  <c r="AB629" i="5"/>
  <c r="AB251" i="5"/>
  <c r="Q252" i="5"/>
  <c r="AC252" i="5" s="1"/>
  <c r="Y8" i="5"/>
  <c r="AA8" i="5" s="1"/>
  <c r="Z8" i="5" s="1"/>
  <c r="AB8" i="5" s="1"/>
  <c r="AA7" i="5"/>
  <c r="Z7" i="5" s="1"/>
  <c r="AB613" i="5"/>
  <c r="Y613" i="5"/>
  <c r="AA613" i="5" s="1"/>
  <c r="Z613" i="5" s="1"/>
  <c r="AC613" i="5"/>
  <c r="AB809" i="5"/>
  <c r="AC809" i="5"/>
  <c r="Y809" i="5"/>
  <c r="AA809" i="5" s="1"/>
  <c r="Z809" i="5" s="1"/>
  <c r="AB954" i="5"/>
  <c r="AC954" i="5"/>
  <c r="Y954" i="5"/>
  <c r="AA954" i="5" s="1"/>
  <c r="Z954" i="5" s="1"/>
  <c r="AC716" i="5"/>
  <c r="AB123" i="5"/>
  <c r="AB608" i="5"/>
  <c r="Y608" i="5"/>
  <c r="AA608" i="5" s="1"/>
  <c r="Z608" i="5" s="1"/>
  <c r="AC608" i="5"/>
  <c r="AC618" i="5"/>
  <c r="AB484" i="5"/>
  <c r="Y484" i="5"/>
  <c r="AA484" i="5" s="1"/>
  <c r="Z484" i="5" s="1"/>
  <c r="AB752" i="5"/>
  <c r="AC752" i="5"/>
  <c r="AC338" i="5"/>
  <c r="AB818" i="5"/>
  <c r="Y818" i="5"/>
  <c r="AA818" i="5" s="1"/>
  <c r="Z818" i="5" s="1"/>
  <c r="AC709" i="5"/>
  <c r="Y1090" i="5"/>
  <c r="AA1090" i="5" s="1"/>
  <c r="Z1090" i="5" s="1"/>
  <c r="AB1090" i="5"/>
  <c r="AC1090" i="5"/>
  <c r="Y500" i="5"/>
  <c r="AA500" i="5" s="1"/>
  <c r="Z500" i="5" s="1"/>
  <c r="AC174" i="5"/>
  <c r="AC380" i="5"/>
  <c r="Y380" i="5"/>
  <c r="AA380" i="5" s="1"/>
  <c r="Z380" i="5" s="1"/>
  <c r="AB380" i="5" s="1"/>
  <c r="Y1060" i="5"/>
  <c r="AA1060" i="5" s="1"/>
  <c r="Z1060" i="5" s="1"/>
  <c r="AC1060" i="5"/>
  <c r="AB1060" i="5"/>
  <c r="AB1032" i="5"/>
  <c r="Y1032" i="5"/>
  <c r="AA1032" i="5" s="1"/>
  <c r="Z1032" i="5" s="1"/>
  <c r="AC1032" i="5"/>
  <c r="AB1036" i="5"/>
  <c r="Y1036" i="5"/>
  <c r="AA1036" i="5" s="1"/>
  <c r="Z1036" i="5" s="1"/>
  <c r="AC195" i="5"/>
  <c r="AB920" i="5"/>
  <c r="Y920" i="5"/>
  <c r="Y801" i="5"/>
  <c r="AA801" i="5" s="1"/>
  <c r="Z801" i="5" s="1"/>
  <c r="AB69" i="5"/>
  <c r="AB57" i="5"/>
  <c r="AB773" i="5"/>
  <c r="AC773" i="5"/>
  <c r="Y773" i="5"/>
  <c r="AA773" i="5" s="1"/>
  <c r="Z773" i="5" s="1"/>
  <c r="AC458" i="5"/>
  <c r="AB458" i="5"/>
  <c r="AB907" i="5"/>
  <c r="Y907" i="5"/>
  <c r="AA907" i="5" s="1"/>
  <c r="Z907" i="5" s="1"/>
  <c r="AC907" i="5"/>
  <c r="AC40" i="5"/>
  <c r="AC377" i="5"/>
  <c r="Y363" i="5"/>
  <c r="AA363" i="5" s="1"/>
  <c r="Z363" i="5" s="1"/>
  <c r="AB363" i="5"/>
  <c r="AC729" i="5"/>
  <c r="AB979" i="5"/>
  <c r="Y979" i="5"/>
  <c r="Y1007" i="5"/>
  <c r="AA1007" i="5" s="1"/>
  <c r="Z1007" i="5" s="1"/>
  <c r="AB1007" i="5"/>
  <c r="AB229" i="5"/>
  <c r="Y229" i="5"/>
  <c r="AA229" i="5" s="1"/>
  <c r="AB966" i="5"/>
  <c r="AC966" i="5"/>
  <c r="AC881" i="5"/>
  <c r="AB881" i="5"/>
  <c r="Y612" i="5"/>
  <c r="AA612" i="5" s="1"/>
  <c r="Z612" i="5" s="1"/>
  <c r="Y719" i="5"/>
  <c r="AA719" i="5" s="1"/>
  <c r="Z719" i="5" s="1"/>
  <c r="AB719" i="5"/>
  <c r="AC719" i="5"/>
  <c r="AB735" i="5"/>
  <c r="AC735" i="5"/>
  <c r="AC85" i="5"/>
  <c r="AB85" i="5"/>
  <c r="AB637" i="5"/>
  <c r="Y726" i="5"/>
  <c r="AA726" i="5" s="1"/>
  <c r="Z726" i="5" s="1"/>
  <c r="Y72" i="5"/>
  <c r="AA72" i="5" s="1"/>
  <c r="Z72" i="5" s="1"/>
  <c r="AC414" i="5"/>
  <c r="Y414" i="5"/>
  <c r="AA414" i="5" s="1"/>
  <c r="Z414" i="5" s="1"/>
  <c r="AB414" i="5"/>
  <c r="AC607" i="5"/>
  <c r="AB607" i="5"/>
  <c r="AC109" i="5"/>
  <c r="AB109" i="5"/>
  <c r="Y261" i="5"/>
  <c r="AA261" i="5" s="1"/>
  <c r="Z261" i="5" s="1"/>
  <c r="Y269" i="5"/>
  <c r="AA269" i="5" s="1"/>
  <c r="Z269" i="5" s="1"/>
  <c r="AB269" i="5" s="1"/>
  <c r="Y355" i="5"/>
  <c r="AA355" i="5" s="1"/>
  <c r="AB47" i="5"/>
  <c r="AC232" i="5"/>
  <c r="AB506" i="5"/>
  <c r="Y589" i="5"/>
  <c r="AA589" i="5" s="1"/>
  <c r="Z589" i="5" s="1"/>
  <c r="AB288" i="5"/>
  <c r="AB847" i="5"/>
  <c r="AB740" i="5"/>
  <c r="Y740" i="5"/>
  <c r="AA740" i="5" s="1"/>
  <c r="Z740" i="5" s="1"/>
  <c r="AC740" i="5"/>
  <c r="Y720" i="5"/>
  <c r="AA720" i="5" s="1"/>
  <c r="Z720" i="5" s="1"/>
  <c r="AB114" i="5"/>
  <c r="Y756" i="5"/>
  <c r="AA756" i="5" s="1"/>
  <c r="Z756" i="5" s="1"/>
  <c r="AB756" i="5"/>
  <c r="AC756" i="5"/>
  <c r="AB433" i="5"/>
  <c r="AC154" i="5"/>
  <c r="AC138" i="5"/>
  <c r="Y898" i="5"/>
  <c r="AA898" i="5" s="1"/>
  <c r="Z898" i="5" s="1"/>
  <c r="AB800" i="5"/>
  <c r="Y800" i="5"/>
  <c r="AA800" i="5" s="1"/>
  <c r="Z800" i="5" s="1"/>
  <c r="Y744" i="5"/>
  <c r="AA744" i="5" s="1"/>
  <c r="Z744" i="5" s="1"/>
  <c r="AC744" i="5"/>
  <c r="AB744" i="5"/>
  <c r="Y465" i="5"/>
  <c r="AA465" i="5" s="1"/>
  <c r="Z465" i="5" s="1"/>
  <c r="AC570" i="5"/>
  <c r="AC1082" i="5"/>
  <c r="Y523" i="5"/>
  <c r="AA523" i="5" s="1"/>
  <c r="Z523" i="5" s="1"/>
  <c r="AB523" i="5"/>
  <c r="Y649" i="5"/>
  <c r="AA649" i="5" s="1"/>
  <c r="Z649" i="5" s="1"/>
  <c r="AB649" i="5"/>
  <c r="AB787" i="5"/>
  <c r="Y787" i="5"/>
  <c r="AA787" i="5" s="1"/>
  <c r="Z787" i="5" s="1"/>
  <c r="AB378" i="5"/>
  <c r="X378" i="5"/>
  <c r="Y378" i="5" s="1"/>
  <c r="AA378" i="5" s="1"/>
  <c r="Z378" i="5" s="1"/>
  <c r="AB846" i="5"/>
  <c r="AC846" i="5"/>
  <c r="Y846" i="5"/>
  <c r="AA846" i="5" s="1"/>
  <c r="Z846" i="5" s="1"/>
  <c r="Y1025" i="5"/>
  <c r="AA1025" i="5" s="1"/>
  <c r="Z1025" i="5" s="1"/>
  <c r="AB1025" i="5"/>
  <c r="AC1025" i="5"/>
  <c r="Y147" i="5"/>
  <c r="AA147" i="5" s="1"/>
  <c r="Z147" i="5" s="1"/>
  <c r="AB206" i="5"/>
  <c r="AC206" i="5"/>
  <c r="AC351" i="5"/>
  <c r="AC518" i="5"/>
  <c r="AC103" i="5"/>
  <c r="Y103" i="5"/>
  <c r="AA103" i="5" s="1"/>
  <c r="Z103" i="5" s="1"/>
  <c r="AB103" i="5" s="1"/>
  <c r="AB327" i="5"/>
  <c r="AC327" i="5"/>
  <c r="Y874" i="5"/>
  <c r="AA874" i="5" s="1"/>
  <c r="Z874" i="5" s="1"/>
  <c r="AB874" i="5"/>
  <c r="AC874" i="5"/>
  <c r="AB460" i="5"/>
  <c r="X460" i="5"/>
  <c r="Y460" i="5" s="1"/>
  <c r="AA460" i="5" s="1"/>
  <c r="Z460" i="5" s="1"/>
  <c r="Y344" i="5"/>
  <c r="AA344" i="5" s="1"/>
  <c r="Z344" i="5" s="1"/>
  <c r="AB344" i="5"/>
  <c r="Y1048" i="5"/>
  <c r="AA1048" i="5" s="1"/>
  <c r="Z1048" i="5" s="1"/>
  <c r="AB1048" i="5"/>
  <c r="AC1048" i="5"/>
  <c r="Y919" i="5"/>
  <c r="AA919" i="5" s="1"/>
  <c r="Z919" i="5" s="1"/>
  <c r="Y562" i="5"/>
  <c r="AA562" i="5" s="1"/>
  <c r="Z562" i="5" s="1"/>
  <c r="AB508" i="5"/>
  <c r="AC568" i="5"/>
  <c r="AC177" i="5"/>
  <c r="AB98" i="5"/>
  <c r="AB100" i="5"/>
  <c r="Y1021" i="5"/>
  <c r="AA1021" i="5" s="1"/>
  <c r="AB1021" i="5"/>
  <c r="Q972" i="5"/>
  <c r="Y774" i="5"/>
  <c r="AA774" i="5" s="1"/>
  <c r="Z774" i="5" s="1"/>
  <c r="AB774" i="5"/>
  <c r="Q1008" i="5"/>
  <c r="AC567" i="5"/>
  <c r="AB753" i="5"/>
  <c r="Y753" i="5"/>
  <c r="AA753" i="5" s="1"/>
  <c r="Z753" i="5" s="1"/>
  <c r="AB872" i="5"/>
  <c r="Y872" i="5"/>
  <c r="AA872" i="5" s="1"/>
  <c r="Z872" i="5" s="1"/>
  <c r="AB136" i="5"/>
  <c r="Q99" i="5"/>
  <c r="AC579" i="5"/>
  <c r="AB579" i="5"/>
  <c r="Y762" i="5"/>
  <c r="AA762" i="5" s="1"/>
  <c r="Z762" i="5" s="1"/>
  <c r="AB762" i="5"/>
  <c r="AB253" i="5"/>
  <c r="Y253" i="5"/>
  <c r="AA253" i="5" s="1"/>
  <c r="Z253" i="5" s="1"/>
  <c r="AC467" i="5"/>
  <c r="AB657" i="5"/>
  <c r="Y657" i="5"/>
  <c r="AA657" i="5" s="1"/>
  <c r="Z657" i="5" s="1"/>
  <c r="AC657" i="5"/>
  <c r="AB922" i="5"/>
  <c r="AC922" i="5"/>
  <c r="AB757" i="5"/>
  <c r="Y757" i="5"/>
  <c r="AA757" i="5" s="1"/>
  <c r="Z757" i="5" s="1"/>
  <c r="Y635" i="5"/>
  <c r="AA635" i="5" s="1"/>
  <c r="Z635" i="5" s="1"/>
  <c r="Y511" i="5"/>
  <c r="AA511" i="5" s="1"/>
  <c r="Z511" i="5" s="1"/>
  <c r="AB511" i="5"/>
  <c r="AC511" i="5"/>
  <c r="AB102" i="5"/>
  <c r="AC102" i="5"/>
  <c r="AB805" i="5"/>
  <c r="Y805" i="5"/>
  <c r="AA805" i="5" s="1"/>
  <c r="Z805" i="5" s="1"/>
  <c r="AC805" i="5"/>
  <c r="AB246" i="5"/>
  <c r="AB682" i="5"/>
  <c r="Y682" i="5"/>
  <c r="AA682" i="5" s="1"/>
  <c r="Z682" i="5" s="1"/>
  <c r="AC682" i="5"/>
  <c r="AB247" i="5"/>
  <c r="AB559" i="5"/>
  <c r="AC559" i="5"/>
  <c r="AC545" i="5"/>
  <c r="AB545" i="5"/>
  <c r="AB854" i="5"/>
  <c r="AC854" i="5"/>
  <c r="AC812" i="5"/>
  <c r="Q486" i="5"/>
  <c r="AC486" i="5" s="1"/>
  <c r="AB295" i="5"/>
  <c r="AB18" i="5"/>
  <c r="AB760" i="5"/>
  <c r="Y760" i="5"/>
  <c r="AA760" i="5" s="1"/>
  <c r="Z760" i="5" s="1"/>
  <c r="AC234" i="5"/>
  <c r="AC194" i="5"/>
  <c r="AB194" i="5"/>
  <c r="AB678" i="5"/>
  <c r="AB239" i="5"/>
  <c r="AC258" i="5"/>
  <c r="Z258" i="5"/>
  <c r="Y297" i="5"/>
  <c r="AA297" i="5" s="1"/>
  <c r="Z297" i="5" s="1"/>
  <c r="AB297" i="5"/>
  <c r="AC297" i="5"/>
  <c r="AB503" i="5"/>
  <c r="AB891" i="5"/>
  <c r="AC891" i="5"/>
  <c r="Y891" i="5"/>
  <c r="AA891" i="5" s="1"/>
  <c r="Z891" i="5" s="1"/>
  <c r="AC214" i="5"/>
  <c r="AB214" i="5"/>
  <c r="AC75" i="5"/>
  <c r="AC777" i="5"/>
  <c r="AB777" i="5"/>
  <c r="Y777" i="5"/>
  <c r="AA777" i="5" s="1"/>
  <c r="Z777" i="5" s="1"/>
  <c r="AB488" i="5"/>
  <c r="AB153" i="5"/>
  <c r="AB671" i="5"/>
  <c r="Y671" i="5"/>
  <c r="AA671" i="5" s="1"/>
  <c r="Z671" i="5" s="1"/>
  <c r="AC241" i="5"/>
  <c r="AB241" i="5"/>
  <c r="AA506" i="5"/>
  <c r="Y808" i="5"/>
  <c r="AA808" i="5" s="1"/>
  <c r="Z808" i="5" s="1"/>
  <c r="AB808" i="5"/>
  <c r="AC808" i="5"/>
  <c r="AB151" i="5"/>
  <c r="Y196" i="5"/>
  <c r="AA196" i="5" s="1"/>
  <c r="AB196" i="5"/>
  <c r="AB595" i="5"/>
  <c r="AB958" i="5"/>
  <c r="Y958" i="5"/>
  <c r="AB726" i="5"/>
  <c r="AC726" i="5"/>
  <c r="AC669" i="5"/>
  <c r="AB669" i="5"/>
  <c r="AB308" i="5"/>
  <c r="Q124" i="5"/>
  <c r="Y1018" i="5"/>
  <c r="AA1018" i="5" s="1"/>
  <c r="Z1018" i="5" s="1"/>
  <c r="AC1018" i="5"/>
  <c r="AB1018" i="5"/>
  <c r="AB780" i="5"/>
  <c r="AC780" i="5"/>
  <c r="Y780" i="5"/>
  <c r="AA780" i="5" s="1"/>
  <c r="Z780" i="5" s="1"/>
  <c r="AC31" i="5"/>
  <c r="AC964" i="5"/>
  <c r="AC969" i="5"/>
  <c r="AB969" i="5"/>
  <c r="AB658" i="5"/>
  <c r="AC547" i="5"/>
  <c r="AB547" i="5"/>
  <c r="AC126" i="5"/>
  <c r="AD126" i="5" s="1"/>
  <c r="Y381" i="5"/>
  <c r="AA381" i="5" s="1"/>
  <c r="Z381" i="5" s="1"/>
  <c r="AC546" i="5"/>
  <c r="AC55" i="5"/>
  <c r="Y347" i="5"/>
  <c r="AA347" i="5" s="1"/>
  <c r="Z347" i="5" s="1"/>
  <c r="AC452" i="5"/>
  <c r="AB452" i="5"/>
  <c r="Y437" i="5"/>
  <c r="AB437" i="5"/>
  <c r="Y824" i="5"/>
  <c r="AA824" i="5" s="1"/>
  <c r="Z824" i="5" s="1"/>
  <c r="Y313" i="5"/>
  <c r="AA313" i="5" s="1"/>
  <c r="Z313" i="5" s="1"/>
  <c r="AB785" i="5"/>
  <c r="AC785" i="5"/>
  <c r="Y785" i="5"/>
  <c r="AA785" i="5" s="1"/>
  <c r="Z785" i="5" s="1"/>
  <c r="Y348" i="5"/>
  <c r="AA348" i="5" s="1"/>
  <c r="Z348" i="5" s="1"/>
  <c r="AB472" i="5"/>
  <c r="AC472" i="5"/>
  <c r="AB604" i="5"/>
  <c r="Y139" i="5"/>
  <c r="AA139" i="5" s="1"/>
  <c r="Z139" i="5" s="1"/>
  <c r="AC213" i="5"/>
  <c r="Y174" i="5"/>
  <c r="AA174" i="5" s="1"/>
  <c r="Z174" i="5" s="1"/>
  <c r="AB502" i="5"/>
  <c r="AC502" i="5"/>
  <c r="AC345" i="5"/>
  <c r="AC746" i="5"/>
  <c r="AB746" i="5"/>
  <c r="Y746" i="5"/>
  <c r="AA746" i="5" s="1"/>
  <c r="Z746" i="5" s="1"/>
  <c r="Y173" i="5"/>
  <c r="AA173" i="5" s="1"/>
  <c r="Z173" i="5" s="1"/>
  <c r="Y737" i="5"/>
  <c r="AA737" i="5" s="1"/>
  <c r="Z737" i="5" s="1"/>
  <c r="Y428" i="5"/>
  <c r="AA428" i="5" s="1"/>
  <c r="Z428" i="5" s="1"/>
  <c r="AB428" i="5"/>
  <c r="Q309" i="5"/>
  <c r="AC449" i="5"/>
  <c r="AB449" i="5"/>
  <c r="AB439" i="5"/>
  <c r="AC439" i="5"/>
  <c r="Q672" i="5"/>
  <c r="Y948" i="5"/>
  <c r="AA948" i="5" s="1"/>
  <c r="Z948" i="5" s="1"/>
  <c r="AC992" i="5"/>
  <c r="AB992" i="5"/>
  <c r="AC317" i="5"/>
  <c r="AB317" i="5"/>
  <c r="AB772" i="5"/>
  <c r="Y772" i="5"/>
  <c r="AA772" i="5" s="1"/>
  <c r="Z772" i="5" s="1"/>
  <c r="AC772" i="5"/>
  <c r="AB152" i="5"/>
  <c r="AB576" i="5"/>
  <c r="AC576" i="5"/>
  <c r="Y156" i="5"/>
  <c r="AA156" i="5" s="1"/>
  <c r="Z156" i="5" s="1"/>
  <c r="AB677" i="5"/>
  <c r="AC677" i="5"/>
  <c r="Y298" i="5"/>
  <c r="AA298" i="5" s="1"/>
  <c r="Z298" i="5" s="1"/>
  <c r="AB1029" i="5"/>
  <c r="Y1029" i="5"/>
  <c r="AA1029" i="5" s="1"/>
  <c r="Z1029" i="5" s="1"/>
  <c r="AC1029" i="5"/>
  <c r="AB1054" i="5"/>
  <c r="AC616" i="5"/>
  <c r="AB616" i="5"/>
  <c r="Y882" i="5"/>
  <c r="AA882" i="5" s="1"/>
  <c r="Z882" i="5" s="1"/>
  <c r="AB882" i="5"/>
  <c r="AC275" i="5"/>
  <c r="Y49" i="5"/>
  <c r="AA49" i="5" s="1"/>
  <c r="Z49" i="5" s="1"/>
  <c r="AB361" i="5"/>
  <c r="AB38" i="5"/>
  <c r="Y377" i="5"/>
  <c r="AA377" i="5" s="1"/>
  <c r="Z377" i="5" s="1"/>
  <c r="AB906" i="5"/>
  <c r="AC906" i="5"/>
  <c r="Y906" i="5"/>
  <c r="AA906" i="5" s="1"/>
  <c r="Z906" i="5" s="1"/>
  <c r="AC363" i="5"/>
  <c r="Y722" i="5"/>
  <c r="AA722" i="5" s="1"/>
  <c r="Z722" i="5" s="1"/>
  <c r="Y668" i="5"/>
  <c r="AA668" i="5" s="1"/>
  <c r="Z668" i="5" s="1"/>
  <c r="Y188" i="5"/>
  <c r="AA188" i="5" s="1"/>
  <c r="Z188" i="5" s="1"/>
  <c r="AC150" i="5"/>
  <c r="AC556" i="5"/>
  <c r="Y536" i="5"/>
  <c r="AA536" i="5" s="1"/>
  <c r="Z536" i="5" s="1"/>
  <c r="Y421" i="5"/>
  <c r="AA421" i="5" s="1"/>
  <c r="Z421" i="5" s="1"/>
  <c r="AB421" i="5"/>
  <c r="AC421" i="5"/>
  <c r="Y939" i="5"/>
  <c r="AB939" i="5"/>
  <c r="AB406" i="5"/>
  <c r="Y308" i="5"/>
  <c r="AA308" i="5" s="1"/>
  <c r="Z308" i="5" s="1"/>
  <c r="AB142" i="5"/>
  <c r="AC142" i="5"/>
  <c r="AB1011" i="5"/>
  <c r="AC1011" i="5"/>
  <c r="AC698" i="5"/>
  <c r="AB698" i="5"/>
  <c r="AC159" i="5"/>
  <c r="Y887" i="5"/>
  <c r="AA887" i="5" s="1"/>
  <c r="Z887" i="5" s="1"/>
  <c r="AB887" i="5"/>
  <c r="Q325" i="5"/>
  <c r="AC507" i="5"/>
  <c r="AB1102" i="5"/>
  <c r="Y1102" i="5"/>
  <c r="AA1102" i="5" s="1"/>
  <c r="Z1102" i="5" s="1"/>
  <c r="Y144" i="5"/>
  <c r="AA144" i="5" s="1"/>
  <c r="Z144" i="5" s="1"/>
  <c r="AC417" i="5"/>
  <c r="Y459" i="5"/>
  <c r="AA459" i="5" s="1"/>
  <c r="Z459" i="5" s="1"/>
  <c r="Y474" i="5"/>
  <c r="AA474" i="5" s="1"/>
  <c r="Z474" i="5" s="1"/>
  <c r="Y923" i="5"/>
  <c r="AA923" i="5" s="1"/>
  <c r="Y793" i="5"/>
  <c r="AA793" i="5" s="1"/>
  <c r="Z793" i="5" s="1"/>
  <c r="AB179" i="5"/>
  <c r="AC844" i="5"/>
  <c r="AC391" i="5"/>
  <c r="AC9" i="5"/>
  <c r="Y681" i="5"/>
  <c r="AA681" i="5" s="1"/>
  <c r="Z681" i="5" s="1"/>
  <c r="AB681" i="5"/>
  <c r="AC681" i="5"/>
  <c r="Y285" i="5"/>
  <c r="AA285" i="5" s="1"/>
  <c r="Z285" i="5" s="1"/>
  <c r="Y182" i="5"/>
  <c r="AA182" i="5" s="1"/>
  <c r="Z182" i="5" s="1"/>
  <c r="AB182" i="5"/>
  <c r="AB203" i="5"/>
  <c r="AC89" i="5"/>
  <c r="AB300" i="5"/>
  <c r="Y300" i="5"/>
  <c r="AA300" i="5" s="1"/>
  <c r="Z300" i="5" s="1"/>
  <c r="AC1033" i="5"/>
  <c r="Y1064" i="5"/>
  <c r="AA1064" i="5" s="1"/>
  <c r="Z1064" i="5" s="1"/>
  <c r="AB1064" i="5"/>
  <c r="AC1064" i="5"/>
  <c r="AB346" i="5"/>
  <c r="Y346" i="5"/>
  <c r="AA346" i="5" s="1"/>
  <c r="Z346" i="5" s="1"/>
  <c r="AC346" i="5"/>
  <c r="Y1000" i="5"/>
  <c r="AA1000" i="5" s="1"/>
  <c r="Z1000" i="5" s="1"/>
  <c r="AB776" i="5"/>
  <c r="AC776" i="5"/>
  <c r="Y776" i="5"/>
  <c r="AA776" i="5" s="1"/>
  <c r="Z776" i="5" s="1"/>
  <c r="AB542" i="5"/>
  <c r="Y542" i="5"/>
  <c r="AA542" i="5" s="1"/>
  <c r="Z542" i="5" s="1"/>
  <c r="Y574" i="5"/>
  <c r="AA574" i="5" s="1"/>
  <c r="Z574" i="5" s="1"/>
  <c r="AB574" i="5"/>
  <c r="Y227" i="5"/>
  <c r="AB53" i="5"/>
  <c r="Y532" i="5"/>
  <c r="AA532" i="5" s="1"/>
  <c r="Z532" i="5" s="1"/>
  <c r="Q509" i="5"/>
  <c r="AC647" i="5"/>
  <c r="Y817" i="5"/>
  <c r="AA817" i="5" s="1"/>
  <c r="Z817" i="5" s="1"/>
  <c r="Y277" i="5"/>
  <c r="AA277" i="5" s="1"/>
  <c r="AB277" i="5"/>
  <c r="AB331" i="5"/>
  <c r="AC331" i="5"/>
  <c r="AC775" i="5"/>
  <c r="AC799" i="5"/>
  <c r="AB799" i="5"/>
  <c r="AC205" i="5"/>
  <c r="Q129" i="5"/>
  <c r="Y955" i="5"/>
  <c r="AB955" i="5"/>
  <c r="AC879" i="5"/>
  <c r="AB879" i="5"/>
  <c r="Y490" i="5"/>
  <c r="AA490" i="5" s="1"/>
  <c r="Z490" i="5" s="1"/>
  <c r="Y375" i="5"/>
  <c r="AA375" i="5" s="1"/>
  <c r="Z375" i="5" s="1"/>
  <c r="AB200" i="5"/>
  <c r="Y200" i="5"/>
  <c r="AA200" i="5" s="1"/>
  <c r="Z200" i="5" s="1"/>
  <c r="AC165" i="5"/>
  <c r="Y529" i="5"/>
  <c r="AA529" i="5" s="1"/>
  <c r="Z529" i="5" s="1"/>
  <c r="AC586" i="5"/>
  <c r="AB712" i="5"/>
  <c r="Y712" i="5"/>
  <c r="AA712" i="5" s="1"/>
  <c r="Z712" i="5" s="1"/>
  <c r="AC712" i="5"/>
  <c r="AC307" i="5"/>
  <c r="AB307" i="5"/>
  <c r="AC811" i="5"/>
  <c r="AB811" i="5"/>
  <c r="Y597" i="5"/>
  <c r="AA597" i="5" s="1"/>
  <c r="Z597" i="5" s="1"/>
  <c r="AB167" i="5"/>
  <c r="Y1001" i="5"/>
  <c r="AA1001" i="5" s="1"/>
  <c r="Z1001" i="5" s="1"/>
  <c r="AB1001" i="5"/>
  <c r="AC1001" i="5"/>
  <c r="Y256" i="5"/>
  <c r="AA256" i="5" s="1"/>
  <c r="Z256" i="5" s="1"/>
  <c r="Y499" i="5"/>
  <c r="AA499" i="5" s="1"/>
  <c r="Z499" i="5" s="1"/>
  <c r="AC555" i="5"/>
  <c r="AB555" i="5"/>
  <c r="Y555" i="5"/>
  <c r="AA555" i="5" s="1"/>
  <c r="Z555" i="5" s="1"/>
  <c r="Y629" i="5"/>
  <c r="AA629" i="5" s="1"/>
  <c r="Z629" i="5" s="1"/>
  <c r="Q1075" i="5"/>
  <c r="AC1075" i="5" s="1"/>
  <c r="AC1070" i="5"/>
  <c r="AB1070" i="5"/>
  <c r="AB631" i="5"/>
  <c r="Q873" i="5"/>
  <c r="AC957" i="5"/>
  <c r="AB957" i="5"/>
  <c r="AB687" i="5"/>
  <c r="Y687" i="5"/>
  <c r="AA687" i="5" s="1"/>
  <c r="Z687" i="5" s="1"/>
  <c r="Y1014" i="5"/>
  <c r="AA1014" i="5" s="1"/>
  <c r="Z1014" i="5" s="1"/>
  <c r="AB1014" i="5"/>
  <c r="AC1014" i="5"/>
  <c r="AC329" i="5"/>
  <c r="AB572" i="5"/>
  <c r="Y517" i="5"/>
  <c r="AA517" i="5" s="1"/>
  <c r="Z517" i="5" s="1"/>
  <c r="AC517" i="5"/>
  <c r="AB517" i="5"/>
  <c r="Y423" i="5"/>
  <c r="AA423" i="5" s="1"/>
  <c r="Z423" i="5" s="1"/>
  <c r="AB265" i="5"/>
  <c r="AB145" i="5"/>
  <c r="Y614" i="5"/>
  <c r="AC487" i="5"/>
  <c r="AC190" i="5"/>
  <c r="AB190" i="5"/>
  <c r="AC856" i="5"/>
  <c r="AB856" i="5"/>
  <c r="Q504" i="5"/>
  <c r="AB219" i="5"/>
  <c r="AC696" i="5"/>
  <c r="AB696" i="5"/>
  <c r="AC841" i="5"/>
  <c r="AC185" i="5"/>
  <c r="AB186" i="5"/>
  <c r="Y724" i="5"/>
  <c r="AA724" i="5" s="1"/>
  <c r="Z724" i="5" s="1"/>
  <c r="Q489" i="5"/>
  <c r="AC454" i="5"/>
  <c r="AB454" i="5"/>
  <c r="Y911" i="5"/>
  <c r="AA911" i="5" s="1"/>
  <c r="Z911" i="5" s="1"/>
  <c r="AC666" i="5"/>
  <c r="AC728" i="5"/>
  <c r="AB728" i="5"/>
  <c r="Y302" i="5"/>
  <c r="AA302" i="5" s="1"/>
  <c r="Z302" i="5" s="1"/>
  <c r="AB302" i="5"/>
  <c r="AC302" i="5"/>
  <c r="Y619" i="5"/>
  <c r="AA619" i="5" s="1"/>
  <c r="Z619" i="5" s="1"/>
  <c r="AB619" i="5"/>
  <c r="Q207" i="5"/>
  <c r="Y943" i="5"/>
  <c r="AA943" i="5" s="1"/>
  <c r="Z943" i="5" s="1"/>
  <c r="AB943" i="5"/>
  <c r="AB1043" i="5"/>
  <c r="AC1043" i="5"/>
  <c r="Y1043" i="5"/>
  <c r="AA1043" i="5" s="1"/>
  <c r="Z1043" i="5" s="1"/>
  <c r="AB553" i="5"/>
  <c r="Y553" i="5"/>
  <c r="AA553" i="5" s="1"/>
  <c r="Z553" i="5" s="1"/>
  <c r="AC553" i="5"/>
  <c r="AC493" i="5"/>
  <c r="AB493" i="5"/>
  <c r="AC88" i="5"/>
  <c r="Y496" i="5"/>
  <c r="AA496" i="5" s="1"/>
  <c r="Z496" i="5" s="1"/>
  <c r="AB700" i="5"/>
  <c r="AB30" i="5"/>
  <c r="Y396" i="5"/>
  <c r="AA396" i="5" s="1"/>
  <c r="Z396" i="5" s="1"/>
  <c r="AB396" i="5"/>
  <c r="Q909" i="5"/>
  <c r="AB905" i="5"/>
  <c r="AC905" i="5"/>
  <c r="Y905" i="5"/>
  <c r="AA905" i="5" s="1"/>
  <c r="Z905" i="5" s="1"/>
  <c r="AC87" i="5"/>
  <c r="AB234" i="5"/>
  <c r="Y284" i="5"/>
  <c r="AA284" i="5" s="1"/>
  <c r="Z284" i="5" s="1"/>
  <c r="AB594" i="5"/>
  <c r="Y594" i="5"/>
  <c r="AA594" i="5" s="1"/>
  <c r="Z594" i="5" s="1"/>
  <c r="Y42" i="5"/>
  <c r="AA42" i="5" s="1"/>
  <c r="AC360" i="5"/>
  <c r="AB360" i="5"/>
  <c r="AB625" i="5"/>
  <c r="AC625" i="5"/>
  <c r="AB1047" i="5"/>
  <c r="AC1047" i="5"/>
  <c r="Y1047" i="5"/>
  <c r="AA1047" i="5" s="1"/>
  <c r="Z1047" i="5" s="1"/>
  <c r="AB111" i="5"/>
  <c r="X111" i="5"/>
  <c r="Y111" i="5" s="1"/>
  <c r="AA111" i="5" s="1"/>
  <c r="Z111" i="5" s="1"/>
  <c r="AC543" i="5"/>
  <c r="AC602" i="5"/>
  <c r="Y819" i="5"/>
  <c r="AB819" i="5"/>
  <c r="AB711" i="5"/>
  <c r="Y912" i="5"/>
  <c r="AA912" i="5" s="1"/>
  <c r="Z912" i="5" s="1"/>
  <c r="AB912" i="5"/>
  <c r="AB764" i="5"/>
  <c r="Y764" i="5"/>
  <c r="AA764" i="5" s="1"/>
  <c r="Z764" i="5" s="1"/>
  <c r="AC764" i="5"/>
  <c r="AC1059" i="5"/>
  <c r="AB733" i="5"/>
  <c r="Y733" i="5"/>
  <c r="AA733" i="5" s="1"/>
  <c r="Z733" i="5" s="1"/>
  <c r="AC535" i="5"/>
  <c r="AB573" i="5"/>
  <c r="AC573" i="5"/>
  <c r="AB651" i="5"/>
  <c r="Y651" i="5"/>
  <c r="AA651" i="5" s="1"/>
  <c r="Z651" i="5" s="1"/>
  <c r="AB56" i="5"/>
  <c r="Y56" i="5"/>
  <c r="AA56" i="5" s="1"/>
  <c r="Z56" i="5" s="1"/>
  <c r="AC56" i="5"/>
  <c r="AB423" i="5"/>
  <c r="AB842" i="5"/>
  <c r="Y842" i="5"/>
  <c r="AA842" i="5" s="1"/>
  <c r="Z842" i="5" s="1"/>
  <c r="AB173" i="5"/>
  <c r="AC173" i="5"/>
  <c r="AC113" i="5"/>
  <c r="AC707" i="5"/>
  <c r="Y157" i="5"/>
  <c r="AB157" i="5"/>
  <c r="Y624" i="5"/>
  <c r="AA624" i="5" s="1"/>
  <c r="Z624" i="5" s="1"/>
  <c r="Y769" i="5"/>
  <c r="AA769" i="5" s="1"/>
  <c r="Z769" i="5" s="1"/>
  <c r="AB769" i="5"/>
  <c r="AC769" i="5"/>
  <c r="AC347" i="5"/>
  <c r="AB347" i="5"/>
  <c r="AC473" i="5"/>
  <c r="Y473" i="5"/>
  <c r="AA473" i="5" s="1"/>
  <c r="Z473" i="5" s="1"/>
  <c r="AB473" i="5" s="1"/>
  <c r="AB313" i="5"/>
  <c r="AC330" i="5"/>
  <c r="Y299" i="5"/>
  <c r="AA299" i="5" s="1"/>
  <c r="Z299" i="5" s="1"/>
  <c r="AB61" i="5"/>
  <c r="Y831" i="5"/>
  <c r="AA831" i="5" s="1"/>
  <c r="Z831" i="5" s="1"/>
  <c r="AB831" i="5"/>
  <c r="AB938" i="5"/>
  <c r="Y938" i="5"/>
  <c r="AA938" i="5" s="1"/>
  <c r="Z938" i="5" s="1"/>
  <c r="Y408" i="5"/>
  <c r="AA408" i="5" s="1"/>
  <c r="Z408" i="5" s="1"/>
  <c r="AC63" i="5"/>
  <c r="AC1030" i="5"/>
  <c r="AB1030" i="5"/>
  <c r="Y1030" i="5"/>
  <c r="AA1030" i="5" s="1"/>
  <c r="Z1030" i="5" s="1"/>
  <c r="AB1057" i="5"/>
  <c r="Y1057" i="5"/>
  <c r="AA1057" i="5" s="1"/>
  <c r="Z1057" i="5" s="1"/>
  <c r="AB105" i="5"/>
  <c r="AB557" i="5"/>
  <c r="AC557" i="5"/>
  <c r="AC198" i="5"/>
  <c r="AB948" i="5"/>
  <c r="AC266" i="5"/>
  <c r="Y266" i="5"/>
  <c r="AA266" i="5" s="1"/>
  <c r="Z266" i="5" s="1"/>
  <c r="AB266" i="5" s="1"/>
  <c r="Y1086" i="5"/>
  <c r="AA1086" i="5" s="1"/>
  <c r="Z1086" i="5" s="1"/>
  <c r="AB1086" i="5"/>
  <c r="AC828" i="5"/>
  <c r="Y828" i="5"/>
  <c r="AA828" i="5" s="1"/>
  <c r="Z828" i="5" s="1"/>
  <c r="AB828" i="5"/>
  <c r="AC1028" i="5"/>
  <c r="AB521" i="5"/>
  <c r="Y521" i="5"/>
  <c r="AA521" i="5" s="1"/>
  <c r="Z521" i="5" s="1"/>
  <c r="AB40" i="5"/>
  <c r="Q659" i="5"/>
  <c r="AB410" i="5"/>
  <c r="AB412" i="5"/>
  <c r="Y412" i="5"/>
  <c r="AA412" i="5" s="1"/>
  <c r="Z412" i="5" s="1"/>
  <c r="Y123" i="5"/>
  <c r="AA123" i="5" s="1"/>
  <c r="Z123" i="5" s="1"/>
  <c r="AB611" i="5"/>
  <c r="Y611" i="5"/>
  <c r="AA611" i="5" s="1"/>
  <c r="Z611" i="5" s="1"/>
  <c r="AC611" i="5"/>
  <c r="AC162" i="5"/>
  <c r="AB162" i="5"/>
  <c r="AB315" i="5"/>
  <c r="AC315" i="5"/>
  <c r="Y1005" i="5"/>
  <c r="AA1005" i="5" s="1"/>
  <c r="Z1005" i="5" s="1"/>
  <c r="AB1005" i="5"/>
  <c r="AC1005" i="5"/>
  <c r="AC758" i="5"/>
  <c r="AB977" i="5"/>
  <c r="AC977" i="5"/>
  <c r="Y93" i="5"/>
  <c r="AA93" i="5" s="1"/>
  <c r="Z93" i="5" s="1"/>
  <c r="Y94" i="5"/>
  <c r="AB94" i="5"/>
  <c r="AC536" i="5"/>
  <c r="AB536" i="5"/>
  <c r="AC612" i="5"/>
  <c r="AB612" i="5"/>
  <c r="Y1040" i="5"/>
  <c r="AA1040" i="5" s="1"/>
  <c r="Z1040" i="5" s="1"/>
  <c r="AC1040" i="5"/>
  <c r="AB1040" i="5"/>
  <c r="AC814" i="5"/>
  <c r="AC267" i="5"/>
  <c r="AB267" i="5"/>
  <c r="AB210" i="5"/>
  <c r="X210" i="5"/>
  <c r="Y210" i="5" s="1"/>
  <c r="AA210" i="5" s="1"/>
  <c r="Z210" i="5" s="1"/>
  <c r="AB261" i="5"/>
  <c r="AB577" i="5"/>
  <c r="Y577" i="5"/>
  <c r="AA577" i="5" s="1"/>
  <c r="Z577" i="5" s="1"/>
  <c r="AB781" i="5"/>
  <c r="Y241" i="5"/>
  <c r="AA241" i="5" s="1"/>
  <c r="Z241" i="5" s="1"/>
  <c r="AC650" i="5"/>
  <c r="AB650" i="5"/>
  <c r="Y1104" i="5"/>
  <c r="AA1104" i="5" s="1"/>
  <c r="Z1104" i="5" s="1"/>
  <c r="AB1104" i="5"/>
  <c r="AC1104" i="5"/>
  <c r="AB445" i="5"/>
  <c r="AC445" i="5"/>
  <c r="AC484" i="5"/>
  <c r="AB46" i="5"/>
  <c r="AC892" i="5"/>
  <c r="AB892" i="5"/>
  <c r="Y341" i="5"/>
  <c r="AA341" i="5" s="1"/>
  <c r="AC897" i="5"/>
  <c r="Q39" i="5"/>
  <c r="Y585" i="5"/>
  <c r="AA585" i="5" s="1"/>
  <c r="Z585" i="5" s="1"/>
  <c r="AB585" i="5"/>
  <c r="AC585" i="5"/>
  <c r="Y706" i="5"/>
  <c r="AA706" i="5" s="1"/>
  <c r="Z706" i="5" s="1"/>
  <c r="AB706" i="5"/>
  <c r="AB276" i="5"/>
  <c r="AC276" i="5"/>
  <c r="AC913" i="5"/>
  <c r="AB970" i="5"/>
  <c r="AC970" i="5"/>
  <c r="Y970" i="5"/>
  <c r="AA970" i="5" s="1"/>
  <c r="Z970" i="5" s="1"/>
  <c r="Y96" i="5"/>
  <c r="AA96" i="5" s="1"/>
  <c r="Z96" i="5" s="1"/>
  <c r="AB786" i="5"/>
  <c r="AC786" i="5"/>
  <c r="Y786" i="5"/>
  <c r="AA786" i="5" s="1"/>
  <c r="Z786" i="5" s="1"/>
  <c r="AB675" i="5"/>
  <c r="Y675" i="5"/>
  <c r="AA675" i="5" s="1"/>
  <c r="Z675" i="5" s="1"/>
  <c r="AC443" i="5"/>
  <c r="AC1069" i="5"/>
  <c r="AB1069" i="5"/>
  <c r="AB673" i="5"/>
  <c r="Y673" i="5"/>
  <c r="AA673" i="5" s="1"/>
  <c r="Z673" i="5" s="1"/>
  <c r="Y534" i="5"/>
  <c r="AA534" i="5" s="1"/>
  <c r="Z534" i="5" s="1"/>
  <c r="AB534" i="5"/>
  <c r="AB133" i="5"/>
  <c r="AC550" i="5"/>
  <c r="AB829" i="5"/>
  <c r="Y829" i="5"/>
  <c r="AA829" i="5" s="1"/>
  <c r="Z829" i="5" s="1"/>
  <c r="AC603" i="5"/>
  <c r="Y491" i="5"/>
  <c r="AB1103" i="5"/>
  <c r="AC1103" i="5"/>
  <c r="Y1103" i="5"/>
  <c r="AA1103" i="5" s="1"/>
  <c r="Z1103" i="5" s="1"/>
  <c r="Y1010" i="5"/>
  <c r="AA1010" i="5" s="1"/>
  <c r="Z1010" i="5" s="1"/>
  <c r="AB1010" i="5"/>
  <c r="AC1010" i="5"/>
  <c r="Y770" i="5"/>
  <c r="AA770" i="5" s="1"/>
  <c r="Z770" i="5" s="1"/>
  <c r="AB770" i="5"/>
  <c r="Y1034" i="5"/>
  <c r="AA1034" i="5" s="1"/>
  <c r="Z1034" i="5" s="1"/>
  <c r="AB1034" i="5"/>
  <c r="AB475" i="5"/>
  <c r="AC257" i="5"/>
  <c r="AC790" i="5"/>
  <c r="AB790" i="5"/>
  <c r="Y250" i="5"/>
  <c r="AA250" i="5" s="1"/>
  <c r="Z250" i="5" s="1"/>
  <c r="Q407" i="5"/>
  <c r="AC441" i="5"/>
  <c r="Y730" i="5"/>
  <c r="AA730" i="5" s="1"/>
  <c r="Z730" i="5" s="1"/>
  <c r="AC71" i="5"/>
  <c r="Y327" i="5"/>
  <c r="AA327" i="5" s="1"/>
  <c r="Z327" i="5" s="1"/>
  <c r="AB431" i="5"/>
  <c r="Y431" i="5"/>
  <c r="AA431" i="5" s="1"/>
  <c r="Z431" i="5" s="1"/>
  <c r="AC1061" i="5"/>
  <c r="Y1061" i="5"/>
  <c r="AA1061" i="5" s="1"/>
  <c r="Z1061" i="5" s="1"/>
  <c r="AB1061" i="5"/>
  <c r="AB440" i="5"/>
  <c r="AC632" i="5"/>
  <c r="AB375" i="5"/>
  <c r="AC544" i="5"/>
  <c r="Q889" i="5"/>
  <c r="Y79" i="5"/>
  <c r="AA79" i="5" s="1"/>
  <c r="Z79" i="5" s="1"/>
  <c r="AB165" i="5"/>
  <c r="AB717" i="5"/>
  <c r="Y717" i="5"/>
  <c r="AA717" i="5" s="1"/>
  <c r="Z717" i="5" s="1"/>
  <c r="AC717" i="5"/>
  <c r="Y177" i="5"/>
  <c r="AA177" i="5" s="1"/>
  <c r="Z177" i="5" s="1"/>
  <c r="AC713" i="5"/>
  <c r="AC539" i="5"/>
  <c r="AB539" i="5"/>
  <c r="Q596" i="5"/>
  <c r="Y333" i="5"/>
  <c r="AA333" i="5" s="1"/>
  <c r="Z333" i="5" s="1"/>
  <c r="AC333" i="5"/>
  <c r="AB333" i="5"/>
  <c r="AB398" i="5"/>
  <c r="AC398" i="5"/>
  <c r="Q940" i="5"/>
  <c r="Q413" i="5"/>
  <c r="AC354" i="5"/>
  <c r="Y354" i="5"/>
  <c r="AA354" i="5" s="1"/>
  <c r="Z354" i="5" s="1"/>
  <c r="AB354" i="5"/>
  <c r="Y151" i="5"/>
  <c r="AA151" i="5" s="1"/>
  <c r="Z151" i="5" s="1"/>
  <c r="AB745" i="5"/>
  <c r="Y745" i="5"/>
  <c r="AA745" i="5" s="1"/>
  <c r="Z745" i="5" s="1"/>
  <c r="AC745" i="5"/>
  <c r="AB254" i="5"/>
  <c r="AC782" i="5"/>
  <c r="Y782" i="5"/>
  <c r="AA782" i="5" s="1"/>
  <c r="Z782" i="5" s="1"/>
  <c r="AB782" i="5"/>
  <c r="Y29" i="5"/>
  <c r="AA29" i="5" s="1"/>
  <c r="Z29" i="5" s="1"/>
  <c r="AC572" i="5"/>
  <c r="AC202" i="5"/>
  <c r="Y487" i="5"/>
  <c r="AA487" i="5" s="1"/>
  <c r="Z487" i="5" s="1"/>
  <c r="AC130" i="5"/>
  <c r="AB130" i="5"/>
  <c r="Y579" i="5"/>
  <c r="AA579" i="5" s="1"/>
  <c r="Z579" i="5" s="1"/>
  <c r="Y132" i="5"/>
  <c r="AA132" i="5" s="1"/>
  <c r="Z132" i="5" s="1"/>
  <c r="AB581" i="5"/>
  <c r="Q332" i="5"/>
  <c r="Y332" i="5" s="1"/>
  <c r="AA332" i="5" s="1"/>
  <c r="Z332" i="5" s="1"/>
  <c r="AB332" i="5" s="1"/>
  <c r="AB524" i="5"/>
  <c r="Y524" i="5"/>
  <c r="AA524" i="5" s="1"/>
  <c r="Z524" i="5" s="1"/>
  <c r="Y640" i="5"/>
  <c r="AA640" i="5" s="1"/>
  <c r="Z640" i="5" s="1"/>
  <c r="AB640" i="5"/>
  <c r="AB185" i="5"/>
  <c r="Y667" i="5"/>
  <c r="AA667" i="5" s="1"/>
  <c r="Z667" i="5" s="1"/>
  <c r="AC724" i="5"/>
  <c r="AB530" i="5"/>
  <c r="AB1042" i="5"/>
  <c r="Y1042" i="5"/>
  <c r="AA1042" i="5" s="1"/>
  <c r="Z1042" i="5" s="1"/>
  <c r="AB224" i="5"/>
  <c r="AC224" i="5"/>
  <c r="Y180" i="5"/>
  <c r="AA180" i="5" s="1"/>
  <c r="Z180" i="5" s="1"/>
  <c r="Q902" i="5"/>
  <c r="Y434" i="5"/>
  <c r="AA434" i="5" s="1"/>
  <c r="AB434" i="5"/>
  <c r="AB685" i="5"/>
  <c r="AB664" i="5"/>
  <c r="Y664" i="5"/>
  <c r="AA664" i="5" s="1"/>
  <c r="Z664" i="5" s="1"/>
  <c r="AC664" i="5"/>
  <c r="AB654" i="5"/>
  <c r="Y77" i="5"/>
  <c r="AA77" i="5" s="1"/>
  <c r="Z77" i="5" s="1"/>
  <c r="AB926" i="5"/>
  <c r="AC926" i="5"/>
  <c r="Y926" i="5"/>
  <c r="AA926" i="5" s="1"/>
  <c r="Z926" i="5" s="1"/>
  <c r="Y592" i="5"/>
  <c r="AA592" i="5" s="1"/>
  <c r="Z592" i="5" s="1"/>
  <c r="AB592" i="5"/>
  <c r="AC592" i="5"/>
  <c r="AB947" i="5"/>
  <c r="AC947" i="5"/>
  <c r="Y947" i="5"/>
  <c r="AA947" i="5" s="1"/>
  <c r="Z947" i="5" s="1"/>
  <c r="Q158" i="5"/>
  <c r="AC158" i="5" s="1"/>
  <c r="Q230" i="5"/>
  <c r="AC943" i="5"/>
  <c r="AC8" i="5"/>
  <c r="Y18" i="5"/>
  <c r="AA18" i="5" s="1"/>
  <c r="Z18" i="5" s="1"/>
  <c r="AB7" i="5"/>
  <c r="AC155" i="5"/>
  <c r="Y826" i="5"/>
  <c r="AA826" i="5" s="1"/>
  <c r="AC779" i="5"/>
  <c r="AC594" i="5"/>
  <c r="Y540" i="5"/>
  <c r="AA540" i="5" s="1"/>
  <c r="Z540" i="5" s="1"/>
  <c r="AB540" i="5"/>
  <c r="Q1066" i="5"/>
  <c r="Q342" i="5"/>
  <c r="Y201" i="5"/>
  <c r="AA201" i="5" s="1"/>
  <c r="AC1012" i="5"/>
  <c r="Y1012" i="5"/>
  <c r="AA1012" i="5" s="1"/>
  <c r="Z1012" i="5" s="1"/>
  <c r="AB1012" i="5"/>
  <c r="AC711" i="5"/>
  <c r="AB810" i="5"/>
  <c r="AC810" i="5"/>
  <c r="Y810" i="5"/>
  <c r="AA810" i="5" s="1"/>
  <c r="Z810" i="5" s="1"/>
  <c r="Q855" i="5"/>
  <c r="Q980" i="5"/>
  <c r="AC890" i="5"/>
  <c r="Y890" i="5"/>
  <c r="AA890" i="5" s="1"/>
  <c r="Z890" i="5" s="1"/>
  <c r="AB890" i="5"/>
  <c r="AB618" i="5"/>
  <c r="Y618" i="5"/>
  <c r="AA618" i="5" s="1"/>
  <c r="Z618" i="5" s="1"/>
  <c r="Y1085" i="5"/>
  <c r="AA1085" i="5" s="1"/>
  <c r="Z1085" i="5" s="1"/>
  <c r="AC1085" i="5"/>
  <c r="AB1085" i="5"/>
  <c r="Y225" i="5"/>
  <c r="AA225" i="5" s="1"/>
  <c r="Z225" i="5" s="1"/>
  <c r="AB225" i="5" s="1"/>
  <c r="AB143" i="5"/>
  <c r="AC143" i="5"/>
  <c r="AB281" i="5"/>
  <c r="AB662" i="5"/>
  <c r="AC662" i="5"/>
  <c r="Y662" i="5"/>
  <c r="AA662" i="5" s="1"/>
  <c r="Z662" i="5" s="1"/>
  <c r="AC450" i="5"/>
  <c r="AB450" i="5"/>
  <c r="Q482" i="5"/>
  <c r="AB544" i="5"/>
  <c r="Y544" i="5"/>
  <c r="AA544" i="5" s="1"/>
  <c r="Z544" i="5" s="1"/>
  <c r="AB79" i="5"/>
  <c r="AC566" i="5"/>
  <c r="Y390" i="5"/>
  <c r="AA390" i="5" s="1"/>
  <c r="Z390" i="5" s="1"/>
  <c r="AB390" i="5"/>
  <c r="AC624" i="5"/>
  <c r="AC768" i="5"/>
  <c r="AB768" i="5"/>
  <c r="AB795" i="5"/>
  <c r="AB665" i="5"/>
  <c r="Y665" i="5"/>
  <c r="AA665" i="5" s="1"/>
  <c r="AC58" i="5"/>
  <c r="Y927" i="5"/>
  <c r="AA927" i="5" s="1"/>
  <c r="Z927" i="5" s="1"/>
  <c r="AB927" i="5"/>
  <c r="AB737" i="5"/>
  <c r="AC767" i="5"/>
  <c r="Y767" i="5"/>
  <c r="AA767" i="5" s="1"/>
  <c r="Z767" i="5" s="1"/>
  <c r="AB767" i="5"/>
  <c r="AC871" i="5"/>
  <c r="AC689" i="5"/>
  <c r="Y942" i="5"/>
  <c r="AA942" i="5" s="1"/>
  <c r="Z942" i="5" s="1"/>
  <c r="AB942" i="5"/>
  <c r="AC942" i="5"/>
  <c r="AB801" i="5"/>
  <c r="AB49" i="5"/>
  <c r="Y729" i="5"/>
  <c r="AA729" i="5" s="1"/>
  <c r="Z729" i="5" s="1"/>
  <c r="AB729" i="5"/>
  <c r="AB722" i="5"/>
  <c r="Y591" i="5"/>
  <c r="AA591" i="5" s="1"/>
  <c r="Z591" i="5" s="1"/>
  <c r="AB591" i="5"/>
  <c r="AC591" i="5"/>
  <c r="Y638" i="5"/>
  <c r="AA638" i="5" s="1"/>
  <c r="Z638" i="5" s="1"/>
  <c r="AB638" i="5" s="1"/>
  <c r="AD638" i="5" s="1"/>
  <c r="AA637" i="5"/>
  <c r="Z637" i="5" s="1"/>
  <c r="Y326" i="5"/>
  <c r="AA326" i="5" s="1"/>
  <c r="Z326" i="5" s="1"/>
  <c r="AB326" i="5"/>
  <c r="AC326" i="5"/>
  <c r="Y1088" i="5"/>
  <c r="AB1088" i="5"/>
  <c r="Y528" i="5"/>
  <c r="AA528" i="5" s="1"/>
  <c r="Z528" i="5" s="1"/>
  <c r="AB528" i="5"/>
  <c r="Y839" i="5"/>
  <c r="AA839" i="5" s="1"/>
  <c r="Z839" i="5" s="1"/>
  <c r="AB839" i="5"/>
  <c r="AC839" i="5"/>
  <c r="AC131" i="5"/>
  <c r="AB131" i="5"/>
  <c r="Y541" i="5"/>
  <c r="AA541" i="5" s="1"/>
  <c r="Z541" i="5" s="1"/>
  <c r="AB541" i="5"/>
  <c r="AC541" i="5"/>
  <c r="AC916" i="5"/>
  <c r="AC742" i="5"/>
  <c r="AB742" i="5"/>
  <c r="Y669" i="5"/>
  <c r="AA669" i="5" s="1"/>
  <c r="Z669" i="5" s="1"/>
  <c r="AB823" i="5"/>
  <c r="AC823" i="5"/>
  <c r="Y823" i="5"/>
  <c r="AA823" i="5" s="1"/>
  <c r="Z823" i="5" s="1"/>
  <c r="AB59" i="5"/>
  <c r="Y1058" i="5"/>
  <c r="AA1058" i="5" s="1"/>
  <c r="AC763" i="5"/>
  <c r="Y660" i="5"/>
  <c r="AA660" i="5" s="1"/>
  <c r="Z660" i="5" s="1"/>
  <c r="Y420" i="5"/>
  <c r="AA420" i="5" s="1"/>
  <c r="Z420" i="5" s="1"/>
  <c r="AC420" i="5"/>
  <c r="AB420" i="5"/>
  <c r="Y1052" i="5"/>
  <c r="AA1052" i="5" s="1"/>
  <c r="Z1052" i="5" s="1"/>
  <c r="AB1052" i="5"/>
  <c r="AC1052" i="5"/>
  <c r="Y565" i="5"/>
  <c r="AA565" i="5" s="1"/>
  <c r="Z565" i="5" s="1"/>
  <c r="AB565" i="5"/>
  <c r="AB691" i="5"/>
  <c r="Y691" i="5"/>
  <c r="AA691" i="5" s="1"/>
  <c r="Z691" i="5" s="1"/>
  <c r="AC691" i="5"/>
  <c r="AB316" i="5"/>
  <c r="AC316" i="5"/>
  <c r="Y316" i="5"/>
  <c r="AA316" i="5" s="1"/>
  <c r="Z316" i="5" s="1"/>
  <c r="AB815" i="5"/>
  <c r="AC815" i="5"/>
  <c r="Y815" i="5"/>
  <c r="AA815" i="5" s="1"/>
  <c r="Z815" i="5" s="1"/>
  <c r="AC1035" i="5"/>
  <c r="Y1053" i="5"/>
  <c r="AA1053" i="5" s="1"/>
  <c r="Z1053" i="5" s="1"/>
  <c r="AB1053" i="5"/>
  <c r="AC1053" i="5"/>
  <c r="Y752" i="5"/>
  <c r="AA752" i="5" s="1"/>
  <c r="Z752" i="5" s="1"/>
  <c r="AB589" i="5"/>
  <c r="AC589" i="5"/>
  <c r="Q424" i="5"/>
  <c r="AC706" i="5"/>
  <c r="AB474" i="5"/>
  <c r="AC474" i="5"/>
  <c r="Y468" i="5"/>
  <c r="AA468" i="5" s="1"/>
  <c r="Z468" i="5" s="1"/>
  <c r="Y584" i="5"/>
  <c r="AA584" i="5" s="1"/>
  <c r="Z584" i="5" s="1"/>
  <c r="AB9" i="5"/>
  <c r="X9" i="5"/>
  <c r="Y9" i="5" s="1"/>
  <c r="AA9" i="5" s="1"/>
  <c r="Z9" i="5" s="1"/>
  <c r="AC720" i="5"/>
  <c r="AB720" i="5"/>
  <c r="AC519" i="5"/>
  <c r="Y749" i="5"/>
  <c r="AA749" i="5" s="1"/>
  <c r="Z749" i="5" s="1"/>
  <c r="Q605" i="5"/>
  <c r="AC929" i="5"/>
  <c r="AB395" i="5"/>
  <c r="AC395" i="5"/>
  <c r="Y395" i="5"/>
  <c r="AA395" i="5" s="1"/>
  <c r="Z395" i="5" s="1"/>
  <c r="AB653" i="5"/>
  <c r="AC653" i="5"/>
  <c r="Y653" i="5"/>
  <c r="AA653" i="5" s="1"/>
  <c r="Z653" i="5" s="1"/>
  <c r="AB532" i="5"/>
  <c r="AC532" i="5"/>
  <c r="AC147" i="5"/>
  <c r="AB147" i="5"/>
  <c r="AB120" i="5"/>
  <c r="Q860" i="5"/>
  <c r="Q949" i="5"/>
  <c r="Y864" i="5"/>
  <c r="AA864" i="5" s="1"/>
  <c r="Z864" i="5" s="1"/>
  <c r="AB864" i="5"/>
  <c r="AC864" i="5"/>
  <c r="AB549" i="5"/>
  <c r="Y549" i="5"/>
  <c r="AA549" i="5" s="1"/>
  <c r="Z549" i="5" s="1"/>
  <c r="AC189" i="5"/>
  <c r="AB806" i="5"/>
  <c r="AC343" i="5"/>
  <c r="AB343" i="5"/>
  <c r="Q1096" i="5"/>
  <c r="Y205" i="5"/>
  <c r="AA205" i="5" s="1"/>
  <c r="Z205" i="5" s="1"/>
  <c r="AC482" i="5"/>
  <c r="Y442" i="5"/>
  <c r="AA442" i="5" s="1"/>
  <c r="Z442" i="5" s="1"/>
  <c r="AB442" i="5"/>
  <c r="AC1046" i="5"/>
  <c r="AB1046" i="5"/>
  <c r="AB244" i="5"/>
  <c r="AB25" i="5"/>
  <c r="Y353" i="5"/>
  <c r="AA353" i="5" s="1"/>
  <c r="Z353" i="5" s="1"/>
  <c r="Y273" i="5"/>
  <c r="AA273" i="5" s="1"/>
  <c r="Z273" i="5" s="1"/>
  <c r="AB273" i="5" s="1"/>
  <c r="AA272" i="5"/>
  <c r="Z272" i="5" s="1"/>
  <c r="Y708" i="5"/>
  <c r="AA708" i="5" s="1"/>
  <c r="Z708" i="5" s="1"/>
  <c r="AB708" i="5"/>
  <c r="Y713" i="5"/>
  <c r="AA713" i="5" s="1"/>
  <c r="Z713" i="5" s="1"/>
  <c r="AB713" i="5"/>
  <c r="AC100" i="5"/>
  <c r="AC422" i="5"/>
  <c r="Y1081" i="5"/>
  <c r="AA1081" i="5" s="1"/>
  <c r="Z1081" i="5" s="1"/>
  <c r="AB1081" i="5"/>
  <c r="Y1002" i="5"/>
  <c r="AA1002" i="5" s="1"/>
  <c r="Z1002" i="5" s="1"/>
  <c r="AB1002" i="5"/>
  <c r="Q134" i="5"/>
  <c r="Y389" i="5"/>
  <c r="AA389" i="5" s="1"/>
  <c r="Z389" i="5" s="1"/>
  <c r="AB389" i="5"/>
  <c r="AC259" i="5"/>
  <c r="Y259" i="5"/>
  <c r="AA259" i="5" s="1"/>
  <c r="Z259" i="5" s="1"/>
  <c r="AB259" i="5" s="1"/>
  <c r="Y686" i="5"/>
  <c r="AA686" i="5" s="1"/>
  <c r="Z686" i="5" s="1"/>
  <c r="AB686" i="5"/>
  <c r="AB409" i="5"/>
  <c r="AC409" i="5"/>
  <c r="Y409" i="5"/>
  <c r="AA409" i="5" s="1"/>
  <c r="Z409" i="5" s="1"/>
  <c r="AB1099" i="5"/>
  <c r="Y1099" i="5"/>
  <c r="AA1099" i="5" s="1"/>
  <c r="Z1099" i="5" s="1"/>
  <c r="Y251" i="5"/>
  <c r="AC373" i="5"/>
  <c r="AC110" i="5"/>
  <c r="AB110" i="5"/>
  <c r="AC457" i="5"/>
  <c r="Y457" i="5"/>
  <c r="AA457" i="5" s="1"/>
  <c r="Z457" i="5" s="1"/>
  <c r="AB457" i="5"/>
  <c r="AB636" i="5"/>
  <c r="Y636" i="5"/>
  <c r="AA636" i="5" s="1"/>
  <c r="Z636" i="5" s="1"/>
  <c r="AC636" i="5"/>
  <c r="Y840" i="5"/>
  <c r="AA840" i="5" s="1"/>
  <c r="Z840" i="5" s="1"/>
  <c r="AB840" i="5"/>
  <c r="Q931" i="5"/>
  <c r="Q610" i="5"/>
  <c r="AB563" i="5"/>
  <c r="Y563" i="5"/>
  <c r="AA563" i="5" s="1"/>
  <c r="Z563" i="5" s="1"/>
  <c r="Q429" i="5"/>
  <c r="Y582" i="5"/>
  <c r="AA582" i="5" s="1"/>
  <c r="Z582" i="5" s="1"/>
  <c r="AB582" i="5"/>
  <c r="AB172" i="5"/>
  <c r="AC172" i="5"/>
  <c r="AC230" i="5"/>
  <c r="Q48" i="5"/>
  <c r="AB88" i="5"/>
  <c r="Y155" i="5"/>
  <c r="AA155" i="5" s="1"/>
  <c r="Z155" i="5" s="1"/>
  <c r="Y705" i="5"/>
  <c r="AA705" i="5" s="1"/>
  <c r="Z705" i="5" s="1"/>
  <c r="Y283" i="5"/>
  <c r="AA283" i="5" s="1"/>
  <c r="Z283" i="5" s="1"/>
  <c r="AB283" i="5"/>
  <c r="AC760" i="5"/>
  <c r="Q531" i="5"/>
  <c r="AB249" i="5"/>
  <c r="AB778" i="5"/>
  <c r="Y778" i="5"/>
  <c r="AC788" i="5"/>
  <c r="AB601" i="5"/>
  <c r="Y601" i="5"/>
  <c r="AA601" i="5" s="1"/>
  <c r="Z601" i="5" s="1"/>
  <c r="AC601" i="5"/>
  <c r="Y765" i="5"/>
  <c r="AA765" i="5" s="1"/>
  <c r="AC794" i="5"/>
  <c r="AC101" i="5"/>
  <c r="AB101" i="5"/>
  <c r="AB125" i="5"/>
  <c r="AC125" i="5"/>
  <c r="AB258" i="5"/>
  <c r="AB628" i="5"/>
  <c r="Y628" i="5"/>
  <c r="AA628" i="5" s="1"/>
  <c r="Z628" i="5" s="1"/>
  <c r="AC21" i="5"/>
  <c r="AC299" i="5"/>
  <c r="AB299" i="5"/>
  <c r="AB500" i="5"/>
  <c r="AB868" i="5"/>
  <c r="Y868" i="5"/>
  <c r="AA868" i="5" s="1"/>
  <c r="Z868" i="5" s="1"/>
  <c r="AB945" i="5"/>
  <c r="AB366" i="5"/>
  <c r="AC93" i="5"/>
  <c r="AB93" i="5"/>
  <c r="Y639" i="5"/>
  <c r="AA639" i="5" s="1"/>
  <c r="Z639" i="5" s="1"/>
  <c r="AB639" i="5"/>
  <c r="AB221" i="5"/>
  <c r="Y221" i="5"/>
  <c r="AA221" i="5" s="1"/>
  <c r="Z221" i="5" s="1"/>
  <c r="AC548" i="5"/>
  <c r="Y548" i="5"/>
  <c r="AA548" i="5" s="1"/>
  <c r="Z548" i="5" s="1"/>
  <c r="AB548" i="5"/>
  <c r="Y121" i="5"/>
  <c r="AA121" i="5" s="1"/>
  <c r="Z121" i="5" s="1"/>
  <c r="AB121" i="5" s="1"/>
  <c r="AA120" i="5"/>
  <c r="Z120" i="5" s="1"/>
  <c r="AC919" i="5"/>
  <c r="AB919" i="5"/>
  <c r="AB620" i="5"/>
  <c r="Y620" i="5"/>
  <c r="AA620" i="5" s="1"/>
  <c r="Z620" i="5" s="1"/>
  <c r="Q226" i="5"/>
  <c r="AB635" i="5"/>
  <c r="AC635" i="5"/>
  <c r="AB280" i="5"/>
  <c r="AC280" i="5"/>
  <c r="Y280" i="5"/>
  <c r="AA280" i="5" s="1"/>
  <c r="Z280" i="5" s="1"/>
  <c r="Y679" i="5"/>
  <c r="AA679" i="5" s="1"/>
  <c r="Z679" i="5" s="1"/>
  <c r="AB679" i="5" s="1"/>
  <c r="AA678" i="5"/>
  <c r="AB727" i="5"/>
  <c r="Y1049" i="5"/>
  <c r="AA1049" i="5" s="1"/>
  <c r="Z1049" i="5" s="1"/>
  <c r="AB1049" i="5"/>
  <c r="AC1049" i="5"/>
  <c r="AC551" i="5"/>
  <c r="AB551" i="5"/>
  <c r="Y551" i="5"/>
  <c r="AA551" i="5" s="1"/>
  <c r="Z551" i="5" s="1"/>
  <c r="AC868" i="5"/>
  <c r="AB74" i="5"/>
  <c r="Y74" i="5"/>
  <c r="AA74" i="5" s="1"/>
  <c r="Z74" i="5" s="1"/>
  <c r="AC771" i="5"/>
  <c r="AC160" i="5"/>
  <c r="AB160" i="5"/>
  <c r="Y330" i="5"/>
  <c r="AA330" i="5" s="1"/>
  <c r="Z330" i="5" s="1"/>
  <c r="AC348" i="5"/>
  <c r="AB348" i="5"/>
  <c r="AC968" i="5"/>
  <c r="AB861" i="5"/>
  <c r="AC861" i="5"/>
  <c r="Y861" i="5"/>
  <c r="AA861" i="5" s="1"/>
  <c r="Z861" i="5" s="1"/>
  <c r="AB209" i="5"/>
  <c r="AC710" i="5"/>
  <c r="Y710" i="5"/>
  <c r="AA710" i="5" s="1"/>
  <c r="Z710" i="5" s="1"/>
  <c r="AB710" i="5"/>
  <c r="AB994" i="5"/>
  <c r="AC994" i="5"/>
  <c r="Y994" i="5"/>
  <c r="AA994" i="5" s="1"/>
  <c r="Z994" i="5" s="1"/>
  <c r="AB973" i="5"/>
  <c r="Y214" i="5"/>
  <c r="AA214" i="5" s="1"/>
  <c r="Z214" i="5" s="1"/>
  <c r="AC802" i="5"/>
  <c r="AB381" i="5"/>
  <c r="AB217" i="5"/>
  <c r="AC217" i="5"/>
  <c r="Y488" i="5"/>
  <c r="AA488" i="5" s="1"/>
  <c r="AB199" i="5"/>
  <c r="AC199" i="5"/>
  <c r="Y195" i="5"/>
  <c r="AA195" i="5" s="1"/>
  <c r="Z195" i="5" s="1"/>
  <c r="AB195" i="5"/>
  <c r="AC17" i="5"/>
  <c r="AB286" i="5"/>
  <c r="Y286" i="5"/>
  <c r="Q314" i="5"/>
  <c r="Q50" i="5"/>
  <c r="AB552" i="5"/>
  <c r="AC552" i="5"/>
  <c r="Y969" i="5"/>
  <c r="AA969" i="5" s="1"/>
  <c r="Z969" i="5" s="1"/>
  <c r="Y595" i="5"/>
  <c r="AA595" i="5" s="1"/>
  <c r="Z595" i="5" s="1"/>
  <c r="AC842" i="5"/>
  <c r="AC68" i="5"/>
  <c r="AB68" i="5"/>
  <c r="AC927" i="5"/>
  <c r="AC408" i="5"/>
  <c r="AC925" i="5"/>
  <c r="Y925" i="5"/>
  <c r="AA925" i="5" s="1"/>
  <c r="Z925" i="5" s="1"/>
  <c r="AB925" i="5"/>
  <c r="Y198" i="5"/>
  <c r="AA198" i="5" s="1"/>
  <c r="Z198" i="5" s="1"/>
  <c r="AC575" i="5"/>
  <c r="Y546" i="5"/>
  <c r="AA546" i="5" s="1"/>
  <c r="Z546" i="5" s="1"/>
  <c r="AC1027" i="5"/>
  <c r="Y358" i="5"/>
  <c r="AA358" i="5" s="1"/>
  <c r="Z358" i="5" s="1"/>
  <c r="Y689" i="5"/>
  <c r="AA689" i="5" s="1"/>
  <c r="Z689" i="5" s="1"/>
  <c r="Y983" i="5"/>
  <c r="AB983" i="5"/>
  <c r="AC755" i="5"/>
  <c r="Y755" i="5"/>
  <c r="AA755" i="5" s="1"/>
  <c r="Z755" i="5" s="1"/>
  <c r="AB755" i="5"/>
  <c r="Y663" i="5"/>
  <c r="AA663" i="5" s="1"/>
  <c r="Z663" i="5" s="1"/>
  <c r="AB663" i="5"/>
  <c r="AC663" i="5"/>
  <c r="Y163" i="5"/>
  <c r="AA163" i="5" s="1"/>
  <c r="Z163" i="5" s="1"/>
  <c r="AB163" i="5"/>
  <c r="Y915" i="5"/>
  <c r="AB915" i="5"/>
  <c r="AB337" i="5"/>
  <c r="AC1036" i="5"/>
  <c r="Y699" i="5"/>
  <c r="AA699" i="5" s="1"/>
  <c r="Z699" i="5" s="1"/>
  <c r="AB699" i="5"/>
  <c r="AC298" i="5"/>
  <c r="AC1006" i="5"/>
  <c r="AB1006" i="5"/>
  <c r="Y945" i="5"/>
  <c r="AA945" i="5" s="1"/>
  <c r="Z945" i="5" s="1"/>
  <c r="AB695" i="5"/>
  <c r="Y695" i="5"/>
  <c r="AA695" i="5" s="1"/>
  <c r="Z695" i="5" s="1"/>
  <c r="AC695" i="5"/>
  <c r="AC69" i="5"/>
  <c r="AB833" i="5"/>
  <c r="Y833" i="5"/>
  <c r="AA833" i="5" s="1"/>
  <c r="Z833" i="5" s="1"/>
  <c r="AC403" i="5"/>
  <c r="Y888" i="5"/>
  <c r="AA888" i="5" s="1"/>
  <c r="Z888" i="5" s="1"/>
  <c r="Y849" i="5"/>
  <c r="AA849" i="5" s="1"/>
  <c r="Z849" i="5" s="1"/>
  <c r="AB849" i="5"/>
  <c r="AC520" i="5"/>
  <c r="AB520" i="5"/>
  <c r="AB137" i="5"/>
  <c r="Y290" i="5"/>
  <c r="AB668" i="5"/>
  <c r="AC668" i="5"/>
  <c r="AB684" i="5"/>
  <c r="AC405" i="5"/>
  <c r="Y366" i="5"/>
  <c r="AA366" i="5" s="1"/>
  <c r="Z366" i="5" s="1"/>
  <c r="AB150" i="5"/>
  <c r="AC759" i="5"/>
  <c r="Y759" i="5"/>
  <c r="AA759" i="5" s="1"/>
  <c r="Z759" i="5" s="1"/>
  <c r="AB759" i="5"/>
  <c r="Y1073" i="5"/>
  <c r="AA1073" i="5" s="1"/>
  <c r="Z1073" i="5" s="1"/>
  <c r="AB1073" i="5"/>
  <c r="AC1073" i="5"/>
  <c r="AC639" i="5"/>
  <c r="AC462" i="5"/>
  <c r="AB462" i="5"/>
  <c r="AC807" i="5"/>
  <c r="AC528" i="5"/>
  <c r="AB783" i="5"/>
  <c r="AC783" i="5"/>
  <c r="Y783" i="5"/>
  <c r="AA783" i="5" s="1"/>
  <c r="Z783" i="5" s="1"/>
  <c r="Y617" i="5"/>
  <c r="AA617" i="5" s="1"/>
  <c r="Z617" i="5" s="1"/>
  <c r="AB359" i="5"/>
  <c r="AC359" i="5"/>
  <c r="Q1087" i="5"/>
  <c r="Y1100" i="5"/>
  <c r="AA1100" i="5" s="1"/>
  <c r="Z1100" i="5" s="1"/>
  <c r="AB1100" i="5"/>
  <c r="AC325" i="5"/>
  <c r="Q362" i="5"/>
  <c r="AC144" i="5"/>
  <c r="AB144" i="5"/>
  <c r="AC1092" i="5"/>
  <c r="Y276" i="5"/>
  <c r="AA276" i="5" s="1"/>
  <c r="Z276" i="5" s="1"/>
  <c r="AB896" i="5"/>
  <c r="Y896" i="5"/>
  <c r="AA896" i="5" s="1"/>
  <c r="Z896" i="5" s="1"/>
  <c r="Q411" i="5"/>
  <c r="AB193" i="5"/>
  <c r="Y193" i="5"/>
  <c r="AA193" i="5" s="1"/>
  <c r="Z193" i="5" s="1"/>
  <c r="AB793" i="5"/>
  <c r="AC228" i="5"/>
  <c r="Y844" i="5"/>
  <c r="AA844" i="5" s="1"/>
  <c r="Z844" i="5" s="1"/>
  <c r="AB844" i="5"/>
  <c r="AC590" i="5"/>
  <c r="AB590" i="5"/>
  <c r="Y847" i="5"/>
  <c r="AA847" i="5" s="1"/>
  <c r="Z847" i="5" s="1"/>
  <c r="AB869" i="5"/>
  <c r="Q674" i="5"/>
  <c r="Y133" i="5"/>
  <c r="AA133" i="5" s="1"/>
  <c r="Z133" i="5" s="1"/>
  <c r="Y281" i="5"/>
  <c r="AA281" i="5" s="1"/>
  <c r="Z281" i="5" s="1"/>
  <c r="Y371" i="5"/>
  <c r="AA371" i="5" s="1"/>
  <c r="Z371" i="5" s="1"/>
  <c r="AB371" i="5"/>
  <c r="AC371" i="5"/>
  <c r="Q738" i="5"/>
  <c r="AC702" i="5"/>
  <c r="AB701" i="5"/>
  <c r="Y289" i="5"/>
  <c r="AA289" i="5" s="1"/>
  <c r="Z289" i="5" s="1"/>
  <c r="Y825" i="5"/>
  <c r="AA825" i="5" s="1"/>
  <c r="Z825" i="5" s="1"/>
  <c r="Y450" i="5"/>
  <c r="AA450" i="5" s="1"/>
  <c r="Z450" i="5" s="1"/>
  <c r="AC465" i="5"/>
  <c r="AB644" i="5"/>
  <c r="Y644" i="5"/>
  <c r="AA644" i="5" s="1"/>
  <c r="Z644" i="5" s="1"/>
  <c r="AB227" i="5"/>
  <c r="AB336" i="5"/>
  <c r="Y336" i="5"/>
  <c r="AA336" i="5" s="1"/>
  <c r="Z336" i="5" s="1"/>
  <c r="AC336" i="5"/>
  <c r="AC248" i="5"/>
  <c r="AC648" i="5"/>
  <c r="Y648" i="5"/>
  <c r="AA648" i="5" s="1"/>
  <c r="Z648" i="5" s="1"/>
  <c r="AB648" i="5"/>
  <c r="AB1091" i="5"/>
  <c r="AC368" i="5"/>
  <c r="AC817" i="5"/>
  <c r="AB817" i="5"/>
  <c r="AB222" i="5"/>
  <c r="AC250" i="5"/>
  <c r="AB250" i="5"/>
  <c r="AB561" i="5"/>
  <c r="Y561" i="5"/>
  <c r="AA561" i="5" s="1"/>
  <c r="Z561" i="5" s="1"/>
  <c r="AC561" i="5"/>
  <c r="AB1068" i="5"/>
  <c r="AC730" i="5"/>
  <c r="AB730" i="5"/>
  <c r="AC427" i="5"/>
  <c r="Y1017" i="5"/>
  <c r="AA1017" i="5" s="1"/>
  <c r="Z1017" i="5" s="1"/>
  <c r="AB1017" i="5"/>
  <c r="AC1017" i="5"/>
  <c r="AC141" i="5"/>
  <c r="AC1003" i="5"/>
  <c r="AC490" i="5"/>
  <c r="AB490" i="5"/>
  <c r="AC725" i="5"/>
  <c r="AB725" i="5"/>
  <c r="AB838" i="5"/>
  <c r="AC838" i="5"/>
  <c r="Y838" i="5"/>
  <c r="AA838" i="5" s="1"/>
  <c r="Z838" i="5" s="1"/>
  <c r="Y1044" i="5"/>
  <c r="AA1044" i="5" s="1"/>
  <c r="Z1044" i="5" s="1"/>
  <c r="AB1044" i="5"/>
  <c r="AC1044" i="5"/>
  <c r="AB453" i="5"/>
  <c r="AD453" i="5" s="1"/>
  <c r="AC562" i="5"/>
  <c r="AB272" i="5"/>
  <c r="Q291" i="5"/>
  <c r="Y404" i="5"/>
  <c r="AA404" i="5" s="1"/>
  <c r="Z404" i="5" s="1"/>
  <c r="AB404" i="5"/>
  <c r="AC529" i="5"/>
  <c r="AB529" i="5"/>
  <c r="Y98" i="5"/>
  <c r="AA98" i="5" s="1"/>
  <c r="Y321" i="5"/>
  <c r="AA321" i="5" s="1"/>
  <c r="Z321" i="5" s="1"/>
  <c r="AB321" i="5"/>
  <c r="AC321" i="5"/>
  <c r="AB1024" i="5"/>
  <c r="Y1024" i="5"/>
  <c r="AA1024" i="5" s="1"/>
  <c r="Z1024" i="5" s="1"/>
  <c r="AC692" i="5"/>
  <c r="Y692" i="5"/>
  <c r="AA692" i="5" s="1"/>
  <c r="Z692" i="5" s="1"/>
  <c r="AB692" i="5"/>
  <c r="Y623" i="5"/>
  <c r="AA623" i="5" s="1"/>
  <c r="Z623" i="5" s="1"/>
  <c r="AC499" i="5"/>
  <c r="AB499" i="5"/>
  <c r="AC97" i="5"/>
  <c r="AC389" i="5"/>
  <c r="AC950" i="5"/>
  <c r="AB950" i="5"/>
  <c r="AB558" i="5"/>
  <c r="Y558" i="5"/>
  <c r="AA558" i="5" s="1"/>
  <c r="Z558" i="5" s="1"/>
  <c r="AC583" i="5"/>
  <c r="Q877" i="5"/>
  <c r="AB76" i="5"/>
  <c r="Q495" i="5"/>
  <c r="AC495" i="5" s="1"/>
  <c r="Y606" i="5"/>
  <c r="AA606" i="5" s="1"/>
  <c r="Z606" i="5" s="1"/>
  <c r="AB606" i="5"/>
  <c r="AC606" i="5"/>
  <c r="AC136" i="5"/>
  <c r="Q27" i="5"/>
  <c r="AC226" i="5"/>
  <c r="AC715" i="5"/>
  <c r="AC240" i="5"/>
  <c r="AB305" i="5"/>
  <c r="AB714" i="5"/>
  <c r="Y714" i="5"/>
  <c r="AC667" i="5"/>
  <c r="AB667" i="5"/>
  <c r="AB118" i="5"/>
  <c r="AC685" i="5"/>
  <c r="AB878" i="5"/>
  <c r="Q827" i="5"/>
  <c r="AC911" i="5"/>
  <c r="AB599" i="5"/>
  <c r="Y599" i="5"/>
  <c r="AA599" i="5" s="1"/>
  <c r="Z599" i="5" s="1"/>
  <c r="AC599" i="5"/>
  <c r="AC1045" i="5"/>
  <c r="AB1045" i="5"/>
  <c r="AB751" i="5"/>
  <c r="AC1041" i="5"/>
  <c r="AB1041" i="5"/>
  <c r="AC996" i="5"/>
  <c r="AB996" i="5"/>
  <c r="Y996" i="5"/>
  <c r="AA996" i="5" s="1"/>
  <c r="Z996" i="5" s="1"/>
  <c r="Y32" i="5"/>
  <c r="AA32" i="5" s="1"/>
  <c r="Z32" i="5" s="1"/>
  <c r="AB32" i="5"/>
  <c r="Y274" i="5"/>
  <c r="AA274" i="5" s="1"/>
  <c r="AB274" i="5"/>
  <c r="Y349" i="5"/>
  <c r="AA349" i="5" s="1"/>
  <c r="Z349" i="5" s="1"/>
  <c r="AB92" i="5"/>
  <c r="AC704" i="5"/>
  <c r="AB704" i="5"/>
  <c r="Y483" i="5"/>
  <c r="AA483" i="5" s="1"/>
  <c r="Z483" i="5" s="1"/>
  <c r="Y703" i="5"/>
  <c r="AA703" i="5" s="1"/>
  <c r="Z703" i="5" s="1"/>
  <c r="Y602" i="5"/>
  <c r="AA602" i="5" s="1"/>
  <c r="Z602" i="5" s="1"/>
  <c r="Y236" i="5"/>
  <c r="AA236" i="5" s="1"/>
  <c r="AB236" i="5"/>
  <c r="AC510" i="5"/>
  <c r="Y510" i="5"/>
  <c r="AA510" i="5" s="1"/>
  <c r="Z510" i="5" s="1"/>
  <c r="AB510" i="5"/>
  <c r="AB716" i="5"/>
  <c r="Y716" i="5"/>
  <c r="AA716" i="5" s="1"/>
  <c r="Z716" i="5" s="1"/>
  <c r="AB188" i="5"/>
  <c r="Y1037" i="5"/>
  <c r="AA1037" i="5" s="1"/>
  <c r="Z1037" i="5" s="1"/>
  <c r="AB1037" i="5"/>
  <c r="AC1037" i="5"/>
  <c r="AB894" i="5"/>
  <c r="Y894" i="5"/>
  <c r="AA894" i="5" s="1"/>
  <c r="Z894" i="5" s="1"/>
  <c r="AC894" i="5"/>
  <c r="AB917" i="5"/>
  <c r="AC917" i="5"/>
  <c r="AB660" i="5"/>
  <c r="AC285" i="5"/>
  <c r="AB285" i="5"/>
  <c r="AB825" i="5"/>
  <c r="AC825" i="5"/>
  <c r="AB513" i="5"/>
  <c r="Y587" i="5"/>
  <c r="AA587" i="5" s="1"/>
  <c r="Z587" i="5" s="1"/>
  <c r="AB587" i="5"/>
  <c r="Y418" i="5"/>
  <c r="AA418" i="5" s="1"/>
  <c r="Z418" i="5" s="1"/>
  <c r="AB418" i="5"/>
  <c r="AC418" i="5"/>
  <c r="Y422" i="5"/>
  <c r="AA422" i="5" s="1"/>
  <c r="Z422" i="5" s="1"/>
  <c r="AB422" i="5"/>
  <c r="AB895" i="5"/>
  <c r="AC895" i="5"/>
  <c r="Y895" i="5"/>
  <c r="AA895" i="5" s="1"/>
  <c r="Z895" i="5" s="1"/>
  <c r="AB218" i="5"/>
  <c r="AB211" i="5"/>
  <c r="AB260" i="5"/>
  <c r="AC260" i="5"/>
  <c r="AB45" i="5"/>
  <c r="Y328" i="5"/>
  <c r="AA328" i="5" s="1"/>
  <c r="Z328" i="5" s="1"/>
  <c r="AB328" i="5"/>
  <c r="AC328" i="5"/>
  <c r="AC824" i="5"/>
  <c r="AB824" i="5"/>
  <c r="AC578" i="5"/>
  <c r="AB213" i="5"/>
  <c r="AC1062" i="5"/>
  <c r="AB693" i="5"/>
  <c r="Y693" i="5"/>
  <c r="AA693" i="5" s="1"/>
  <c r="Z693" i="5" s="1"/>
  <c r="AB633" i="5"/>
  <c r="AC633" i="5"/>
  <c r="AC218" i="5"/>
  <c r="AC818" i="5"/>
  <c r="Y707" i="5"/>
  <c r="AA707" i="5" s="1"/>
  <c r="Z707" i="5" s="1"/>
  <c r="AB707" i="5"/>
  <c r="AB31" i="5"/>
  <c r="X31" i="5"/>
  <c r="Y31" i="5" s="1"/>
  <c r="AA31" i="5" s="1"/>
  <c r="Z31" i="5" s="1"/>
  <c r="AC843" i="5"/>
  <c r="Y843" i="5"/>
  <c r="AA843" i="5" s="1"/>
  <c r="Z843" i="5" s="1"/>
  <c r="AB843" i="5"/>
  <c r="AB148" i="5"/>
  <c r="Q652" i="5"/>
  <c r="AC242" i="5"/>
  <c r="AB242" i="5"/>
  <c r="AC335" i="5"/>
  <c r="AC727" i="5"/>
  <c r="Y1062" i="5"/>
  <c r="AA1062" i="5" s="1"/>
  <c r="Z1062" i="5" s="1"/>
  <c r="Y503" i="5"/>
  <c r="AA503" i="5" s="1"/>
  <c r="Z503" i="5" s="1"/>
  <c r="AC938" i="5"/>
  <c r="Y967" i="5"/>
  <c r="AA967" i="5" s="1"/>
  <c r="Z967" i="5" s="1"/>
  <c r="AB967" i="5"/>
  <c r="AC44" i="5"/>
  <c r="AC309" i="5"/>
  <c r="Y973" i="5"/>
  <c r="AA973" i="5" s="1"/>
  <c r="Z973" i="5" s="1"/>
  <c r="AB463" i="5"/>
  <c r="Y463" i="5"/>
  <c r="AA463" i="5" s="1"/>
  <c r="Z463" i="5" s="1"/>
  <c r="AB166" i="5"/>
  <c r="AC166" i="5"/>
  <c r="Q1089" i="5"/>
  <c r="AC1089" i="5" s="1"/>
  <c r="Q802" i="5"/>
  <c r="AC564" i="5"/>
  <c r="AB944" i="5"/>
  <c r="Y944" i="5"/>
  <c r="AA944" i="5" s="1"/>
  <c r="Z944" i="5" s="1"/>
  <c r="AC944" i="5"/>
  <c r="AC146" i="5"/>
  <c r="AC156" i="5"/>
  <c r="Y337" i="5"/>
  <c r="Y677" i="5"/>
  <c r="AA677" i="5" s="1"/>
  <c r="Z677" i="5" s="1"/>
  <c r="AC622" i="5"/>
  <c r="AB622" i="5"/>
  <c r="Y822" i="5"/>
  <c r="AA822" i="5" s="1"/>
  <c r="Z822" i="5" s="1"/>
  <c r="AC822" i="5"/>
  <c r="AB822" i="5"/>
  <c r="AC1022" i="5"/>
  <c r="AB1050" i="5"/>
  <c r="Y1050" i="5"/>
  <c r="AA1050" i="5" s="1"/>
  <c r="Y982" i="5"/>
  <c r="AA982" i="5" s="1"/>
  <c r="Z982" i="5" s="1"/>
  <c r="AB982" i="5"/>
  <c r="AB215" i="5"/>
  <c r="Y697" i="5"/>
  <c r="AA697" i="5" s="1"/>
  <c r="Z697" i="5" s="1"/>
  <c r="AB697" i="5"/>
  <c r="AC697" i="5"/>
  <c r="AB324" i="5"/>
  <c r="X324" i="5"/>
  <c r="Y324" i="5" s="1"/>
  <c r="AA324" i="5" s="1"/>
  <c r="Z324" i="5" s="1"/>
  <c r="AC301" i="5"/>
  <c r="AC688" i="5"/>
  <c r="AC833" i="5"/>
  <c r="AC525" i="5"/>
  <c r="AB525" i="5"/>
  <c r="Y90" i="5"/>
  <c r="AB90" i="5"/>
  <c r="AC832" i="5"/>
  <c r="AB832" i="5"/>
  <c r="Q164" i="5"/>
  <c r="Y162" i="5"/>
  <c r="AA162" i="5" s="1"/>
  <c r="Z162" i="5" s="1"/>
  <c r="Y315" i="5"/>
  <c r="AA315" i="5" s="1"/>
  <c r="Z315" i="5" s="1"/>
  <c r="AC684" i="5"/>
  <c r="AB556" i="5"/>
  <c r="AB86" i="5"/>
  <c r="Y881" i="5"/>
  <c r="AA881" i="5" s="1"/>
  <c r="Z881" i="5" s="1"/>
  <c r="Q80" i="5"/>
  <c r="AB263" i="5"/>
  <c r="AC263" i="5"/>
  <c r="Y735" i="5"/>
  <c r="AA735" i="5" s="1"/>
  <c r="Z735" i="5" s="1"/>
  <c r="AC937" i="5"/>
  <c r="Y1076" i="5"/>
  <c r="AA1076" i="5" s="1"/>
  <c r="Z1076" i="5" s="1"/>
  <c r="AB1076" i="5"/>
  <c r="AB1016" i="5"/>
  <c r="AC1016" i="5"/>
  <c r="Y1016" i="5"/>
  <c r="AA1016" i="5" s="1"/>
  <c r="Z1016" i="5" s="1"/>
  <c r="Y153" i="5"/>
  <c r="AA153" i="5" s="1"/>
  <c r="Z153" i="5" s="1"/>
  <c r="AC617" i="5"/>
  <c r="AB255" i="5"/>
  <c r="AC255" i="5"/>
  <c r="Y267" i="5"/>
  <c r="AA267" i="5" s="1"/>
  <c r="Z267" i="5" s="1"/>
  <c r="Y109" i="5"/>
  <c r="AA109" i="5" s="1"/>
  <c r="Z109" i="5" s="1"/>
  <c r="AC210" i="5"/>
  <c r="Y917" i="5"/>
  <c r="AA917" i="5" s="1"/>
  <c r="Z917" i="5" s="1"/>
  <c r="AC268" i="5"/>
  <c r="AB268" i="5"/>
  <c r="Y650" i="5"/>
  <c r="AA650" i="5" s="1"/>
  <c r="Z650" i="5" s="1"/>
  <c r="Y159" i="5"/>
  <c r="AA159" i="5" s="1"/>
  <c r="Z159" i="5" s="1"/>
  <c r="AB159" i="5"/>
  <c r="AC887" i="5"/>
  <c r="AC379" i="5"/>
  <c r="Z379" i="5"/>
  <c r="AC124" i="5"/>
  <c r="AC680" i="5"/>
  <c r="AB680" i="5"/>
  <c r="AB761" i="5"/>
  <c r="Y761" i="5"/>
  <c r="AA761" i="5" s="1"/>
  <c r="Z761" i="5" s="1"/>
  <c r="AB339" i="5"/>
  <c r="Y339" i="5"/>
  <c r="AA339" i="5" s="1"/>
  <c r="Z339" i="5" s="1"/>
  <c r="AC339" i="5"/>
  <c r="Y388" i="5"/>
  <c r="AA388" i="5" s="1"/>
  <c r="Z388" i="5" s="1"/>
  <c r="AC459" i="5"/>
  <c r="AD459" i="5" s="1"/>
  <c r="AB580" i="5"/>
  <c r="AC580" i="5"/>
  <c r="Y580" i="5"/>
  <c r="AA580" i="5" s="1"/>
  <c r="Z580" i="5" s="1"/>
  <c r="AC178" i="5"/>
  <c r="Y792" i="5"/>
  <c r="AA792" i="5" s="1"/>
  <c r="Z792" i="5" s="1"/>
  <c r="AC792" i="5"/>
  <c r="AB792" i="5"/>
  <c r="AC223" i="5"/>
  <c r="AC221" i="5"/>
  <c r="Y143" i="5"/>
  <c r="AA143" i="5" s="1"/>
  <c r="Z143" i="5" s="1"/>
  <c r="Q991" i="5"/>
  <c r="AC182" i="5"/>
  <c r="Y311" i="5"/>
  <c r="AA311" i="5" s="1"/>
  <c r="Z311" i="5" s="1"/>
  <c r="AB311" i="5"/>
  <c r="AB519" i="5"/>
  <c r="AC718" i="5"/>
  <c r="AB89" i="5"/>
  <c r="AB1009" i="5"/>
  <c r="AC1009" i="5"/>
  <c r="Y1009" i="5"/>
  <c r="AA1009" i="5" s="1"/>
  <c r="Z1009" i="5" s="1"/>
  <c r="AB127" i="5"/>
  <c r="AC127" i="5"/>
  <c r="AC820" i="5"/>
  <c r="AB1033" i="5"/>
  <c r="Y1033" i="5"/>
  <c r="AA1033" i="5" s="1"/>
  <c r="Z1033" i="5" s="1"/>
  <c r="Q734" i="5"/>
  <c r="AB571" i="5"/>
  <c r="AC571" i="5"/>
  <c r="Y571" i="5"/>
  <c r="AA571" i="5" s="1"/>
  <c r="Z571" i="5" s="1"/>
  <c r="AC1023" i="5"/>
  <c r="AB1023" i="5"/>
  <c r="AB293" i="5"/>
  <c r="Y293" i="5"/>
  <c r="Y303" i="5"/>
  <c r="AA303" i="5" s="1"/>
  <c r="Z303" i="5" s="1"/>
  <c r="AB303" i="5"/>
  <c r="AC1000" i="5"/>
  <c r="AB1000" i="5"/>
  <c r="AC593" i="5"/>
  <c r="AB593" i="5"/>
  <c r="Q262" i="5"/>
  <c r="AC319" i="5"/>
  <c r="AB1067" i="5"/>
  <c r="AC1067" i="5"/>
  <c r="Y1067" i="5"/>
  <c r="AA1067" i="5" s="1"/>
  <c r="Z1067" i="5" s="1"/>
  <c r="AC289" i="5"/>
  <c r="AC192" i="5"/>
  <c r="Y816" i="5"/>
  <c r="AA816" i="5" s="1"/>
  <c r="Z816" i="5" s="1"/>
  <c r="AC816" i="5"/>
  <c r="AB816" i="5"/>
  <c r="AC523" i="5"/>
  <c r="AB140" i="5"/>
  <c r="X140" i="5"/>
  <c r="Y140" i="5" s="1"/>
  <c r="AA140" i="5" s="1"/>
  <c r="Z140" i="5" s="1"/>
  <c r="AC644" i="5"/>
  <c r="AC649" i="5"/>
  <c r="Y20" i="5"/>
  <c r="AA20" i="5" s="1"/>
  <c r="Z20" i="5" s="1"/>
  <c r="AB20" i="5"/>
  <c r="AB257" i="5"/>
  <c r="AB857" i="5"/>
  <c r="AC857" i="5"/>
  <c r="AB426" i="5"/>
  <c r="AC426" i="5"/>
  <c r="Q924" i="5"/>
  <c r="Y1091" i="5"/>
  <c r="AA1091" i="5" s="1"/>
  <c r="Z1091" i="5" s="1"/>
  <c r="AB368" i="5"/>
  <c r="Y368" i="5"/>
  <c r="AA368" i="5" s="1"/>
  <c r="Z368" i="5" s="1"/>
  <c r="Y1077" i="5"/>
  <c r="AA1077" i="5" s="1"/>
  <c r="Z1077" i="5" s="1"/>
  <c r="AB1077" i="5"/>
  <c r="AC1077" i="5"/>
  <c r="AB318" i="5"/>
  <c r="AB813" i="5"/>
  <c r="Y806" i="5"/>
  <c r="AA806" i="5" s="1"/>
  <c r="Z806" i="5" s="1"/>
  <c r="Q278" i="5"/>
  <c r="AB741" i="5"/>
  <c r="AC741" i="5"/>
  <c r="Y741" i="5"/>
  <c r="AA741" i="5" s="1"/>
  <c r="Z741" i="5" s="1"/>
  <c r="AB334" i="5"/>
  <c r="AC334" i="5"/>
  <c r="Y16" i="5"/>
  <c r="AA16" i="5" s="1"/>
  <c r="Z16" i="5" s="1"/>
  <c r="AC310" i="5"/>
  <c r="AB310" i="5"/>
  <c r="Y573" i="5"/>
  <c r="AA573" i="5" s="1"/>
  <c r="Z573" i="5" s="1"/>
  <c r="Y427" i="5"/>
  <c r="AA427" i="5" s="1"/>
  <c r="Z427" i="5" s="1"/>
  <c r="Q621" i="5"/>
  <c r="Y440" i="5"/>
  <c r="AA440" i="5" s="1"/>
  <c r="Z440" i="5" s="1"/>
  <c r="Y963" i="5"/>
  <c r="AA963" i="5" s="1"/>
  <c r="Z963" i="5" s="1"/>
  <c r="AB963" i="5"/>
  <c r="Y508" i="5"/>
  <c r="AA508" i="5" s="1"/>
  <c r="Z508" i="5" s="1"/>
  <c r="AB965" i="5"/>
  <c r="Y965" i="5"/>
  <c r="AA965" i="5" s="1"/>
  <c r="Z965" i="5" s="1"/>
  <c r="AC965" i="5"/>
  <c r="AC634" i="5"/>
  <c r="AB634" i="5"/>
  <c r="Q204" i="5"/>
  <c r="AB322" i="5"/>
  <c r="Y512" i="5"/>
  <c r="AA512" i="5" s="1"/>
  <c r="Z512" i="5" s="1"/>
  <c r="AB512" i="5"/>
  <c r="AC512" i="5"/>
  <c r="Q1098" i="5"/>
  <c r="Y914" i="5"/>
  <c r="AA914" i="5" s="1"/>
  <c r="Z914" i="5" s="1"/>
  <c r="AB70" i="5"/>
  <c r="Y811" i="5"/>
  <c r="AA811" i="5" s="1"/>
  <c r="Z811" i="5" s="1"/>
  <c r="AC1004" i="5"/>
  <c r="Q323" i="5"/>
  <c r="Y167" i="5"/>
  <c r="AA167" i="5" s="1"/>
  <c r="Z167" i="5" s="1"/>
  <c r="Y791" i="5"/>
  <c r="AA791" i="5" s="1"/>
  <c r="Z791" i="5" s="1"/>
  <c r="AB791" i="5"/>
  <c r="AC791" i="5"/>
  <c r="AB97" i="5"/>
  <c r="Y97" i="5"/>
  <c r="AA97" i="5" s="1"/>
  <c r="Z97" i="5" s="1"/>
  <c r="Y1070" i="5"/>
  <c r="AA1070" i="5" s="1"/>
  <c r="Z1070" i="5" s="1"/>
  <c r="Q304" i="5"/>
  <c r="AB893" i="5"/>
  <c r="Y893" i="5"/>
  <c r="AA893" i="5" s="1"/>
  <c r="Z893" i="5" s="1"/>
  <c r="AC271" i="5"/>
  <c r="Q438" i="5"/>
  <c r="AC438" i="5" s="1"/>
  <c r="Q181" i="5"/>
  <c r="AC999" i="5"/>
  <c r="AB999" i="5"/>
  <c r="Q492" i="5"/>
  <c r="AC492" i="5" s="1"/>
  <c r="AB866" i="5"/>
  <c r="AC821" i="5"/>
  <c r="AB821" i="5"/>
  <c r="AC558" i="5"/>
  <c r="Q676" i="5"/>
  <c r="Y870" i="5"/>
  <c r="AB870" i="5"/>
  <c r="Y538" i="5"/>
  <c r="AA538" i="5" s="1"/>
  <c r="Z538" i="5" s="1"/>
  <c r="AC76" i="5"/>
  <c r="Y373" i="5"/>
  <c r="AA373" i="5" s="1"/>
  <c r="Z373" i="5" s="1"/>
  <c r="Y219" i="5"/>
  <c r="Q836" i="5"/>
  <c r="AB845" i="5"/>
  <c r="Y845" i="5"/>
  <c r="AA845" i="5" s="1"/>
  <c r="Z845" i="5" s="1"/>
  <c r="AC845" i="5"/>
  <c r="AB10" i="5"/>
  <c r="Q73" i="5"/>
  <c r="AC186" i="5"/>
  <c r="Q220" i="5"/>
  <c r="AC220" i="5" s="1"/>
  <c r="Y530" i="5"/>
  <c r="AA530" i="5" s="1"/>
  <c r="Z530" i="5" s="1"/>
  <c r="Y118" i="5"/>
  <c r="AA118" i="5" s="1"/>
  <c r="Z118" i="5" s="1"/>
  <c r="AB1039" i="5"/>
  <c r="AC1039" i="5"/>
  <c r="Y1039" i="5"/>
  <c r="AA1039" i="5" s="1"/>
  <c r="Z1039" i="5" s="1"/>
  <c r="AC1015" i="5"/>
  <c r="AB1015" i="5"/>
  <c r="AB1071" i="5"/>
  <c r="Y1071" i="5"/>
  <c r="AA1071" i="5" s="1"/>
  <c r="Z1071" i="5" s="1"/>
  <c r="Y494" i="5"/>
  <c r="AA494" i="5" s="1"/>
  <c r="Z494" i="5" s="1"/>
  <c r="AC918" i="5"/>
  <c r="AB918" i="5"/>
  <c r="Y1041" i="5"/>
  <c r="AA1041" i="5" s="1"/>
  <c r="Z1041" i="5" s="1"/>
  <c r="Y559" i="5"/>
  <c r="AA559" i="5" s="1"/>
  <c r="Z559" i="5" s="1"/>
  <c r="AC619" i="5"/>
  <c r="Q1055" i="5"/>
  <c r="AB352" i="5"/>
  <c r="AC352" i="5"/>
  <c r="Y172" i="5"/>
  <c r="AA172" i="5" s="1"/>
  <c r="Z172" i="5" s="1"/>
  <c r="AB598" i="5"/>
  <c r="AC598" i="5"/>
  <c r="Y784" i="5"/>
  <c r="AA784" i="5" s="1"/>
  <c r="Z784" i="5" s="1"/>
  <c r="Q471" i="5"/>
  <c r="Y295" i="5"/>
  <c r="AB750" i="5"/>
  <c r="Y750" i="5"/>
  <c r="AA750" i="5" s="1"/>
  <c r="Z750" i="5" s="1"/>
  <c r="AC750" i="5"/>
  <c r="Y997" i="5"/>
  <c r="AA997" i="5" s="1"/>
  <c r="Z997" i="5" s="1"/>
  <c r="AB997" i="5"/>
  <c r="AB41" i="5"/>
  <c r="AC41" i="5"/>
  <c r="AB496" i="5"/>
  <c r="AB569" i="5"/>
  <c r="AD569" i="5" s="1"/>
  <c r="Q754" i="5"/>
  <c r="AC705" i="5"/>
  <c r="AD705" i="5" s="1"/>
  <c r="AB1026" i="5"/>
  <c r="Y235" i="5"/>
  <c r="AA235" i="5" s="1"/>
  <c r="Z235" i="5" s="1"/>
  <c r="Q432" i="5"/>
  <c r="Y194" i="5"/>
  <c r="AA194" i="5" s="1"/>
  <c r="Z194" i="5" s="1"/>
  <c r="Y364" i="5"/>
  <c r="AA364" i="5" s="1"/>
  <c r="Z364" i="5" s="1"/>
  <c r="Q149" i="5"/>
  <c r="AB935" i="5"/>
  <c r="AC1038" i="5"/>
  <c r="Y1038" i="5"/>
  <c r="AA1038" i="5" s="1"/>
  <c r="Z1038" i="5" s="1"/>
  <c r="AB1038" i="5"/>
  <c r="AC910" i="5"/>
  <c r="AB910" i="5"/>
  <c r="Q33" i="5"/>
  <c r="Q885" i="5"/>
  <c r="Q12" i="5"/>
  <c r="AB630" i="5"/>
  <c r="AC630" i="5"/>
  <c r="AC478" i="5"/>
  <c r="AB478" i="5"/>
  <c r="AC628" i="5"/>
  <c r="AC247" i="5" l="1"/>
  <c r="AD155" i="5"/>
  <c r="AB1063" i="5"/>
  <c r="AD679" i="5"/>
  <c r="AD45" i="5"/>
  <c r="AB451" i="5"/>
  <c r="AB201" i="5"/>
  <c r="AA244" i="5"/>
  <c r="Z244" i="5" s="1"/>
  <c r="AB993" i="5"/>
  <c r="AB350" i="5"/>
  <c r="AC318" i="5"/>
  <c r="AD318" i="5" s="1"/>
  <c r="AD254" i="5"/>
  <c r="AC1079" i="5"/>
  <c r="AC1024" i="5"/>
  <c r="AD1024" i="5" s="1"/>
  <c r="AC122" i="5"/>
  <c r="AD249" i="5"/>
  <c r="AB646" i="5"/>
  <c r="AC451" i="5"/>
  <c r="Y116" i="5"/>
  <c r="AA116" i="5" s="1"/>
  <c r="Z116" i="5" s="1"/>
  <c r="AB116" i="5" s="1"/>
  <c r="AD689" i="5"/>
  <c r="AC410" i="5"/>
  <c r="AC115" i="5"/>
  <c r="AD115" i="5" s="1"/>
  <c r="AB584" i="5"/>
  <c r="AD540" i="5"/>
  <c r="AB312" i="5"/>
  <c r="AD312" i="5" s="1"/>
  <c r="AB837" i="5"/>
  <c r="AD1076" i="5"/>
  <c r="AB883" i="5"/>
  <c r="AB718" i="5"/>
  <c r="AD718" i="5" s="1"/>
  <c r="AD1062" i="5"/>
  <c r="AB645" i="5"/>
  <c r="AB914" i="5"/>
  <c r="AC1063" i="5"/>
  <c r="AC914" i="5"/>
  <c r="AC654" i="5"/>
  <c r="AD654" i="5" s="1"/>
  <c r="AD335" i="5"/>
  <c r="AC604" i="5"/>
  <c r="AD283" i="5"/>
  <c r="AB401" i="5"/>
  <c r="Y655" i="5"/>
  <c r="AA655" i="5" s="1"/>
  <c r="Z655" i="5" s="1"/>
  <c r="AB655" i="5" s="1"/>
  <c r="AB161" i="5"/>
  <c r="AD161" i="5" s="1"/>
  <c r="AB876" i="5"/>
  <c r="AD1042" i="5"/>
  <c r="AC658" i="5"/>
  <c r="AD658" i="5" s="1"/>
  <c r="AC47" i="5"/>
  <c r="AD47" i="5" s="1"/>
  <c r="AB626" i="5"/>
  <c r="AB995" i="5"/>
  <c r="AC975" i="5"/>
  <c r="AD975" i="5" s="1"/>
  <c r="Y976" i="5"/>
  <c r="AA976" i="5" s="1"/>
  <c r="Z976" i="5" s="1"/>
  <c r="AB976" i="5" s="1"/>
  <c r="AD976" i="5" s="1"/>
  <c r="AC761" i="5"/>
  <c r="AD761" i="5" s="1"/>
  <c r="AC858" i="5"/>
  <c r="AD858" i="5" s="1"/>
  <c r="AC367" i="5"/>
  <c r="Y73" i="5"/>
  <c r="AA73" i="5" s="1"/>
  <c r="Z73" i="5" s="1"/>
  <c r="AB73" i="5" s="1"/>
  <c r="AB191" i="5"/>
  <c r="Y264" i="5"/>
  <c r="AA264" i="5" s="1"/>
  <c r="Z264" i="5" s="1"/>
  <c r="AB264" i="5" s="1"/>
  <c r="AD264" i="5" s="1"/>
  <c r="AD911" i="5"/>
  <c r="AC863" i="5"/>
  <c r="AB479" i="5"/>
  <c r="AC837" i="5"/>
  <c r="AD30" i="5"/>
  <c r="AC560" i="5"/>
  <c r="AD560" i="5" s="1"/>
  <c r="AD1057" i="5"/>
  <c r="AD831" i="5"/>
  <c r="AD209" i="5"/>
  <c r="AC1031" i="5"/>
  <c r="AC899" i="5"/>
  <c r="AB243" i="5"/>
  <c r="AD243" i="5" s="1"/>
  <c r="AC883" i="5"/>
  <c r="AD883" i="5" s="1"/>
  <c r="AC253" i="5"/>
  <c r="AD253" i="5" s="1"/>
  <c r="Y149" i="5"/>
  <c r="AA149" i="5" s="1"/>
  <c r="Z149" i="5" s="1"/>
  <c r="AB149" i="5" s="1"/>
  <c r="AD195" i="5"/>
  <c r="AC148" i="5"/>
  <c r="AD148" i="5" s="1"/>
  <c r="AD329" i="5"/>
  <c r="AB178" i="5"/>
  <c r="AD178" i="5" s="1"/>
  <c r="AB928" i="5"/>
  <c r="AB1031" i="5"/>
  <c r="AC1068" i="5"/>
  <c r="AD1068" i="5" s="1"/>
  <c r="AC460" i="5"/>
  <c r="AD460" i="5" s="1"/>
  <c r="AC7" i="5"/>
  <c r="AD7" i="5" s="1"/>
  <c r="AD177" i="5"/>
  <c r="AD378" i="5"/>
  <c r="AB1074" i="5"/>
  <c r="AC475" i="5"/>
  <c r="AD475" i="5" s="1"/>
  <c r="AC70" i="5"/>
  <c r="AD70" i="5" s="1"/>
  <c r="AD686" i="5"/>
  <c r="AB865" i="5"/>
  <c r="AB570" i="5"/>
  <c r="AD570" i="5" s="1"/>
  <c r="AB641" i="5"/>
  <c r="Y71" i="5"/>
  <c r="AA71" i="5" s="1"/>
  <c r="Z71" i="5" s="1"/>
  <c r="AB71" i="5" s="1"/>
  <c r="AD71" i="5" s="1"/>
  <c r="AD205" i="5"/>
  <c r="AC862" i="5"/>
  <c r="AD862" i="5" s="1"/>
  <c r="AB731" i="5"/>
  <c r="AB1013" i="5"/>
  <c r="AC898" i="5"/>
  <c r="Y1003" i="5"/>
  <c r="AA1003" i="5" s="1"/>
  <c r="Z1003" i="5" s="1"/>
  <c r="AB1003" i="5" s="1"/>
  <c r="AD1003" i="5" s="1"/>
  <c r="AB340" i="5"/>
  <c r="AC701" i="5"/>
  <c r="AD701" i="5" s="1"/>
  <c r="AD179" i="5"/>
  <c r="AC813" i="5"/>
  <c r="AD813" i="5" s="1"/>
  <c r="AC191" i="5"/>
  <c r="AB400" i="5"/>
  <c r="AD400" i="5" s="1"/>
  <c r="AD433" i="5"/>
  <c r="AC92" i="5"/>
  <c r="AD893" i="5"/>
  <c r="Y192" i="5"/>
  <c r="AA192" i="5" s="1"/>
  <c r="Z192" i="5" s="1"/>
  <c r="AB192" i="5" s="1"/>
  <c r="AD192" i="5" s="1"/>
  <c r="AB392" i="5"/>
  <c r="Y702" i="5"/>
  <c r="AA702" i="5" s="1"/>
  <c r="Z702" i="5" s="1"/>
  <c r="AB702" i="5" s="1"/>
  <c r="AD702" i="5" s="1"/>
  <c r="AB732" i="5"/>
  <c r="Y814" i="5"/>
  <c r="AA814" i="5" s="1"/>
  <c r="Z814" i="5" s="1"/>
  <c r="AB814" i="5" s="1"/>
  <c r="AD814" i="5" s="1"/>
  <c r="AB971" i="5"/>
  <c r="AB320" i="5"/>
  <c r="AD320" i="5" s="1"/>
  <c r="Y610" i="5"/>
  <c r="AA610" i="5" s="1"/>
  <c r="Z610" i="5" s="1"/>
  <c r="AB610" i="5" s="1"/>
  <c r="AD706" i="5"/>
  <c r="AD388" i="5"/>
  <c r="AD377" i="5"/>
  <c r="AC1094" i="5"/>
  <c r="AC340" i="5"/>
  <c r="AB863" i="5"/>
  <c r="AC419" i="5"/>
  <c r="AC1013" i="5"/>
  <c r="AD649" i="5"/>
  <c r="Y1022" i="5"/>
  <c r="AA1022" i="5" s="1"/>
  <c r="Z1022" i="5" s="1"/>
  <c r="AB1022" i="5" s="1"/>
  <c r="AD1022" i="5" s="1"/>
  <c r="AD699" i="5"/>
  <c r="AB122" i="5"/>
  <c r="Y129" i="5"/>
  <c r="AA129" i="5" s="1"/>
  <c r="Z129" i="5" s="1"/>
  <c r="AB129" i="5" s="1"/>
  <c r="AC1083" i="5"/>
  <c r="AC496" i="5"/>
  <c r="AD496" i="5" s="1"/>
  <c r="AB721" i="5"/>
  <c r="AD507" i="5"/>
  <c r="AD288" i="5"/>
  <c r="AC995" i="5"/>
  <c r="AA936" i="5"/>
  <c r="Y937" i="5"/>
  <c r="AA937" i="5" s="1"/>
  <c r="Z937" i="5" s="1"/>
  <c r="AB937" i="5" s="1"/>
  <c r="AD937" i="5" s="1"/>
  <c r="AD289" i="5"/>
  <c r="AB1078" i="5"/>
  <c r="AD221" i="5"/>
  <c r="Y435" i="5"/>
  <c r="AA435" i="5" s="1"/>
  <c r="Z435" i="5" s="1"/>
  <c r="AB435" i="5" s="1"/>
  <c r="AB554" i="5"/>
  <c r="AD554" i="5" s="1"/>
  <c r="AD373" i="5"/>
  <c r="AD581" i="5"/>
  <c r="AB1065" i="5"/>
  <c r="AC732" i="5"/>
  <c r="AC584" i="5"/>
  <c r="AD584" i="5" s="1"/>
  <c r="AB419" i="5"/>
  <c r="Y351" i="5"/>
  <c r="AA351" i="5" s="1"/>
  <c r="Z351" i="5" s="1"/>
  <c r="AB351" i="5" s="1"/>
  <c r="AD351" i="5" s="1"/>
  <c r="AC49" i="5"/>
  <c r="AD49" i="5" s="1"/>
  <c r="AD640" i="5"/>
  <c r="AC265" i="5"/>
  <c r="AD265" i="5" s="1"/>
  <c r="AC953" i="5"/>
  <c r="AB1079" i="5"/>
  <c r="AD182" i="5"/>
  <c r="AD818" i="5"/>
  <c r="AC137" i="5"/>
  <c r="AD137" i="5" s="1"/>
  <c r="X466" i="5"/>
  <c r="Y466" i="5" s="1"/>
  <c r="AA466" i="5" s="1"/>
  <c r="Z466" i="5" s="1"/>
  <c r="Y416" i="5"/>
  <c r="AA416" i="5" s="1"/>
  <c r="Z416" i="5" s="1"/>
  <c r="AB416" i="5" s="1"/>
  <c r="AD114" i="5"/>
  <c r="Z361" i="5"/>
  <c r="AB1072" i="5"/>
  <c r="AD1072" i="5" s="1"/>
  <c r="AD92" i="5"/>
  <c r="AD298" i="5"/>
  <c r="Y949" i="5"/>
  <c r="AA949" i="5" s="1"/>
  <c r="Z949" i="5" s="1"/>
  <c r="AB949" i="5" s="1"/>
  <c r="AC406" i="5"/>
  <c r="AD406" i="5" s="1"/>
  <c r="AD546" i="5"/>
  <c r="AA935" i="5"/>
  <c r="Y138" i="5"/>
  <c r="AA138" i="5" s="1"/>
  <c r="Z138" i="5" s="1"/>
  <c r="AB138" i="5" s="1"/>
  <c r="AD138" i="5" s="1"/>
  <c r="AB1083" i="5"/>
  <c r="AC743" i="5"/>
  <c r="AD842" i="5"/>
  <c r="AC261" i="5"/>
  <c r="AD261" i="5" s="1"/>
  <c r="AC464" i="5"/>
  <c r="AC375" i="5"/>
  <c r="AD375" i="5" s="1"/>
  <c r="AD484" i="5"/>
  <c r="AB183" i="5"/>
  <c r="Y212" i="5"/>
  <c r="AA212" i="5" s="1"/>
  <c r="Z212" i="5" s="1"/>
  <c r="AB212" i="5" s="1"/>
  <c r="AD212" i="5" s="1"/>
  <c r="Y575" i="5"/>
  <c r="AA575" i="5" s="1"/>
  <c r="Z575" i="5" s="1"/>
  <c r="AB575" i="5" s="1"/>
  <c r="AD575" i="5" s="1"/>
  <c r="AD685" i="5"/>
  <c r="AD572" i="5"/>
  <c r="AD427" i="5"/>
  <c r="AD1036" i="5"/>
  <c r="AA231" i="5"/>
  <c r="Z231" i="5" s="1"/>
  <c r="AC645" i="5"/>
  <c r="AC731" i="5"/>
  <c r="AC588" i="5"/>
  <c r="AC690" i="5"/>
  <c r="Y65" i="5"/>
  <c r="AA65" i="5" s="1"/>
  <c r="Z65" i="5" s="1"/>
  <c r="AC1078" i="5"/>
  <c r="AC215" i="5"/>
  <c r="AD215" i="5" s="1"/>
  <c r="AB690" i="5"/>
  <c r="Y204" i="5"/>
  <c r="AA204" i="5" s="1"/>
  <c r="Z204" i="5" s="1"/>
  <c r="AB204" i="5" s="1"/>
  <c r="AC272" i="5"/>
  <c r="AD272" i="5" s="1"/>
  <c r="AC59" i="5"/>
  <c r="AD59" i="5" s="1"/>
  <c r="AC203" i="5"/>
  <c r="AD203" i="5" s="1"/>
  <c r="AB670" i="5"/>
  <c r="AD670" i="5" s="1"/>
  <c r="AB1097" i="5"/>
  <c r="AB357" i="5"/>
  <c r="AC993" i="5"/>
  <c r="Y202" i="5"/>
  <c r="AA202" i="5" s="1"/>
  <c r="Z202" i="5" s="1"/>
  <c r="AB202" i="5" s="1"/>
  <c r="AD202" i="5" s="1"/>
  <c r="AB797" i="5"/>
  <c r="AD797" i="5" s="1"/>
  <c r="AD523" i="5"/>
  <c r="AD156" i="5"/>
  <c r="AB1094" i="5"/>
  <c r="AC737" i="5"/>
  <c r="AD737" i="5" s="1"/>
  <c r="AD524" i="5"/>
  <c r="AD887" i="5"/>
  <c r="AC479" i="5"/>
  <c r="AC64" i="5"/>
  <c r="AC643" i="5"/>
  <c r="AD260" i="5"/>
  <c r="AB875" i="5"/>
  <c r="AD875" i="5" s="1"/>
  <c r="Y216" i="5"/>
  <c r="AA216" i="5" s="1"/>
  <c r="Z216" i="5" s="1"/>
  <c r="AB216" i="5" s="1"/>
  <c r="AD216" i="5" s="1"/>
  <c r="Y87" i="5"/>
  <c r="AA87" i="5" s="1"/>
  <c r="Z87" i="5" s="1"/>
  <c r="AB87" i="5" s="1"/>
  <c r="AD87" i="5" s="1"/>
  <c r="AC86" i="5"/>
  <c r="AD86" i="5" s="1"/>
  <c r="AC211" i="5"/>
  <c r="AD211" i="5" s="1"/>
  <c r="AD46" i="5"/>
  <c r="AC78" i="5"/>
  <c r="AC483" i="5"/>
  <c r="Y175" i="5"/>
  <c r="AA175" i="5" s="1"/>
  <c r="Z175" i="5" s="1"/>
  <c r="AD499" i="5"/>
  <c r="AC850" i="5"/>
  <c r="AC374" i="5"/>
  <c r="Y83" i="5"/>
  <c r="AA83" i="5" s="1"/>
  <c r="Z83" i="5" s="1"/>
  <c r="Y866" i="5"/>
  <c r="AA866" i="5" s="1"/>
  <c r="AC866" i="5" s="1"/>
  <c r="AD866" i="5" s="1"/>
  <c r="AB104" i="5"/>
  <c r="AD104" i="5" s="1"/>
  <c r="AB483" i="5"/>
  <c r="AB961" i="5"/>
  <c r="AC313" i="5"/>
  <c r="AD313" i="5" s="1"/>
  <c r="Q66" i="5"/>
  <c r="AC357" i="5"/>
  <c r="AB898" i="5"/>
  <c r="Y537" i="5"/>
  <c r="AA537" i="5" s="1"/>
  <c r="Z537" i="5" s="1"/>
  <c r="AB175" i="5"/>
  <c r="AB798" i="5"/>
  <c r="AD798" i="5" s="1"/>
  <c r="AC246" i="5"/>
  <c r="AD246" i="5" s="1"/>
  <c r="AB526" i="5"/>
  <c r="Q184" i="5"/>
  <c r="AC1084" i="5"/>
  <c r="AD1084" i="5" s="1"/>
  <c r="AD152" i="5"/>
  <c r="AB899" i="5"/>
  <c r="AC509" i="5"/>
  <c r="Y863" i="5"/>
  <c r="AA863" i="5" s="1"/>
  <c r="Z863" i="5" s="1"/>
  <c r="AD1004" i="5"/>
  <c r="AD311" i="5"/>
  <c r="Y476" i="5"/>
  <c r="AA476" i="5" s="1"/>
  <c r="Z476" i="5" s="1"/>
  <c r="AB22" i="5"/>
  <c r="Y22" i="5"/>
  <c r="AA22" i="5" s="1"/>
  <c r="Z22" i="5" s="1"/>
  <c r="Q176" i="5"/>
  <c r="AC176" i="5" s="1"/>
  <c r="Y747" i="5"/>
  <c r="AA747" i="5" s="1"/>
  <c r="Z747" i="5" s="1"/>
  <c r="Y52" i="5"/>
  <c r="AA52" i="5" s="1"/>
  <c r="Z52" i="5" s="1"/>
  <c r="Y319" i="5"/>
  <c r="AA319" i="5" s="1"/>
  <c r="Z319" i="5" s="1"/>
  <c r="AB319" i="5" s="1"/>
  <c r="AD319" i="5" s="1"/>
  <c r="Y183" i="5"/>
  <c r="AA183" i="5" s="1"/>
  <c r="Z183" i="5" s="1"/>
  <c r="AC660" i="5"/>
  <c r="AD660" i="5" s="1"/>
  <c r="AB476" i="5"/>
  <c r="AB369" i="5"/>
  <c r="AC61" i="5"/>
  <c r="AD61" i="5" s="1"/>
  <c r="AD327" i="5"/>
  <c r="AD233" i="5"/>
  <c r="Y60" i="5"/>
  <c r="AA60" i="5" s="1"/>
  <c r="Z60" i="5" s="1"/>
  <c r="AB60" i="5" s="1"/>
  <c r="AD60" i="5" s="1"/>
  <c r="AB65" i="5"/>
  <c r="AD1041" i="5"/>
  <c r="AD927" i="5"/>
  <c r="Y1097" i="5"/>
  <c r="AA1097" i="5" s="1"/>
  <c r="Z1097" i="5" s="1"/>
  <c r="AB83" i="5"/>
  <c r="Y243" i="5"/>
  <c r="AA243" i="5" s="1"/>
  <c r="Z243" i="5" s="1"/>
  <c r="Y248" i="5"/>
  <c r="AA248" i="5" s="1"/>
  <c r="Z248" i="5" s="1"/>
  <c r="AB248" i="5" s="1"/>
  <c r="AD248" i="5" s="1"/>
  <c r="Y62" i="5"/>
  <c r="AA62" i="5" s="1"/>
  <c r="Z62" i="5" s="1"/>
  <c r="AB62" i="5" s="1"/>
  <c r="Y1084" i="5"/>
  <c r="AA1084" i="5" s="1"/>
  <c r="Z1084" i="5" s="1"/>
  <c r="Y876" i="5"/>
  <c r="AA876" i="5" s="1"/>
  <c r="AD869" i="5"/>
  <c r="AD724" i="5"/>
  <c r="AD210" i="5"/>
  <c r="Y357" i="5"/>
  <c r="AA357" i="5" s="1"/>
  <c r="Z357" i="5" s="1"/>
  <c r="AB743" i="5"/>
  <c r="AD174" i="5"/>
  <c r="AB683" i="5"/>
  <c r="AD683" i="5" s="1"/>
  <c r="AD1052" i="5"/>
  <c r="AD247" i="5"/>
  <c r="AC865" i="5"/>
  <c r="AC896" i="5"/>
  <c r="AD896" i="5" s="1"/>
  <c r="AD982" i="5"/>
  <c r="AC500" i="5"/>
  <c r="AD500" i="5" s="1"/>
  <c r="AD760" i="5"/>
  <c r="AC542" i="5"/>
  <c r="AD542" i="5" s="1"/>
  <c r="AC38" i="5"/>
  <c r="AD38" i="5" s="1"/>
  <c r="AD245" i="5"/>
  <c r="AD800" i="5"/>
  <c r="Y632" i="5"/>
  <c r="AA632" i="5" s="1"/>
  <c r="Z632" i="5" s="1"/>
  <c r="AB632" i="5" s="1"/>
  <c r="AD632" i="5" s="1"/>
  <c r="AC105" i="5"/>
  <c r="AD105" i="5" s="1"/>
  <c r="AD700" i="5"/>
  <c r="AB1105" i="5"/>
  <c r="AD200" i="5"/>
  <c r="AD617" i="5"/>
  <c r="AD465" i="5"/>
  <c r="AD100" i="5"/>
  <c r="Y39" i="5"/>
  <c r="AA39" i="5" s="1"/>
  <c r="Z39" i="5" s="1"/>
  <c r="AB39" i="5" s="1"/>
  <c r="AC631" i="5"/>
  <c r="AD631" i="5" s="1"/>
  <c r="AD487" i="5"/>
  <c r="AB374" i="5"/>
  <c r="AD101" i="5"/>
  <c r="AD562" i="5"/>
  <c r="AC626" i="5"/>
  <c r="AB64" i="5"/>
  <c r="AD882" i="5"/>
  <c r="AC721" i="5"/>
  <c r="AD358" i="5"/>
  <c r="AC903" i="5"/>
  <c r="AC1026" i="5"/>
  <c r="AD1026" i="5" s="1"/>
  <c r="AD185" i="5"/>
  <c r="AC829" i="5"/>
  <c r="AD829" i="5" s="1"/>
  <c r="AD198" i="5"/>
  <c r="AD808" i="5"/>
  <c r="AD567" i="5"/>
  <c r="AD353" i="5"/>
  <c r="Y106" i="5"/>
  <c r="AA106" i="5" s="1"/>
  <c r="Z106" i="5" s="1"/>
  <c r="AB106" i="5" s="1"/>
  <c r="AC537" i="5"/>
  <c r="AD537" i="5" s="1"/>
  <c r="AC111" i="5"/>
  <c r="AD111" i="5" s="1"/>
  <c r="AC793" i="5"/>
  <c r="AD793" i="5" s="1"/>
  <c r="AD624" i="5"/>
  <c r="AD682" i="5"/>
  <c r="AD922" i="5"/>
  <c r="AB834" i="5"/>
  <c r="AD834" i="5" s="1"/>
  <c r="Y43" i="5"/>
  <c r="Y44" i="5" s="1"/>
  <c r="AA44" i="5" s="1"/>
  <c r="Z44" i="5" s="1"/>
  <c r="AB44" i="5" s="1"/>
  <c r="AD44" i="5" s="1"/>
  <c r="AD528" i="5"/>
  <c r="AC369" i="5"/>
  <c r="Y11" i="5"/>
  <c r="AA11" i="5" s="1"/>
  <c r="Z11" i="5" s="1"/>
  <c r="AB11" i="5" s="1"/>
  <c r="AD493" i="5"/>
  <c r="AD586" i="5"/>
  <c r="AC53" i="5"/>
  <c r="AD53" i="5" s="1"/>
  <c r="AD103" i="5"/>
  <c r="Y796" i="5"/>
  <c r="AA796" i="5" s="1"/>
  <c r="Z796" i="5" s="1"/>
  <c r="AB796" i="5" s="1"/>
  <c r="AD796" i="5" s="1"/>
  <c r="Y370" i="5"/>
  <c r="AA370" i="5" s="1"/>
  <c r="Z370" i="5" s="1"/>
  <c r="AB370" i="5" s="1"/>
  <c r="AD370" i="5" s="1"/>
  <c r="AC305" i="5"/>
  <c r="AD305" i="5" s="1"/>
  <c r="AB51" i="5"/>
  <c r="AD51" i="5" s="1"/>
  <c r="AD636" i="5"/>
  <c r="AD823" i="5"/>
  <c r="AD284" i="5"/>
  <c r="AD193" i="5"/>
  <c r="AD121" i="5"/>
  <c r="AD88" i="5"/>
  <c r="AD602" i="5"/>
  <c r="AB747" i="5"/>
  <c r="AC10" i="5"/>
  <c r="AD10" i="5" s="1"/>
  <c r="AC322" i="5"/>
  <c r="AD322" i="5" s="1"/>
  <c r="AB600" i="5"/>
  <c r="AC350" i="5"/>
  <c r="Y323" i="5"/>
  <c r="AA323" i="5" s="1"/>
  <c r="Z323" i="5" s="1"/>
  <c r="AB323" i="5" s="1"/>
  <c r="AB951" i="5"/>
  <c r="AC381" i="5"/>
  <c r="AD381" i="5" s="1"/>
  <c r="AC795" i="5"/>
  <c r="AD795" i="5" s="1"/>
  <c r="AD354" i="5"/>
  <c r="AC675" i="5"/>
  <c r="AD675" i="5" s="1"/>
  <c r="AD970" i="5"/>
  <c r="AD612" i="5"/>
  <c r="AD726" i="5"/>
  <c r="AD805" i="5"/>
  <c r="AC774" i="5"/>
  <c r="AD774" i="5" s="1"/>
  <c r="AA222" i="5"/>
  <c r="AC222" i="5" s="1"/>
  <c r="AD222" i="5" s="1"/>
  <c r="AD85" i="5"/>
  <c r="AD881" i="5"/>
  <c r="Y54" i="5"/>
  <c r="AA54" i="5" s="1"/>
  <c r="Z54" i="5" s="1"/>
  <c r="AB54" i="5" s="1"/>
  <c r="AD1071" i="5"/>
  <c r="AD999" i="5"/>
  <c r="AD379" i="5"/>
  <c r="AD1016" i="5"/>
  <c r="AC188" i="5"/>
  <c r="AD188" i="5" s="1"/>
  <c r="AD273" i="5"/>
  <c r="AD839" i="5"/>
  <c r="AD594" i="5"/>
  <c r="Y775" i="5"/>
  <c r="AA775" i="5" s="1"/>
  <c r="Z775" i="5" s="1"/>
  <c r="AB775" i="5" s="1"/>
  <c r="AD775" i="5" s="1"/>
  <c r="AD906" i="5"/>
  <c r="AC57" i="5"/>
  <c r="AD57" i="5" s="1"/>
  <c r="AB533" i="5"/>
  <c r="AD533" i="5" s="1"/>
  <c r="Y301" i="5"/>
  <c r="AA301" i="5" s="1"/>
  <c r="Z301" i="5" s="1"/>
  <c r="AB301" i="5" s="1"/>
  <c r="AD301" i="5" s="1"/>
  <c r="AD938" i="5"/>
  <c r="AD25" i="5"/>
  <c r="AD1053" i="5"/>
  <c r="AD316" i="5"/>
  <c r="AD603" i="5"/>
  <c r="AD894" i="5"/>
  <c r="AC849" i="5"/>
  <c r="AD849" i="5" s="1"/>
  <c r="AD695" i="5"/>
  <c r="AC565" i="5"/>
  <c r="AD565" i="5" s="1"/>
  <c r="AD131" i="5"/>
  <c r="Y688" i="5"/>
  <c r="AA688" i="5" s="1"/>
  <c r="Z688" i="5" s="1"/>
  <c r="AB688" i="5" s="1"/>
  <c r="AD688" i="5" s="1"/>
  <c r="AD333" i="5"/>
  <c r="AD799" i="5"/>
  <c r="AD1064" i="5"/>
  <c r="AD421" i="5"/>
  <c r="AD127" i="5"/>
  <c r="AD710" i="5"/>
  <c r="AD395" i="5"/>
  <c r="AD518" i="5"/>
  <c r="AD907" i="5"/>
  <c r="AD450" i="5"/>
  <c r="AD696" i="5"/>
  <c r="AD144" i="5"/>
  <c r="Y771" i="5"/>
  <c r="AA771" i="5" s="1"/>
  <c r="Z771" i="5" s="1"/>
  <c r="AB771" i="5" s="1"/>
  <c r="AD771" i="5" s="1"/>
  <c r="AC930" i="5"/>
  <c r="AD930" i="5" s="1"/>
  <c r="AC835" i="5"/>
  <c r="AD835" i="5" s="1"/>
  <c r="AC1105" i="5"/>
  <c r="Y58" i="5"/>
  <c r="AA58" i="5" s="1"/>
  <c r="Z58" i="5" s="1"/>
  <c r="AB58" i="5" s="1"/>
  <c r="AD58" i="5" s="1"/>
  <c r="AD781" i="5"/>
  <c r="AD1009" i="5"/>
  <c r="Y564" i="5"/>
  <c r="AA564" i="5" s="1"/>
  <c r="Z564" i="5" s="1"/>
  <c r="AB564" i="5" s="1"/>
  <c r="AD564" i="5" s="1"/>
  <c r="AD409" i="5"/>
  <c r="AD613" i="5"/>
  <c r="AD448" i="5"/>
  <c r="Y309" i="5"/>
  <c r="AA309" i="5" s="1"/>
  <c r="Z309" i="5" s="1"/>
  <c r="AB309" i="5" s="1"/>
  <c r="AD309" i="5" s="1"/>
  <c r="AD833" i="5"/>
  <c r="Y802" i="5"/>
  <c r="AA802" i="5" s="1"/>
  <c r="Z802" i="5" s="1"/>
  <c r="AB802" i="5" s="1"/>
  <c r="AD802" i="5" s="1"/>
  <c r="AC693" i="5"/>
  <c r="AD693" i="5" s="1"/>
  <c r="AD510" i="5"/>
  <c r="AD755" i="5"/>
  <c r="AD1017" i="5"/>
  <c r="AD217" i="5"/>
  <c r="AD994" i="5"/>
  <c r="AC801" i="5"/>
  <c r="AD801" i="5" s="1"/>
  <c r="AD943" i="5"/>
  <c r="AD745" i="5"/>
  <c r="AD536" i="5"/>
  <c r="AD553" i="5"/>
  <c r="AD669" i="5"/>
  <c r="AD657" i="5"/>
  <c r="AD97" i="5"/>
  <c r="AD978" i="5"/>
  <c r="Y146" i="5"/>
  <c r="AA146" i="5" s="1"/>
  <c r="Z146" i="5" s="1"/>
  <c r="AB146" i="5" s="1"/>
  <c r="AD146" i="5" s="1"/>
  <c r="AD368" i="5"/>
  <c r="AC722" i="5"/>
  <c r="AD722" i="5" s="1"/>
  <c r="AD630" i="5"/>
  <c r="Y304" i="5"/>
  <c r="AA304" i="5" s="1"/>
  <c r="Z304" i="5" s="1"/>
  <c r="AB304" i="5" s="1"/>
  <c r="AC963" i="5"/>
  <c r="AD963" i="5" s="1"/>
  <c r="AD667" i="5"/>
  <c r="AD925" i="5"/>
  <c r="AC961" i="5"/>
  <c r="AD1069" i="5"/>
  <c r="AD616" i="5"/>
  <c r="AD677" i="5"/>
  <c r="AD214" i="5"/>
  <c r="AD749" i="5"/>
  <c r="AC52" i="5"/>
  <c r="AC900" i="5"/>
  <c r="AB52" i="5"/>
  <c r="AC303" i="5"/>
  <c r="AD303" i="5" s="1"/>
  <c r="AD751" i="5"/>
  <c r="AC1081" i="5"/>
  <c r="AD1081" i="5" s="1"/>
  <c r="Y270" i="5"/>
  <c r="AA270" i="5" s="1"/>
  <c r="Z270" i="5" s="1"/>
  <c r="AB270" i="5" s="1"/>
  <c r="AD1061" i="5"/>
  <c r="AD1032" i="5"/>
  <c r="AD352" i="5"/>
  <c r="AD824" i="5"/>
  <c r="AD418" i="5"/>
  <c r="AD285" i="5"/>
  <c r="AD136" i="5"/>
  <c r="AD730" i="5"/>
  <c r="AD408" i="5"/>
  <c r="AD790" i="5"/>
  <c r="AD347" i="5"/>
  <c r="AC651" i="5"/>
  <c r="AD651" i="5" s="1"/>
  <c r="AD856" i="5"/>
  <c r="AD555" i="5"/>
  <c r="AC1054" i="5"/>
  <c r="AD1054" i="5" s="1"/>
  <c r="Y758" i="5"/>
  <c r="AA758" i="5" s="1"/>
  <c r="Z758" i="5" s="1"/>
  <c r="AB758" i="5" s="1"/>
  <c r="AD758" i="5" s="1"/>
  <c r="AD102" i="5"/>
  <c r="Y913" i="5"/>
  <c r="AA913" i="5" s="1"/>
  <c r="Z913" i="5" s="1"/>
  <c r="AB913" i="5" s="1"/>
  <c r="AD913" i="5" s="1"/>
  <c r="AD256" i="5"/>
  <c r="AD1102" i="5"/>
  <c r="AC151" i="5"/>
  <c r="AD151" i="5" s="1"/>
  <c r="Y455" i="5"/>
  <c r="AA455" i="5" s="1"/>
  <c r="Z455" i="5" s="1"/>
  <c r="AB455" i="5"/>
  <c r="AD878" i="5"/>
  <c r="AD816" i="5"/>
  <c r="AD268" i="5"/>
  <c r="AA337" i="5"/>
  <c r="Z337" i="5" s="1"/>
  <c r="Y338" i="5"/>
  <c r="AA338" i="5" s="1"/>
  <c r="Z338" i="5" s="1"/>
  <c r="AB338" i="5" s="1"/>
  <c r="AD338" i="5" s="1"/>
  <c r="AD895" i="5"/>
  <c r="AD917" i="5"/>
  <c r="AD996" i="5"/>
  <c r="AD76" i="5"/>
  <c r="AD950" i="5"/>
  <c r="Z1065" i="5"/>
  <c r="AC1065" i="5"/>
  <c r="Y527" i="5"/>
  <c r="AA527" i="5" s="1"/>
  <c r="Z527" i="5" s="1"/>
  <c r="AB527" i="5" s="1"/>
  <c r="AD527" i="5" s="1"/>
  <c r="AD668" i="5"/>
  <c r="AC973" i="5"/>
  <c r="AD973" i="5" s="1"/>
  <c r="AD551" i="5"/>
  <c r="AD125" i="5"/>
  <c r="Z665" i="5"/>
  <c r="AC665" i="5"/>
  <c r="AD665" i="5" s="1"/>
  <c r="Z1021" i="5"/>
  <c r="AC1021" i="5"/>
  <c r="AD1021" i="5" s="1"/>
  <c r="Z229" i="5"/>
  <c r="AC229" i="5"/>
  <c r="AD229" i="5" s="1"/>
  <c r="AB953" i="5"/>
  <c r="Y953" i="5"/>
  <c r="AA953" i="5" s="1"/>
  <c r="Z953" i="5" s="1"/>
  <c r="X444" i="5"/>
  <c r="Y444" i="5" s="1"/>
  <c r="AA444" i="5" s="1"/>
  <c r="Z444" i="5" s="1"/>
  <c r="AB444" i="5"/>
  <c r="AD444" i="5" s="1"/>
  <c r="AB26" i="5"/>
  <c r="X884" i="5"/>
  <c r="Y884" i="5" s="1"/>
  <c r="AA884" i="5" s="1"/>
  <c r="AB884" i="5"/>
  <c r="AB900" i="5"/>
  <c r="AB903" i="5"/>
  <c r="Y48" i="5"/>
  <c r="AA48" i="5" s="1"/>
  <c r="Z48" i="5" s="1"/>
  <c r="AB48" i="5" s="1"/>
  <c r="AC48" i="5"/>
  <c r="Z1095" i="5"/>
  <c r="AC1095" i="5"/>
  <c r="AD1095" i="5" s="1"/>
  <c r="Z145" i="5"/>
  <c r="AC145" i="5"/>
  <c r="AD145" i="5" s="1"/>
  <c r="AD910" i="5"/>
  <c r="Q456" i="5"/>
  <c r="AD821" i="5"/>
  <c r="AD512" i="5"/>
  <c r="AD741" i="5"/>
  <c r="AD832" i="5"/>
  <c r="AD822" i="5"/>
  <c r="AC463" i="5"/>
  <c r="AD463" i="5" s="1"/>
  <c r="AD825" i="5"/>
  <c r="Y900" i="5"/>
  <c r="AA900" i="5" s="1"/>
  <c r="Z900" i="5" s="1"/>
  <c r="AD389" i="5"/>
  <c r="AD321" i="5"/>
  <c r="AD68" i="5"/>
  <c r="AD861" i="5"/>
  <c r="AD635" i="5"/>
  <c r="AC366" i="5"/>
  <c r="AD366" i="5" s="1"/>
  <c r="AC1002" i="5"/>
  <c r="AD1002" i="5" s="1"/>
  <c r="AD478" i="5"/>
  <c r="AD218" i="5"/>
  <c r="Y583" i="5"/>
  <c r="AA583" i="5" s="1"/>
  <c r="Z583" i="5" s="1"/>
  <c r="AB583" i="5" s="1"/>
  <c r="AD583" i="5" s="1"/>
  <c r="AD759" i="5"/>
  <c r="AA915" i="5"/>
  <c r="Z915" i="5" s="1"/>
  <c r="Y916" i="5"/>
  <c r="AA916" i="5" s="1"/>
  <c r="Z916" i="5" s="1"/>
  <c r="AB916" i="5" s="1"/>
  <c r="AD916" i="5" s="1"/>
  <c r="Z488" i="5"/>
  <c r="AC488" i="5"/>
  <c r="AD488" i="5" s="1"/>
  <c r="Y432" i="5"/>
  <c r="AA432" i="5" s="1"/>
  <c r="Z432" i="5" s="1"/>
  <c r="AB432" i="5" s="1"/>
  <c r="AD1000" i="5"/>
  <c r="AD558" i="5"/>
  <c r="AA293" i="5"/>
  <c r="Y294" i="5"/>
  <c r="AA294" i="5" s="1"/>
  <c r="Z294" i="5" s="1"/>
  <c r="AB294" i="5" s="1"/>
  <c r="AD294" i="5" s="1"/>
  <c r="AA951" i="5"/>
  <c r="Y952" i="5"/>
  <c r="AA952" i="5" s="1"/>
  <c r="Z952" i="5" s="1"/>
  <c r="AB952" i="5" s="1"/>
  <c r="AD952" i="5" s="1"/>
  <c r="AD336" i="5"/>
  <c r="AC163" i="5"/>
  <c r="AD163" i="5" s="1"/>
  <c r="AC582" i="5"/>
  <c r="AD582" i="5" s="1"/>
  <c r="AD110" i="5"/>
  <c r="Z678" i="5"/>
  <c r="AC678" i="5"/>
  <c r="AD678" i="5" s="1"/>
  <c r="Y836" i="5"/>
  <c r="AA836" i="5" s="1"/>
  <c r="Z836" i="5" s="1"/>
  <c r="AB836" i="5" s="1"/>
  <c r="AC836" i="5"/>
  <c r="AD628" i="5"/>
  <c r="AD965" i="5"/>
  <c r="AD792" i="5"/>
  <c r="AD622" i="5"/>
  <c r="AD843" i="5"/>
  <c r="AD704" i="5"/>
  <c r="Z98" i="5"/>
  <c r="AC98" i="5"/>
  <c r="AD98" i="5" s="1"/>
  <c r="AD561" i="5"/>
  <c r="AD348" i="5"/>
  <c r="Z201" i="5"/>
  <c r="AC201" i="5"/>
  <c r="AD767" i="5"/>
  <c r="AD592" i="5"/>
  <c r="AD782" i="5"/>
  <c r="AD1010" i="5"/>
  <c r="AD315" i="5"/>
  <c r="AC412" i="5"/>
  <c r="AD412" i="5" s="1"/>
  <c r="Y112" i="5"/>
  <c r="AA112" i="5" s="1"/>
  <c r="Z112" i="5" s="1"/>
  <c r="AB112" i="5" s="1"/>
  <c r="AD472" i="5"/>
  <c r="AD547" i="5"/>
  <c r="AD780" i="5"/>
  <c r="AC671" i="5"/>
  <c r="AD671" i="5" s="1"/>
  <c r="AC872" i="5"/>
  <c r="AD872" i="5" s="1"/>
  <c r="AD1090" i="5"/>
  <c r="AD789" i="5"/>
  <c r="AC415" i="5"/>
  <c r="AD415" i="5" s="1"/>
  <c r="AD399" i="5"/>
  <c r="AD803" i="5"/>
  <c r="Y830" i="5"/>
  <c r="AA830" i="5" s="1"/>
  <c r="Z830" i="5" s="1"/>
  <c r="AB830" i="5" s="1"/>
  <c r="AD830" i="5" s="1"/>
  <c r="AD29" i="5"/>
  <c r="Y1027" i="5"/>
  <c r="AA1027" i="5" s="1"/>
  <c r="Z1027" i="5" s="1"/>
  <c r="AB1027" i="5" s="1"/>
  <c r="AD1027" i="5" s="1"/>
  <c r="Y401" i="5"/>
  <c r="AD942" i="5"/>
  <c r="AD1012" i="5"/>
  <c r="AD711" i="5"/>
  <c r="AD1047" i="5"/>
  <c r="AD874" i="5"/>
  <c r="AC269" i="5"/>
  <c r="AD269" i="5" s="1"/>
  <c r="AC1007" i="5"/>
  <c r="AD1007" i="5" s="1"/>
  <c r="AD132" i="5"/>
  <c r="AC901" i="5"/>
  <c r="AD901" i="5" s="1"/>
  <c r="AD904" i="5"/>
  <c r="V1106" i="5"/>
  <c r="X1106" i="5" s="1"/>
  <c r="W1106" i="5"/>
  <c r="T1106" i="5"/>
  <c r="S1106" i="5"/>
  <c r="U1106" i="5"/>
  <c r="R1106" i="5"/>
  <c r="Q1106" i="5"/>
  <c r="Y794" i="5"/>
  <c r="AA794" i="5" s="1"/>
  <c r="Z794" i="5" s="1"/>
  <c r="AB794" i="5" s="1"/>
  <c r="AD794" i="5" s="1"/>
  <c r="L836" i="5"/>
  <c r="L837" i="5" s="1"/>
  <c r="L838" i="5" s="1"/>
  <c r="L839" i="5" s="1"/>
  <c r="L840" i="5" s="1"/>
  <c r="L841" i="5" s="1"/>
  <c r="L842" i="5" s="1"/>
  <c r="L843" i="5" s="1"/>
  <c r="L844" i="5" s="1"/>
  <c r="L845" i="5" s="1"/>
  <c r="L846" i="5" s="1"/>
  <c r="L847" i="5" s="1"/>
  <c r="L848" i="5" s="1"/>
  <c r="L849" i="5" s="1"/>
  <c r="L850" i="5" s="1"/>
  <c r="L851" i="5" s="1"/>
  <c r="L852" i="5" s="1"/>
  <c r="L853" i="5" s="1"/>
  <c r="L854" i="5" s="1"/>
  <c r="L855" i="5" s="1"/>
  <c r="L856" i="5" s="1"/>
  <c r="L857" i="5" s="1"/>
  <c r="L858" i="5" s="1"/>
  <c r="L859" i="5" s="1"/>
  <c r="L860" i="5" s="1"/>
  <c r="L861" i="5" s="1"/>
  <c r="L862" i="5" s="1"/>
  <c r="L863" i="5" s="1"/>
  <c r="L864" i="5" s="1"/>
  <c r="L865" i="5" s="1"/>
  <c r="L866" i="5" s="1"/>
  <c r="L867" i="5" s="1"/>
  <c r="L868" i="5" s="1"/>
  <c r="L869" i="5" s="1"/>
  <c r="L870" i="5" s="1"/>
  <c r="L871" i="5" s="1"/>
  <c r="L872" i="5" s="1"/>
  <c r="L873" i="5" s="1"/>
  <c r="L874" i="5" s="1"/>
  <c r="L875" i="5" s="1"/>
  <c r="L876" i="5" s="1"/>
  <c r="L877" i="5" s="1"/>
  <c r="L878" i="5" s="1"/>
  <c r="L879" i="5" s="1"/>
  <c r="L880" i="5" s="1"/>
  <c r="L881" i="5" s="1"/>
  <c r="L882" i="5" s="1"/>
  <c r="L883" i="5" s="1"/>
  <c r="P1111" i="5"/>
  <c r="P1129" i="5"/>
  <c r="P1163" i="5"/>
  <c r="P1157" i="5"/>
  <c r="P1218" i="5"/>
  <c r="P1153" i="5"/>
  <c r="P1186" i="5"/>
  <c r="P1212" i="5"/>
  <c r="P1195" i="5"/>
  <c r="P1200" i="5"/>
  <c r="P1115" i="5"/>
  <c r="P1118" i="5"/>
  <c r="P1235" i="5"/>
  <c r="P1176" i="5"/>
  <c r="P1182" i="5"/>
  <c r="P1232" i="5"/>
  <c r="P1131" i="5"/>
  <c r="P1215" i="5"/>
  <c r="P1140" i="5"/>
  <c r="P1183" i="5"/>
  <c r="P1162" i="5"/>
  <c r="P1214" i="5"/>
  <c r="P1175" i="5"/>
  <c r="P1237" i="5"/>
  <c r="P1223" i="5"/>
  <c r="P1134" i="5"/>
  <c r="P1164" i="5"/>
  <c r="P1125" i="5"/>
  <c r="P1217" i="5"/>
  <c r="P1127" i="5"/>
  <c r="P1138" i="5"/>
  <c r="P1166" i="5"/>
  <c r="P1193" i="5"/>
  <c r="P1184" i="5"/>
  <c r="P1172" i="5"/>
  <c r="P1191" i="5"/>
  <c r="P1109" i="5"/>
  <c r="P1180" i="5"/>
  <c r="P1174" i="5"/>
  <c r="P1208" i="5"/>
  <c r="P1197" i="5"/>
  <c r="P1142" i="5"/>
  <c r="P1144" i="5"/>
  <c r="P1227" i="5"/>
  <c r="P1233" i="5"/>
  <c r="P1236" i="5"/>
  <c r="P1136" i="5"/>
  <c r="P1116" i="5"/>
  <c r="P1221" i="5"/>
  <c r="P1119" i="5"/>
  <c r="P1228" i="5"/>
  <c r="P1112" i="5"/>
  <c r="P1161" i="5"/>
  <c r="P1110" i="5"/>
  <c r="P1123" i="5"/>
  <c r="P1179" i="5"/>
  <c r="P1156" i="5"/>
  <c r="P1149" i="5"/>
  <c r="P1171" i="5"/>
  <c r="P1133" i="5"/>
  <c r="P1219" i="5"/>
  <c r="P1216" i="5"/>
  <c r="P1167" i="5"/>
  <c r="P1107" i="5"/>
  <c r="P1152" i="5"/>
  <c r="P1178" i="5"/>
  <c r="P1132" i="5"/>
  <c r="P1151" i="5"/>
  <c r="P1205" i="5"/>
  <c r="P1158" i="5"/>
  <c r="P1126" i="5"/>
  <c r="P1165" i="5"/>
  <c r="P1222" i="5"/>
  <c r="P1225" i="5"/>
  <c r="P1121" i="5"/>
  <c r="P1150" i="5"/>
  <c r="P1155" i="5"/>
  <c r="P1120" i="5"/>
  <c r="P1234" i="5"/>
  <c r="P1209" i="5"/>
  <c r="P1181" i="5"/>
  <c r="P1207" i="5"/>
  <c r="P1108" i="5"/>
  <c r="P1177" i="5"/>
  <c r="P1145" i="5"/>
  <c r="P1141" i="5"/>
  <c r="P1224" i="5"/>
  <c r="P1168" i="5"/>
  <c r="P1169" i="5"/>
  <c r="P1230" i="5"/>
  <c r="P1160" i="5"/>
  <c r="P1135" i="5"/>
  <c r="P1192" i="5"/>
  <c r="P1211" i="5"/>
  <c r="P1130" i="5"/>
  <c r="P1122" i="5"/>
  <c r="P1148" i="5"/>
  <c r="P1114" i="5"/>
  <c r="P1229" i="5"/>
  <c r="P1124" i="5"/>
  <c r="P1198" i="5"/>
  <c r="P1203" i="5"/>
  <c r="P1159" i="5"/>
  <c r="P1154" i="5"/>
  <c r="P1196" i="5"/>
  <c r="P1206" i="5"/>
  <c r="P1170" i="5"/>
  <c r="P1204" i="5"/>
  <c r="P1202" i="5"/>
  <c r="P1117" i="5"/>
  <c r="P1128" i="5"/>
  <c r="P1199" i="5"/>
  <c r="P1220" i="5"/>
  <c r="P1139" i="5"/>
  <c r="P1147" i="5"/>
  <c r="P1173" i="5"/>
  <c r="P1187" i="5"/>
  <c r="P1137" i="5"/>
  <c r="P1189" i="5"/>
  <c r="P1185" i="5"/>
  <c r="P1194" i="5"/>
  <c r="P1231" i="5"/>
  <c r="P1213" i="5"/>
  <c r="P1190" i="5"/>
  <c r="P1210" i="5"/>
  <c r="P1201" i="5"/>
  <c r="P1113" i="5"/>
  <c r="P1188" i="5"/>
  <c r="P1146" i="5"/>
  <c r="P1143" i="5"/>
  <c r="AC998" i="5"/>
  <c r="AD742" i="5"/>
  <c r="AD664" i="5"/>
  <c r="AD257" i="5"/>
  <c r="AC646" i="5"/>
  <c r="AD162" i="5"/>
  <c r="AD764" i="5"/>
  <c r="AD1029" i="5"/>
  <c r="AD1018" i="5"/>
  <c r="AD568" i="5"/>
  <c r="Y627" i="5"/>
  <c r="AA627" i="5" s="1"/>
  <c r="Z627" i="5" s="1"/>
  <c r="AB627" i="5" s="1"/>
  <c r="AD627" i="5" s="1"/>
  <c r="AD691" i="5"/>
  <c r="AC770" i="5"/>
  <c r="AD770" i="5" s="1"/>
  <c r="AD1103" i="5"/>
  <c r="AC673" i="5"/>
  <c r="AD673" i="5" s="1"/>
  <c r="AD611" i="5"/>
  <c r="AD557" i="5"/>
  <c r="AD1030" i="5"/>
  <c r="AD728" i="5"/>
  <c r="AD454" i="5"/>
  <c r="AD307" i="5"/>
  <c r="AC39" i="5"/>
  <c r="AD969" i="5"/>
  <c r="AD545" i="5"/>
  <c r="AC753" i="5"/>
  <c r="AD753" i="5" s="1"/>
  <c r="AD109" i="5"/>
  <c r="AD735" i="5"/>
  <c r="AD966" i="5"/>
  <c r="AD380" i="5"/>
  <c r="AD608" i="5"/>
  <c r="AC990" i="5"/>
  <c r="AD990" i="5" s="1"/>
  <c r="AC851" i="5"/>
  <c r="AD851" i="5" s="1"/>
  <c r="AD1020" i="5"/>
  <c r="AC908" i="5"/>
  <c r="AD908" i="5" s="1"/>
  <c r="Y189" i="5"/>
  <c r="AA189" i="5" s="1"/>
  <c r="Z189" i="5" s="1"/>
  <c r="AB189" i="5" s="1"/>
  <c r="AD189" i="5" s="1"/>
  <c r="AC600" i="5"/>
  <c r="Y312" i="5"/>
  <c r="AA312" i="5" s="1"/>
  <c r="Z312" i="5" s="1"/>
  <c r="Y306" i="5"/>
  <c r="AA306" i="5" s="1"/>
  <c r="Z306" i="5" s="1"/>
  <c r="AB306" i="5" s="1"/>
  <c r="AD306" i="5" s="1"/>
  <c r="AD712" i="5"/>
  <c r="Y1082" i="5"/>
  <c r="AA1082" i="5" s="1"/>
  <c r="Z1082" i="5" s="1"/>
  <c r="AB1082" i="5" s="1"/>
  <c r="AD1082" i="5" s="1"/>
  <c r="AD729" i="5"/>
  <c r="AD458" i="5"/>
  <c r="AD139" i="5"/>
  <c r="AD1019" i="5"/>
  <c r="Y104" i="5"/>
  <c r="AA104" i="5" s="1"/>
  <c r="Z104" i="5" s="1"/>
  <c r="Y26" i="5"/>
  <c r="AA26" i="5" s="1"/>
  <c r="Z26" i="5" s="1"/>
  <c r="AC296" i="5"/>
  <c r="AD768" i="5"/>
  <c r="AD650" i="5"/>
  <c r="AD330" i="5"/>
  <c r="AD573" i="5"/>
  <c r="AD556" i="5"/>
  <c r="AD604" i="5"/>
  <c r="AC308" i="5"/>
  <c r="AD308" i="5" s="1"/>
  <c r="AC129" i="5"/>
  <c r="AD756" i="5"/>
  <c r="AD719" i="5"/>
  <c r="AD703" i="5"/>
  <c r="AC902" i="5"/>
  <c r="Y902" i="5"/>
  <c r="AA902" i="5" s="1"/>
  <c r="Z902" i="5" s="1"/>
  <c r="AB902" i="5" s="1"/>
  <c r="Y95" i="5"/>
  <c r="AA95" i="5" s="1"/>
  <c r="Z95" i="5" s="1"/>
  <c r="AB95" i="5" s="1"/>
  <c r="AD95" i="5" s="1"/>
  <c r="AA94" i="5"/>
  <c r="Y207" i="5"/>
  <c r="AA207" i="5" s="1"/>
  <c r="Z207" i="5" s="1"/>
  <c r="AB207" i="5" s="1"/>
  <c r="Q208" i="5"/>
  <c r="AD147" i="5"/>
  <c r="AD173" i="5"/>
  <c r="AC909" i="5"/>
  <c r="Y909" i="5"/>
  <c r="AA909" i="5" s="1"/>
  <c r="Z909" i="5" s="1"/>
  <c r="AB909" i="5" s="1"/>
  <c r="AD235" i="5"/>
  <c r="AC447" i="5"/>
  <c r="Y447" i="5"/>
  <c r="AA447" i="5" s="1"/>
  <c r="Z447" i="5" s="1"/>
  <c r="AB447" i="5" s="1"/>
  <c r="AC394" i="5"/>
  <c r="Y543" i="5"/>
  <c r="AA543" i="5" s="1"/>
  <c r="Z543" i="5" s="1"/>
  <c r="AB543" i="5" s="1"/>
  <c r="AD543" i="5" s="1"/>
  <c r="AC997" i="5"/>
  <c r="AD997" i="5" s="1"/>
  <c r="Y471" i="5"/>
  <c r="AA471" i="5" s="1"/>
  <c r="Z471" i="5" s="1"/>
  <c r="AB471" i="5" s="1"/>
  <c r="AC471" i="5"/>
  <c r="AC181" i="5"/>
  <c r="Y181" i="5"/>
  <c r="AA181" i="5" s="1"/>
  <c r="Z181" i="5" s="1"/>
  <c r="AB181" i="5" s="1"/>
  <c r="AD634" i="5"/>
  <c r="AD857" i="5"/>
  <c r="AD644" i="5"/>
  <c r="AD571" i="5"/>
  <c r="AC991" i="5"/>
  <c r="Y991" i="5"/>
  <c r="AA991" i="5" s="1"/>
  <c r="Z991" i="5" s="1"/>
  <c r="AB991" i="5" s="1"/>
  <c r="AD339" i="5"/>
  <c r="AD525" i="5"/>
  <c r="AD697" i="5"/>
  <c r="AD944" i="5"/>
  <c r="Y578" i="5"/>
  <c r="AA578" i="5" s="1"/>
  <c r="Z578" i="5" s="1"/>
  <c r="AB578" i="5" s="1"/>
  <c r="AD578" i="5" s="1"/>
  <c r="AC513" i="5"/>
  <c r="AD513" i="5" s="1"/>
  <c r="Y827" i="5"/>
  <c r="AA827" i="5" s="1"/>
  <c r="Z827" i="5" s="1"/>
  <c r="AB827" i="5" s="1"/>
  <c r="AC827" i="5"/>
  <c r="AD606" i="5"/>
  <c r="AC877" i="5"/>
  <c r="AC404" i="5"/>
  <c r="AD404" i="5" s="1"/>
  <c r="AD1044" i="5"/>
  <c r="AD725" i="5"/>
  <c r="AC1091" i="5"/>
  <c r="AD1091" i="5" s="1"/>
  <c r="Y929" i="5"/>
  <c r="AA929" i="5" s="1"/>
  <c r="Z929" i="5" s="1"/>
  <c r="AB929" i="5" s="1"/>
  <c r="AD929" i="5" s="1"/>
  <c r="AA928" i="5"/>
  <c r="AC1087" i="5"/>
  <c r="Y1087" i="5"/>
  <c r="AA1087" i="5" s="1"/>
  <c r="Z1087" i="5" s="1"/>
  <c r="AB1087" i="5" s="1"/>
  <c r="Y807" i="5"/>
  <c r="AA807" i="5" s="1"/>
  <c r="Z807" i="5" s="1"/>
  <c r="AB807" i="5" s="1"/>
  <c r="AD807" i="5" s="1"/>
  <c r="AC314" i="5"/>
  <c r="Y314" i="5"/>
  <c r="AA314" i="5" s="1"/>
  <c r="Z314" i="5" s="1"/>
  <c r="AB314" i="5" s="1"/>
  <c r="AD199" i="5"/>
  <c r="AD160" i="5"/>
  <c r="AD548" i="5"/>
  <c r="AD93" i="5"/>
  <c r="AD601" i="5"/>
  <c r="AC531" i="5"/>
  <c r="Y531" i="5"/>
  <c r="AA531" i="5" s="1"/>
  <c r="Z531" i="5" s="1"/>
  <c r="AB531" i="5" s="1"/>
  <c r="Y252" i="5"/>
  <c r="AA252" i="5" s="1"/>
  <c r="Z252" i="5" s="1"/>
  <c r="AB252" i="5" s="1"/>
  <c r="AD252" i="5" s="1"/>
  <c r="AA251" i="5"/>
  <c r="AC708" i="5"/>
  <c r="AD708" i="5" s="1"/>
  <c r="AC549" i="5"/>
  <c r="AD549" i="5" s="1"/>
  <c r="AC120" i="5"/>
  <c r="AD120" i="5" s="1"/>
  <c r="AC605" i="5"/>
  <c r="Y605" i="5"/>
  <c r="AA605" i="5" s="1"/>
  <c r="Z605" i="5" s="1"/>
  <c r="AB605" i="5" s="1"/>
  <c r="AD519" i="5"/>
  <c r="Y424" i="5"/>
  <c r="AA424" i="5" s="1"/>
  <c r="Z424" i="5" s="1"/>
  <c r="AB424" i="5" s="1"/>
  <c r="Q425" i="5"/>
  <c r="AD420" i="5"/>
  <c r="AC390" i="5"/>
  <c r="AD390" i="5" s="1"/>
  <c r="AD662" i="5"/>
  <c r="AD1085" i="5"/>
  <c r="AD947" i="5"/>
  <c r="AD224" i="5"/>
  <c r="Q941" i="5"/>
  <c r="AD539" i="5"/>
  <c r="AC431" i="5"/>
  <c r="AD431" i="5" s="1"/>
  <c r="Y441" i="5"/>
  <c r="AA441" i="5" s="1"/>
  <c r="Z441" i="5" s="1"/>
  <c r="AB441" i="5" s="1"/>
  <c r="AD441" i="5" s="1"/>
  <c r="Y550" i="5"/>
  <c r="AA550" i="5" s="1"/>
  <c r="Z550" i="5" s="1"/>
  <c r="AB550" i="5" s="1"/>
  <c r="AD550" i="5" s="1"/>
  <c r="AD445" i="5"/>
  <c r="AD977" i="5"/>
  <c r="AD1028" i="5"/>
  <c r="AD707" i="5"/>
  <c r="AC423" i="5"/>
  <c r="AD423" i="5" s="1"/>
  <c r="AC733" i="5"/>
  <c r="AD733" i="5" s="1"/>
  <c r="AC396" i="5"/>
  <c r="AD396" i="5" s="1"/>
  <c r="AD517" i="5"/>
  <c r="AD1070" i="5"/>
  <c r="AC574" i="5"/>
  <c r="AD574" i="5" s="1"/>
  <c r="Y1092" i="5"/>
  <c r="AA1092" i="5" s="1"/>
  <c r="Z1092" i="5" s="1"/>
  <c r="AB1092" i="5" s="1"/>
  <c r="AD1092" i="5" s="1"/>
  <c r="AD1011" i="5"/>
  <c r="AD772" i="5"/>
  <c r="AD439" i="5"/>
  <c r="AD213" i="5"/>
  <c r="AD785" i="5"/>
  <c r="AD452" i="5"/>
  <c r="AC610" i="5"/>
  <c r="AD241" i="5"/>
  <c r="AD812" i="5"/>
  <c r="Q67" i="5"/>
  <c r="AD1048" i="5"/>
  <c r="AD1025" i="5"/>
  <c r="AC787" i="5"/>
  <c r="AD787" i="5" s="1"/>
  <c r="AD744" i="5"/>
  <c r="AD740" i="5"/>
  <c r="AC971" i="5"/>
  <c r="Z971" i="5"/>
  <c r="AD414" i="5"/>
  <c r="AC637" i="5"/>
  <c r="AD637" i="5" s="1"/>
  <c r="AD69" i="5"/>
  <c r="AD752" i="5"/>
  <c r="AD809" i="5"/>
  <c r="Y486" i="5"/>
  <c r="AA486" i="5" s="1"/>
  <c r="Z486" i="5" s="1"/>
  <c r="AB486" i="5" s="1"/>
  <c r="AD486" i="5" s="1"/>
  <c r="AC128" i="5"/>
  <c r="AD128" i="5" s="1"/>
  <c r="AD349" i="5"/>
  <c r="AC77" i="5"/>
  <c r="AD77" i="5" s="1"/>
  <c r="AD623" i="5"/>
  <c r="AD880" i="5"/>
  <c r="AD804" i="5"/>
  <c r="AD1093" i="5"/>
  <c r="AD1080" i="5"/>
  <c r="AC609" i="5"/>
  <c r="AD609" i="5" s="1"/>
  <c r="Z609" i="5"/>
  <c r="AC470" i="5"/>
  <c r="AD470" i="5" s="1"/>
  <c r="AC446" i="5"/>
  <c r="AD446" i="5" s="1"/>
  <c r="Y974" i="5"/>
  <c r="AA974" i="5" s="1"/>
  <c r="Z974" i="5" s="1"/>
  <c r="AB974" i="5" s="1"/>
  <c r="AD974" i="5" s="1"/>
  <c r="Y141" i="5"/>
  <c r="AA141" i="5" s="1"/>
  <c r="Z141" i="5" s="1"/>
  <c r="AB141" i="5" s="1"/>
  <c r="AD141" i="5" s="1"/>
  <c r="Y501" i="5"/>
  <c r="AA501" i="5" s="1"/>
  <c r="Z501" i="5" s="1"/>
  <c r="AB501" i="5" s="1"/>
  <c r="AD501" i="5" s="1"/>
  <c r="Y723" i="5"/>
  <c r="AA723" i="5" s="1"/>
  <c r="Z723" i="5" s="1"/>
  <c r="AB723" i="5" s="1"/>
  <c r="AD723" i="5" s="1"/>
  <c r="Q384" i="5"/>
  <c r="Y296" i="5"/>
  <c r="AA296" i="5" s="1"/>
  <c r="Z296" i="5" s="1"/>
  <c r="AB296" i="5" s="1"/>
  <c r="AA295" i="5"/>
  <c r="AD9" i="5"/>
  <c r="Y91" i="5"/>
  <c r="AA91" i="5" s="1"/>
  <c r="Z91" i="5" s="1"/>
  <c r="AB91" i="5" s="1"/>
  <c r="AD91" i="5" s="1"/>
  <c r="AA90" i="5"/>
  <c r="AC50" i="5"/>
  <c r="Y50" i="5"/>
  <c r="AA50" i="5" s="1"/>
  <c r="Z50" i="5" s="1"/>
  <c r="AB50" i="5" s="1"/>
  <c r="AC765" i="5"/>
  <c r="AD765" i="5" s="1"/>
  <c r="Z765" i="5"/>
  <c r="AC413" i="5"/>
  <c r="Y413" i="5"/>
  <c r="AA413" i="5" s="1"/>
  <c r="Z413" i="5" s="1"/>
  <c r="AB413" i="5" s="1"/>
  <c r="AD879" i="5"/>
  <c r="Y1055" i="5"/>
  <c r="AA1055" i="5" s="1"/>
  <c r="Z1055" i="5" s="1"/>
  <c r="AB1055" i="5" s="1"/>
  <c r="Q1056" i="5"/>
  <c r="AD918" i="5"/>
  <c r="AD1039" i="5"/>
  <c r="Y220" i="5"/>
  <c r="AA220" i="5" s="1"/>
  <c r="Z220" i="5" s="1"/>
  <c r="AB220" i="5" s="1"/>
  <c r="AD220" i="5" s="1"/>
  <c r="AA219" i="5"/>
  <c r="AD791" i="5"/>
  <c r="AD310" i="5"/>
  <c r="AD263" i="5"/>
  <c r="AC1050" i="5"/>
  <c r="AD1050" i="5" s="1"/>
  <c r="Z1050" i="5"/>
  <c r="AD633" i="5"/>
  <c r="AD250" i="5"/>
  <c r="AC411" i="5"/>
  <c r="Y411" i="5"/>
  <c r="AA411" i="5" s="1"/>
  <c r="Z411" i="5" s="1"/>
  <c r="AB411" i="5" s="1"/>
  <c r="AC362" i="5"/>
  <c r="Y362" i="5"/>
  <c r="AA362" i="5" s="1"/>
  <c r="Z362" i="5" s="1"/>
  <c r="AB362" i="5" s="1"/>
  <c r="AD359" i="5"/>
  <c r="Y291" i="5"/>
  <c r="AA291" i="5" s="1"/>
  <c r="Z291" i="5" s="1"/>
  <c r="AB291" i="5" s="1"/>
  <c r="AA290" i="5"/>
  <c r="AD663" i="5"/>
  <c r="Y984" i="5"/>
  <c r="AA984" i="5" s="1"/>
  <c r="AA983" i="5"/>
  <c r="Y226" i="5"/>
  <c r="AA226" i="5" s="1"/>
  <c r="Z226" i="5" s="1"/>
  <c r="AB226" i="5" s="1"/>
  <c r="AD226" i="5" s="1"/>
  <c r="AD457" i="5"/>
  <c r="AD259" i="5"/>
  <c r="AD532" i="5"/>
  <c r="AD720" i="5"/>
  <c r="AD589" i="5"/>
  <c r="AD815" i="5"/>
  <c r="AD541" i="5"/>
  <c r="AD890" i="5"/>
  <c r="AD926" i="5"/>
  <c r="AD398" i="5"/>
  <c r="AC889" i="5"/>
  <c r="Y889" i="5"/>
  <c r="AA889" i="5" s="1"/>
  <c r="Z889" i="5" s="1"/>
  <c r="AB889" i="5" s="1"/>
  <c r="AD276" i="5"/>
  <c r="Y897" i="5"/>
  <c r="AA897" i="5" s="1"/>
  <c r="Z897" i="5" s="1"/>
  <c r="AB897" i="5" s="1"/>
  <c r="AD897" i="5" s="1"/>
  <c r="AD410" i="5"/>
  <c r="AD266" i="5"/>
  <c r="AD769" i="5"/>
  <c r="Y820" i="5"/>
  <c r="AA820" i="5" s="1"/>
  <c r="Z820" i="5" s="1"/>
  <c r="AB820" i="5" s="1"/>
  <c r="AD820" i="5" s="1"/>
  <c r="AA819" i="5"/>
  <c r="AD625" i="5"/>
  <c r="AD302" i="5"/>
  <c r="AC73" i="5"/>
  <c r="AD73" i="5" s="1"/>
  <c r="Y615" i="5"/>
  <c r="AA615" i="5" s="1"/>
  <c r="Z615" i="5" s="1"/>
  <c r="AB615" i="5" s="1"/>
  <c r="AD615" i="5" s="1"/>
  <c r="AA614" i="5"/>
  <c r="AC687" i="5"/>
  <c r="AD687" i="5" s="1"/>
  <c r="AD1001" i="5"/>
  <c r="AD165" i="5"/>
  <c r="Y509" i="5"/>
  <c r="AA509" i="5" s="1"/>
  <c r="Z509" i="5" s="1"/>
  <c r="AB509" i="5" s="1"/>
  <c r="AC300" i="5"/>
  <c r="AD300" i="5" s="1"/>
  <c r="AD142" i="5"/>
  <c r="Y940" i="5"/>
  <c r="AA940" i="5" s="1"/>
  <c r="Z940" i="5" s="1"/>
  <c r="AB940" i="5" s="1"/>
  <c r="AA939" i="5"/>
  <c r="AC595" i="5"/>
  <c r="AD595" i="5" s="1"/>
  <c r="AC332" i="5"/>
  <c r="AD332" i="5" s="1"/>
  <c r="AD891" i="5"/>
  <c r="AC149" i="5"/>
  <c r="AD854" i="5"/>
  <c r="AC757" i="5"/>
  <c r="AD757" i="5" s="1"/>
  <c r="AD579" i="5"/>
  <c r="AC972" i="5"/>
  <c r="Y972" i="5"/>
  <c r="AA972" i="5" s="1"/>
  <c r="Z972" i="5" s="1"/>
  <c r="AB972" i="5" s="1"/>
  <c r="AD361" i="5"/>
  <c r="Y345" i="5"/>
  <c r="AA345" i="5" s="1"/>
  <c r="Z345" i="5" s="1"/>
  <c r="AB345" i="5" s="1"/>
  <c r="AD345" i="5" s="1"/>
  <c r="Y709" i="5"/>
  <c r="AA709" i="5" s="1"/>
  <c r="Z709" i="5" s="1"/>
  <c r="AB709" i="5" s="1"/>
  <c r="AD709" i="5" s="1"/>
  <c r="AC123" i="5"/>
  <c r="AD123" i="5" s="1"/>
  <c r="Y788" i="5"/>
  <c r="AA788" i="5" s="1"/>
  <c r="Z788" i="5" s="1"/>
  <c r="AB788" i="5" s="1"/>
  <c r="AD788" i="5" s="1"/>
  <c r="AD629" i="5"/>
  <c r="AC323" i="5"/>
  <c r="AC949" i="5"/>
  <c r="AC364" i="5"/>
  <c r="AD364" i="5" s="1"/>
  <c r="Y393" i="5"/>
  <c r="AA393" i="5" s="1"/>
  <c r="Y522" i="5"/>
  <c r="AA522" i="5" s="1"/>
  <c r="Z522" i="5" s="1"/>
  <c r="AB522" i="5" s="1"/>
  <c r="AD522" i="5" s="1"/>
  <c r="Y367" i="5"/>
  <c r="AA367" i="5" s="1"/>
  <c r="Z367" i="5" s="1"/>
  <c r="AB367" i="5" s="1"/>
  <c r="Y566" i="5"/>
  <c r="AA566" i="5" s="1"/>
  <c r="Z566" i="5" s="1"/>
  <c r="AB566" i="5" s="1"/>
  <c r="AD566" i="5" s="1"/>
  <c r="Y647" i="5"/>
  <c r="AA647" i="5" s="1"/>
  <c r="Z647" i="5" s="1"/>
  <c r="AB647" i="5" s="1"/>
  <c r="AD647" i="5" s="1"/>
  <c r="AC456" i="5"/>
  <c r="AC621" i="5"/>
  <c r="Y621" i="5"/>
  <c r="AA621" i="5" s="1"/>
  <c r="Z621" i="5" s="1"/>
  <c r="AB621" i="5" s="1"/>
  <c r="AD868" i="5"/>
  <c r="Y931" i="5"/>
  <c r="AA931" i="5" s="1"/>
  <c r="Z931" i="5" s="1"/>
  <c r="AB931" i="5" s="1"/>
  <c r="Q932" i="5"/>
  <c r="AD811" i="5"/>
  <c r="AC734" i="5"/>
  <c r="Y734" i="5"/>
  <c r="AA734" i="5" s="1"/>
  <c r="Z734" i="5" s="1"/>
  <c r="AB734" i="5" s="1"/>
  <c r="AC164" i="5"/>
  <c r="Y164" i="5"/>
  <c r="AA164" i="5" s="1"/>
  <c r="Z164" i="5" s="1"/>
  <c r="AB164" i="5" s="1"/>
  <c r="AD727" i="5"/>
  <c r="Y738" i="5"/>
  <c r="AA738" i="5" s="1"/>
  <c r="Z738" i="5" s="1"/>
  <c r="AB738" i="5" s="1"/>
  <c r="Q739" i="5"/>
  <c r="AC674" i="5"/>
  <c r="Y674" i="5"/>
  <c r="AA674" i="5" s="1"/>
  <c r="Z674" i="5" s="1"/>
  <c r="AB674" i="5" s="1"/>
  <c r="Y287" i="5"/>
  <c r="AA287" i="5" s="1"/>
  <c r="Z287" i="5" s="1"/>
  <c r="AB287" i="5" s="1"/>
  <c r="AD287" i="5" s="1"/>
  <c r="AA286" i="5"/>
  <c r="AC204" i="5"/>
  <c r="Y429" i="5"/>
  <c r="Q430" i="5"/>
  <c r="AC430" i="5" s="1"/>
  <c r="Y841" i="5"/>
  <c r="AA841" i="5" s="1"/>
  <c r="Z841" i="5" s="1"/>
  <c r="AB841" i="5" s="1"/>
  <c r="AD841" i="5" s="1"/>
  <c r="AC1096" i="5"/>
  <c r="Y1096" i="5"/>
  <c r="AA1096" i="5" s="1"/>
  <c r="Z1096" i="5" s="1"/>
  <c r="AB1096" i="5" s="1"/>
  <c r="AC281" i="5"/>
  <c r="AD281" i="5" s="1"/>
  <c r="Q981" i="5"/>
  <c r="AD713" i="5"/>
  <c r="AC407" i="5"/>
  <c r="Y407" i="5"/>
  <c r="AA407" i="5" s="1"/>
  <c r="Z407" i="5" s="1"/>
  <c r="AB407" i="5" s="1"/>
  <c r="Y168" i="5"/>
  <c r="Y492" i="5"/>
  <c r="AA492" i="5" s="1"/>
  <c r="Z492" i="5" s="1"/>
  <c r="AB492" i="5" s="1"/>
  <c r="AD492" i="5" s="1"/>
  <c r="AA491" i="5"/>
  <c r="AC133" i="5"/>
  <c r="AD133" i="5" s="1"/>
  <c r="Y1059" i="5"/>
  <c r="AA1059" i="5" s="1"/>
  <c r="Z1059" i="5" s="1"/>
  <c r="AB1059" i="5" s="1"/>
  <c r="AD1059" i="5" s="1"/>
  <c r="Y504" i="5"/>
  <c r="AA504" i="5" s="1"/>
  <c r="Z504" i="5" s="1"/>
  <c r="AB504" i="5" s="1"/>
  <c r="Q505" i="5"/>
  <c r="Y956" i="5"/>
  <c r="AA956" i="5" s="1"/>
  <c r="Z956" i="5" s="1"/>
  <c r="AB956" i="5" s="1"/>
  <c r="AD956" i="5" s="1"/>
  <c r="AA955" i="5"/>
  <c r="AD1033" i="5"/>
  <c r="AD844" i="5"/>
  <c r="Y325" i="5"/>
  <c r="AA325" i="5" s="1"/>
  <c r="Z325" i="5" s="1"/>
  <c r="AB325" i="5" s="1"/>
  <c r="AD325" i="5" s="1"/>
  <c r="Y497" i="5"/>
  <c r="Y237" i="5"/>
  <c r="AC508" i="5"/>
  <c r="AD508" i="5" s="1"/>
  <c r="AD223" i="5"/>
  <c r="AC847" i="5"/>
  <c r="AD847" i="5" s="1"/>
  <c r="AD40" i="5"/>
  <c r="Y766" i="5"/>
  <c r="AA766" i="5" s="1"/>
  <c r="Z766" i="5" s="1"/>
  <c r="AB766" i="5" s="1"/>
  <c r="AD766" i="5" s="1"/>
  <c r="AC859" i="5"/>
  <c r="AD859" i="5" s="1"/>
  <c r="Z859" i="5"/>
  <c r="Y376" i="5"/>
  <c r="AA376" i="5" s="1"/>
  <c r="Z376" i="5" s="1"/>
  <c r="AB376" i="5" s="1"/>
  <c r="AD376" i="5" s="1"/>
  <c r="Y461" i="5"/>
  <c r="AA461" i="5" s="1"/>
  <c r="Z461" i="5" s="1"/>
  <c r="AB461" i="5" s="1"/>
  <c r="AD461" i="5" s="1"/>
  <c r="Y1035" i="5"/>
  <c r="AA1035" i="5" s="1"/>
  <c r="Z1035" i="5" s="1"/>
  <c r="AB1035" i="5" s="1"/>
  <c r="AD1035" i="5" s="1"/>
  <c r="Y405" i="5"/>
  <c r="AA405" i="5" s="1"/>
  <c r="Z405" i="5" s="1"/>
  <c r="AB405" i="5" s="1"/>
  <c r="AD405" i="5" s="1"/>
  <c r="Y661" i="5"/>
  <c r="AA661" i="5" s="1"/>
  <c r="Z661" i="5" s="1"/>
  <c r="AB661" i="5" s="1"/>
  <c r="AD661" i="5" s="1"/>
  <c r="Y197" i="5"/>
  <c r="AA197" i="5" s="1"/>
  <c r="Z197" i="5" s="1"/>
  <c r="AB197" i="5" s="1"/>
  <c r="AD197" i="5" s="1"/>
  <c r="Y154" i="5"/>
  <c r="AA154" i="5" s="1"/>
  <c r="Z154" i="5" s="1"/>
  <c r="AB154" i="5" s="1"/>
  <c r="AD154" i="5" s="1"/>
  <c r="Y382" i="5"/>
  <c r="AA382" i="5" s="1"/>
  <c r="Q24" i="5"/>
  <c r="AC24" i="5" s="1"/>
  <c r="AC277" i="5"/>
  <c r="AD277" i="5" s="1"/>
  <c r="Z277" i="5"/>
  <c r="AC196" i="5"/>
  <c r="AD196" i="5" s="1"/>
  <c r="Z196" i="5"/>
  <c r="Y282" i="5"/>
  <c r="AA282" i="5" s="1"/>
  <c r="Z282" i="5" s="1"/>
  <c r="AB282" i="5" s="1"/>
  <c r="AD282" i="5" s="1"/>
  <c r="Y514" i="5"/>
  <c r="AA514" i="5" s="1"/>
  <c r="AD41" i="5"/>
  <c r="AD680" i="5"/>
  <c r="Y275" i="5"/>
  <c r="AA275" i="5" s="1"/>
  <c r="Z275" i="5" s="1"/>
  <c r="AB275" i="5" s="1"/>
  <c r="AD275" i="5" s="1"/>
  <c r="AC262" i="5"/>
  <c r="Y262" i="5"/>
  <c r="AA262" i="5" s="1"/>
  <c r="Z262" i="5" s="1"/>
  <c r="AB262" i="5" s="1"/>
  <c r="AC962" i="5"/>
  <c r="Y962" i="5"/>
  <c r="AA962" i="5" s="1"/>
  <c r="Z962" i="5" s="1"/>
  <c r="AB962" i="5" s="1"/>
  <c r="Y80" i="5"/>
  <c r="AA80" i="5" s="1"/>
  <c r="Z80" i="5" s="1"/>
  <c r="AB80" i="5" s="1"/>
  <c r="Q81" i="5"/>
  <c r="AC526" i="5"/>
  <c r="AD1045" i="5"/>
  <c r="AC641" i="5"/>
  <c r="Y495" i="5"/>
  <c r="AA495" i="5" s="1"/>
  <c r="Z495" i="5" s="1"/>
  <c r="AB495" i="5" s="1"/>
  <c r="AD495" i="5" s="1"/>
  <c r="Q292" i="5"/>
  <c r="AD490" i="5"/>
  <c r="AD371" i="5"/>
  <c r="AD462" i="5"/>
  <c r="AD150" i="5"/>
  <c r="AD1006" i="5"/>
  <c r="Y968" i="5"/>
  <c r="AA968" i="5" s="1"/>
  <c r="Z968" i="5" s="1"/>
  <c r="AB968" i="5" s="1"/>
  <c r="AD968" i="5" s="1"/>
  <c r="AD1049" i="5"/>
  <c r="AC432" i="5"/>
  <c r="AD919" i="5"/>
  <c r="AC945" i="5"/>
  <c r="AD945" i="5" s="1"/>
  <c r="AD299" i="5"/>
  <c r="AC563" i="5"/>
  <c r="AD563" i="5" s="1"/>
  <c r="AD1046" i="5"/>
  <c r="AD343" i="5"/>
  <c r="AD864" i="5"/>
  <c r="AD591" i="5"/>
  <c r="AD143" i="5"/>
  <c r="AC855" i="5"/>
  <c r="Y855" i="5"/>
  <c r="AA855" i="5" s="1"/>
  <c r="Z855" i="5" s="1"/>
  <c r="AB855" i="5" s="1"/>
  <c r="AD130" i="5"/>
  <c r="Y998" i="5"/>
  <c r="AA998" i="5" s="1"/>
  <c r="Z998" i="5" s="1"/>
  <c r="AB998" i="5" s="1"/>
  <c r="AD544" i="5"/>
  <c r="AC440" i="5"/>
  <c r="AD440" i="5" s="1"/>
  <c r="AC184" i="5"/>
  <c r="AD786" i="5"/>
  <c r="AC341" i="5"/>
  <c r="AD341" i="5" s="1"/>
  <c r="Z341" i="5"/>
  <c r="AD1104" i="5"/>
  <c r="AD267" i="5"/>
  <c r="AD1005" i="5"/>
  <c r="AC659" i="5"/>
  <c r="Y659" i="5"/>
  <c r="AA659" i="5" s="1"/>
  <c r="Z659" i="5" s="1"/>
  <c r="AB659" i="5" s="1"/>
  <c r="AD828" i="5"/>
  <c r="AC948" i="5"/>
  <c r="AD948" i="5" s="1"/>
  <c r="AC912" i="5"/>
  <c r="AD912" i="5" s="1"/>
  <c r="AD360" i="5"/>
  <c r="AD1043" i="5"/>
  <c r="AD331" i="5"/>
  <c r="AD776" i="5"/>
  <c r="AD681" i="5"/>
  <c r="AD317" i="5"/>
  <c r="AD449" i="5"/>
  <c r="AD746" i="5"/>
  <c r="Y964" i="5"/>
  <c r="AA964" i="5" s="1"/>
  <c r="Z964" i="5" s="1"/>
  <c r="AB964" i="5" s="1"/>
  <c r="AD964" i="5" s="1"/>
  <c r="Y850" i="5"/>
  <c r="AA850" i="5" s="1"/>
  <c r="Z850" i="5" s="1"/>
  <c r="AB850" i="5" s="1"/>
  <c r="AD777" i="5"/>
  <c r="AC503" i="5"/>
  <c r="AD503" i="5" s="1"/>
  <c r="AD258" i="5"/>
  <c r="AD194" i="5"/>
  <c r="AC18" i="5"/>
  <c r="AD18" i="5" s="1"/>
  <c r="Y99" i="5"/>
  <c r="AA99" i="5" s="1"/>
  <c r="Z99" i="5" s="1"/>
  <c r="AB99" i="5" s="1"/>
  <c r="AC344" i="5"/>
  <c r="AD344" i="5" s="1"/>
  <c r="AD846" i="5"/>
  <c r="AD232" i="5"/>
  <c r="AD773" i="5"/>
  <c r="Y921" i="5"/>
  <c r="AA921" i="5" s="1"/>
  <c r="Z921" i="5" s="1"/>
  <c r="AB921" i="5" s="1"/>
  <c r="AD921" i="5" s="1"/>
  <c r="AA920" i="5"/>
  <c r="AD716" i="5"/>
  <c r="AD8" i="5"/>
  <c r="AC72" i="5"/>
  <c r="AD72" i="5" s="1"/>
  <c r="AC239" i="5"/>
  <c r="AD239" i="5" s="1"/>
  <c r="Z239" i="5"/>
  <c r="AD784" i="5"/>
  <c r="Y469" i="5"/>
  <c r="AA469" i="5" s="1"/>
  <c r="Z469" i="5" s="1"/>
  <c r="AB469" i="5" s="1"/>
  <c r="AD469" i="5" s="1"/>
  <c r="AC16" i="5"/>
  <c r="AD16" i="5" s="1"/>
  <c r="AD187" i="5"/>
  <c r="Y1051" i="5"/>
  <c r="AA1051" i="5" s="1"/>
  <c r="Z1051" i="5" s="1"/>
  <c r="AB1051" i="5" s="1"/>
  <c r="AD1051" i="5" s="1"/>
  <c r="Y1101" i="5"/>
  <c r="AA1101" i="5" s="1"/>
  <c r="Z1101" i="5" s="1"/>
  <c r="AB1101" i="5" s="1"/>
  <c r="AD1101" i="5" s="1"/>
  <c r="Y666" i="5"/>
  <c r="AA666" i="5" s="1"/>
  <c r="Z666" i="5" s="1"/>
  <c r="AB666" i="5" s="1"/>
  <c r="AD666" i="5" s="1"/>
  <c r="Y464" i="5"/>
  <c r="AA464" i="5" s="1"/>
  <c r="Z464" i="5" s="1"/>
  <c r="AB464" i="5" s="1"/>
  <c r="AC873" i="5"/>
  <c r="Y873" i="5"/>
  <c r="AA873" i="5" s="1"/>
  <c r="Z873" i="5" s="1"/>
  <c r="AB873" i="5" s="1"/>
  <c r="Y356" i="5"/>
  <c r="AA356" i="5" s="1"/>
  <c r="Z356" i="5" s="1"/>
  <c r="AB356" i="5" s="1"/>
  <c r="AD356" i="5" s="1"/>
  <c r="Y1075" i="5"/>
  <c r="AA1075" i="5" s="1"/>
  <c r="Z1075" i="5" s="1"/>
  <c r="AB1075" i="5" s="1"/>
  <c r="AD1075" i="5" s="1"/>
  <c r="AA1074" i="5"/>
  <c r="Y33" i="5"/>
  <c r="AA33" i="5" s="1"/>
  <c r="Z33" i="5" s="1"/>
  <c r="AB33" i="5" s="1"/>
  <c r="Q34" i="5"/>
  <c r="AD684" i="5"/>
  <c r="AC236" i="5"/>
  <c r="AD236" i="5" s="1"/>
  <c r="Z236" i="5"/>
  <c r="AC860" i="5"/>
  <c r="Y860" i="5"/>
  <c r="AA860" i="5" s="1"/>
  <c r="Z860" i="5" s="1"/>
  <c r="AB860" i="5" s="1"/>
  <c r="AD1040" i="5"/>
  <c r="Y158" i="5"/>
  <c r="AA158" i="5" s="1"/>
  <c r="Z158" i="5" s="1"/>
  <c r="AB158" i="5" s="1"/>
  <c r="AD158" i="5" s="1"/>
  <c r="AA157" i="5"/>
  <c r="AD186" i="5"/>
  <c r="AD698" i="5"/>
  <c r="AC672" i="5"/>
  <c r="Y672" i="5"/>
  <c r="AA672" i="5" s="1"/>
  <c r="Z672" i="5" s="1"/>
  <c r="AB672" i="5" s="1"/>
  <c r="AC485" i="5"/>
  <c r="AD485" i="5" s="1"/>
  <c r="Z485" i="5"/>
  <c r="AC754" i="5"/>
  <c r="Y754" i="5"/>
  <c r="AA754" i="5" s="1"/>
  <c r="Z754" i="5" s="1"/>
  <c r="AB754" i="5" s="1"/>
  <c r="AD750" i="5"/>
  <c r="AD1038" i="5"/>
  <c r="AD598" i="5"/>
  <c r="Y871" i="5"/>
  <c r="AA871" i="5" s="1"/>
  <c r="Z871" i="5" s="1"/>
  <c r="AB871" i="5" s="1"/>
  <c r="AD871" i="5" s="1"/>
  <c r="AA870" i="5"/>
  <c r="AD334" i="5"/>
  <c r="Y278" i="5"/>
  <c r="AA278" i="5" s="1"/>
  <c r="Z278" i="5" s="1"/>
  <c r="AB278" i="5" s="1"/>
  <c r="Q279" i="5"/>
  <c r="AD1077" i="5"/>
  <c r="AC924" i="5"/>
  <c r="Y924" i="5"/>
  <c r="AA924" i="5" s="1"/>
  <c r="Z924" i="5" s="1"/>
  <c r="AB924" i="5" s="1"/>
  <c r="AC20" i="5"/>
  <c r="AD20" i="5" s="1"/>
  <c r="AD1067" i="5"/>
  <c r="AD593" i="5"/>
  <c r="Y443" i="5"/>
  <c r="AA443" i="5" s="1"/>
  <c r="Z443" i="5" s="1"/>
  <c r="AB443" i="5" s="1"/>
  <c r="AD443" i="5" s="1"/>
  <c r="AD580" i="5"/>
  <c r="AC967" i="5"/>
  <c r="AD967" i="5" s="1"/>
  <c r="AD242" i="5"/>
  <c r="AD328" i="5"/>
  <c r="AD599" i="5"/>
  <c r="AC118" i="5"/>
  <c r="AD118" i="5" s="1"/>
  <c r="Y715" i="5"/>
  <c r="AA715" i="5" s="1"/>
  <c r="Z715" i="5" s="1"/>
  <c r="AB715" i="5" s="1"/>
  <c r="AD715" i="5" s="1"/>
  <c r="AA714" i="5"/>
  <c r="AD692" i="5"/>
  <c r="AD838" i="5"/>
  <c r="AD648" i="5"/>
  <c r="AD639" i="5"/>
  <c r="AD520" i="5"/>
  <c r="Y17" i="5"/>
  <c r="AA17" i="5" s="1"/>
  <c r="Z17" i="5" s="1"/>
  <c r="AB17" i="5" s="1"/>
  <c r="AD17" i="5" s="1"/>
  <c r="AC74" i="5"/>
  <c r="AD74" i="5" s="1"/>
  <c r="Y21" i="5"/>
  <c r="AA21" i="5" s="1"/>
  <c r="Z21" i="5" s="1"/>
  <c r="AB21" i="5" s="1"/>
  <c r="AD21" i="5" s="1"/>
  <c r="AC840" i="5"/>
  <c r="AD840" i="5" s="1"/>
  <c r="AD422" i="5"/>
  <c r="AC442" i="5"/>
  <c r="AD442" i="5" s="1"/>
  <c r="Y763" i="5"/>
  <c r="AA763" i="5" s="1"/>
  <c r="Z763" i="5" s="1"/>
  <c r="AB763" i="5" s="1"/>
  <c r="AD763" i="5" s="1"/>
  <c r="Y1089" i="5"/>
  <c r="AA1089" i="5" s="1"/>
  <c r="Z1089" i="5" s="1"/>
  <c r="AB1089" i="5" s="1"/>
  <c r="AD1089" i="5" s="1"/>
  <c r="AA1088" i="5"/>
  <c r="AC140" i="5"/>
  <c r="AD140" i="5" s="1"/>
  <c r="AC342" i="5"/>
  <c r="Y342" i="5"/>
  <c r="AA342" i="5" s="1"/>
  <c r="Z342" i="5" s="1"/>
  <c r="AB342" i="5" s="1"/>
  <c r="AC434" i="5"/>
  <c r="AD434" i="5" s="1"/>
  <c r="Z434" i="5"/>
  <c r="AC530" i="5"/>
  <c r="AD530" i="5" s="1"/>
  <c r="AD717" i="5"/>
  <c r="Y19" i="5"/>
  <c r="AA19" i="5" s="1"/>
  <c r="Z19" i="5" s="1"/>
  <c r="AB19" i="5" s="1"/>
  <c r="AD19" i="5" s="1"/>
  <c r="AC1034" i="5"/>
  <c r="AD1034" i="5" s="1"/>
  <c r="AC534" i="5"/>
  <c r="AD534" i="5" s="1"/>
  <c r="AD56" i="5"/>
  <c r="Y535" i="5"/>
  <c r="AA535" i="5" s="1"/>
  <c r="Z535" i="5" s="1"/>
  <c r="AB535" i="5" s="1"/>
  <c r="AD535" i="5" s="1"/>
  <c r="AC167" i="5"/>
  <c r="AD167" i="5" s="1"/>
  <c r="AD346" i="5"/>
  <c r="AD89" i="5"/>
  <c r="Y124" i="5"/>
  <c r="AA124" i="5" s="1"/>
  <c r="Z124" i="5" s="1"/>
  <c r="AB124" i="5" s="1"/>
  <c r="AD124" i="5" s="1"/>
  <c r="Y78" i="5"/>
  <c r="AA78" i="5" s="1"/>
  <c r="Z78" i="5" s="1"/>
  <c r="AB78" i="5" s="1"/>
  <c r="AC506" i="5"/>
  <c r="AD506" i="5" s="1"/>
  <c r="Z506" i="5"/>
  <c r="Y75" i="5"/>
  <c r="AA75" i="5" s="1"/>
  <c r="Z75" i="5" s="1"/>
  <c r="AB75" i="5" s="1"/>
  <c r="AD75" i="5" s="1"/>
  <c r="AC888" i="5"/>
  <c r="AD888" i="5" s="1"/>
  <c r="AD240" i="5"/>
  <c r="AC494" i="5"/>
  <c r="AD494" i="5" s="1"/>
  <c r="AC180" i="5"/>
  <c r="AD180" i="5" s="1"/>
  <c r="AC99" i="5"/>
  <c r="Y365" i="5"/>
  <c r="AA365" i="5" s="1"/>
  <c r="Z365" i="5" s="1"/>
  <c r="AB365" i="5" s="1"/>
  <c r="AC365" i="5"/>
  <c r="AD372" i="5"/>
  <c r="AC468" i="5"/>
  <c r="AD468" i="5" s="1"/>
  <c r="Y119" i="5"/>
  <c r="AA119" i="5" s="1"/>
  <c r="Z119" i="5" s="1"/>
  <c r="AB119" i="5" s="1"/>
  <c r="AD119" i="5" s="1"/>
  <c r="Y391" i="5"/>
  <c r="AA391" i="5" s="1"/>
  <c r="Z391" i="5" s="1"/>
  <c r="AB391" i="5" s="1"/>
  <c r="AD391" i="5" s="1"/>
  <c r="Q516" i="5"/>
  <c r="Y694" i="5"/>
  <c r="AA694" i="5" s="1"/>
  <c r="Z694" i="5" s="1"/>
  <c r="AB694" i="5" s="1"/>
  <c r="AD694" i="5" s="1"/>
  <c r="Q886" i="5"/>
  <c r="AC1098" i="5"/>
  <c r="AC274" i="5"/>
  <c r="AD274" i="5" s="1"/>
  <c r="Z274" i="5"/>
  <c r="AC1058" i="5"/>
  <c r="AD1058" i="5" s="1"/>
  <c r="Z1058" i="5"/>
  <c r="AC392" i="5"/>
  <c r="Y438" i="5"/>
  <c r="AA438" i="5" s="1"/>
  <c r="Z438" i="5" s="1"/>
  <c r="AB438" i="5" s="1"/>
  <c r="AD438" i="5" s="1"/>
  <c r="AA437" i="5"/>
  <c r="AC355" i="5"/>
  <c r="AD355" i="5" s="1"/>
  <c r="Z355" i="5"/>
  <c r="AC852" i="5"/>
  <c r="Y852" i="5"/>
  <c r="AA852" i="5" s="1"/>
  <c r="Z852" i="5" s="1"/>
  <c r="AB852" i="5" s="1"/>
  <c r="Q986" i="5"/>
  <c r="AD529" i="5"/>
  <c r="AC596" i="5"/>
  <c r="Y596" i="5"/>
  <c r="AA596" i="5" s="1"/>
  <c r="Z596" i="5" s="1"/>
  <c r="AB596" i="5" s="1"/>
  <c r="Q13" i="5"/>
  <c r="AD619" i="5"/>
  <c r="AD1015" i="5"/>
  <c r="AD845" i="5"/>
  <c r="AC676" i="5"/>
  <c r="Y676" i="5"/>
  <c r="AA676" i="5" s="1"/>
  <c r="Z676" i="5" s="1"/>
  <c r="AB676" i="5" s="1"/>
  <c r="AD426" i="5"/>
  <c r="AD1023" i="5"/>
  <c r="AD255" i="5"/>
  <c r="AD166" i="5"/>
  <c r="AC652" i="5"/>
  <c r="Y652" i="5"/>
  <c r="AA652" i="5" s="1"/>
  <c r="Z652" i="5" s="1"/>
  <c r="AB652" i="5" s="1"/>
  <c r="AC587" i="5"/>
  <c r="AD587" i="5" s="1"/>
  <c r="AD1037" i="5"/>
  <c r="AC32" i="5"/>
  <c r="AD32" i="5" s="1"/>
  <c r="Q28" i="5"/>
  <c r="AC304" i="5"/>
  <c r="AD817" i="5"/>
  <c r="AD590" i="5"/>
  <c r="AC1100" i="5"/>
  <c r="AD1100" i="5" s="1"/>
  <c r="AD783" i="5"/>
  <c r="AD1073" i="5"/>
  <c r="AD552" i="5"/>
  <c r="AD280" i="5"/>
  <c r="AC620" i="5"/>
  <c r="AD620" i="5" s="1"/>
  <c r="Y779" i="5"/>
  <c r="AA779" i="5" s="1"/>
  <c r="Z779" i="5" s="1"/>
  <c r="AB779" i="5" s="1"/>
  <c r="AD779" i="5" s="1"/>
  <c r="AA778" i="5"/>
  <c r="AD172" i="5"/>
  <c r="Y134" i="5"/>
  <c r="Q135" i="5"/>
  <c r="AC135" i="5" s="1"/>
  <c r="AC806" i="5"/>
  <c r="AD806" i="5" s="1"/>
  <c r="AD653" i="5"/>
  <c r="AD474" i="5"/>
  <c r="AD326" i="5"/>
  <c r="AC79" i="5"/>
  <c r="AD79" i="5" s="1"/>
  <c r="AC225" i="5"/>
  <c r="AD225" i="5" s="1"/>
  <c r="AD810" i="5"/>
  <c r="AC1066" i="5"/>
  <c r="Y1066" i="5"/>
  <c r="AA1066" i="5" s="1"/>
  <c r="Z1066" i="5" s="1"/>
  <c r="AB1066" i="5" s="1"/>
  <c r="AC826" i="5"/>
  <c r="AD826" i="5" s="1"/>
  <c r="Z826" i="5"/>
  <c r="Y230" i="5"/>
  <c r="AA230" i="5" s="1"/>
  <c r="Z230" i="5" s="1"/>
  <c r="AB230" i="5" s="1"/>
  <c r="AD230" i="5" s="1"/>
  <c r="Y397" i="5"/>
  <c r="AA397" i="5" s="1"/>
  <c r="Z397" i="5" s="1"/>
  <c r="AB397" i="5" s="1"/>
  <c r="AD397" i="5" s="1"/>
  <c r="AD585" i="5"/>
  <c r="AD892" i="5"/>
  <c r="AC577" i="5"/>
  <c r="AD577" i="5" s="1"/>
  <c r="AC521" i="5"/>
  <c r="AD521" i="5" s="1"/>
  <c r="AC1086" i="5"/>
  <c r="AD1086" i="5" s="1"/>
  <c r="AD473" i="5"/>
  <c r="Y642" i="5"/>
  <c r="AC42" i="5"/>
  <c r="AD42" i="5" s="1"/>
  <c r="Z42" i="5"/>
  <c r="AD905" i="5"/>
  <c r="AC489" i="5"/>
  <c r="Y489" i="5"/>
  <c r="AA489" i="5" s="1"/>
  <c r="Z489" i="5" s="1"/>
  <c r="AB489" i="5" s="1"/>
  <c r="AD190" i="5"/>
  <c r="AD1014" i="5"/>
  <c r="AD957" i="5"/>
  <c r="Y228" i="5"/>
  <c r="AA228" i="5" s="1"/>
  <c r="Z228" i="5" s="1"/>
  <c r="AB228" i="5" s="1"/>
  <c r="AD228" i="5" s="1"/>
  <c r="AA227" i="5"/>
  <c r="AC923" i="5"/>
  <c r="AD923" i="5" s="1"/>
  <c r="Z923" i="5"/>
  <c r="AD159" i="5"/>
  <c r="AD363" i="5"/>
  <c r="AD576" i="5"/>
  <c r="AD992" i="5"/>
  <c r="AC428" i="5"/>
  <c r="AD428" i="5" s="1"/>
  <c r="AD502" i="5"/>
  <c r="AD31" i="5"/>
  <c r="Y959" i="5"/>
  <c r="AA958" i="5"/>
  <c r="AC153" i="5"/>
  <c r="AD153" i="5" s="1"/>
  <c r="AD297" i="5"/>
  <c r="AD234" i="5"/>
  <c r="AD559" i="5"/>
  <c r="AD511" i="5"/>
  <c r="AC762" i="5"/>
  <c r="AD762" i="5" s="1"/>
  <c r="AC1008" i="5"/>
  <c r="Y1008" i="5"/>
  <c r="AA1008" i="5" s="1"/>
  <c r="Z1008" i="5" s="1"/>
  <c r="AB1008" i="5" s="1"/>
  <c r="AD206" i="5"/>
  <c r="AD607" i="5"/>
  <c r="Y980" i="5"/>
  <c r="AA980" i="5" s="1"/>
  <c r="Z980" i="5" s="1"/>
  <c r="AB980" i="5" s="1"/>
  <c r="AA979" i="5"/>
  <c r="AC324" i="5"/>
  <c r="AD324" i="5" s="1"/>
  <c r="AD1060" i="5"/>
  <c r="Y480" i="5"/>
  <c r="AD618" i="5"/>
  <c r="AD954" i="5"/>
  <c r="AD597" i="5"/>
  <c r="AD96" i="5"/>
  <c r="AD736" i="5"/>
  <c r="AD853" i="5"/>
  <c r="AD1099" i="5"/>
  <c r="AD538" i="5"/>
  <c r="Y946" i="5"/>
  <c r="AA946" i="5" s="1"/>
  <c r="Z946" i="5" s="1"/>
  <c r="AB946" i="5" s="1"/>
  <c r="AD946" i="5" s="1"/>
  <c r="Q108" i="5"/>
  <c r="Y588" i="5"/>
  <c r="AA588" i="5" s="1"/>
  <c r="Z588" i="5" s="1"/>
  <c r="AB588" i="5" s="1"/>
  <c r="Y848" i="5"/>
  <c r="AA848" i="5" s="1"/>
  <c r="Z848" i="5" s="1"/>
  <c r="AB848" i="5" s="1"/>
  <c r="AD848" i="5" s="1"/>
  <c r="AD1063" i="5" l="1"/>
  <c r="AD837" i="5"/>
  <c r="AD914" i="5"/>
  <c r="AD1079" i="5"/>
  <c r="AD201" i="5"/>
  <c r="AD645" i="5"/>
  <c r="AD122" i="5"/>
  <c r="AC244" i="5"/>
  <c r="AD244" i="5" s="1"/>
  <c r="AD451" i="5"/>
  <c r="AD993" i="5"/>
  <c r="Y117" i="5"/>
  <c r="AA117" i="5" s="1"/>
  <c r="Z117" i="5" s="1"/>
  <c r="AB117" i="5" s="1"/>
  <c r="AD117" i="5" s="1"/>
  <c r="AD350" i="5"/>
  <c r="AC116" i="5"/>
  <c r="AD116" i="5" s="1"/>
  <c r="AD646" i="5"/>
  <c r="AD367" i="5"/>
  <c r="AD149" i="5"/>
  <c r="Y656" i="5"/>
  <c r="AA656" i="5" s="1"/>
  <c r="Z656" i="5" s="1"/>
  <c r="AB656" i="5" s="1"/>
  <c r="AD656" i="5" s="1"/>
  <c r="AC655" i="5"/>
  <c r="AD655" i="5" s="1"/>
  <c r="AD626" i="5"/>
  <c r="AD641" i="5"/>
  <c r="AD995" i="5"/>
  <c r="AD610" i="5"/>
  <c r="AD863" i="5"/>
  <c r="AD191" i="5"/>
  <c r="AD479" i="5"/>
  <c r="AD899" i="5"/>
  <c r="AD1031" i="5"/>
  <c r="AD1078" i="5"/>
  <c r="AD419" i="5"/>
  <c r="AD1094" i="5"/>
  <c r="AD731" i="5"/>
  <c r="Y1098" i="5"/>
  <c r="AA1098" i="5" s="1"/>
  <c r="Z1098" i="5" s="1"/>
  <c r="AB1098" i="5" s="1"/>
  <c r="AD1098" i="5" s="1"/>
  <c r="Y107" i="5"/>
  <c r="AA107" i="5" s="1"/>
  <c r="Z107" i="5" s="1"/>
  <c r="AB107" i="5" s="1"/>
  <c r="AD1013" i="5"/>
  <c r="AD204" i="5"/>
  <c r="AA43" i="5"/>
  <c r="Z43" i="5" s="1"/>
  <c r="AB43" i="5" s="1"/>
  <c r="AD850" i="5"/>
  <c r="AD865" i="5"/>
  <c r="AD898" i="5"/>
  <c r="AC65" i="5"/>
  <c r="AD65" i="5" s="1"/>
  <c r="Y66" i="5"/>
  <c r="AA66" i="5" s="1"/>
  <c r="Z66" i="5" s="1"/>
  <c r="AB66" i="5" s="1"/>
  <c r="AD392" i="5"/>
  <c r="Y867" i="5"/>
  <c r="AA867" i="5" s="1"/>
  <c r="Z867" i="5" s="1"/>
  <c r="AB867" i="5" s="1"/>
  <c r="AD867" i="5" s="1"/>
  <c r="Y748" i="5"/>
  <c r="AA748" i="5" s="1"/>
  <c r="Z748" i="5" s="1"/>
  <c r="AB748" i="5" s="1"/>
  <c r="AD748" i="5" s="1"/>
  <c r="AD78" i="5"/>
  <c r="Y436" i="5"/>
  <c r="AA436" i="5" s="1"/>
  <c r="Z436" i="5" s="1"/>
  <c r="AB436" i="5" s="1"/>
  <c r="AD436" i="5" s="1"/>
  <c r="AC416" i="5"/>
  <c r="AD416" i="5" s="1"/>
  <c r="Y417" i="5"/>
  <c r="AA417" i="5" s="1"/>
  <c r="Z417" i="5" s="1"/>
  <c r="AB417" i="5" s="1"/>
  <c r="AD417" i="5" s="1"/>
  <c r="AD464" i="5"/>
  <c r="AD340" i="5"/>
  <c r="AC183" i="5"/>
  <c r="AD183" i="5" s="1"/>
  <c r="Y184" i="5"/>
  <c r="AA184" i="5" s="1"/>
  <c r="Z184" i="5" s="1"/>
  <c r="AB184" i="5" s="1"/>
  <c r="AD184" i="5" s="1"/>
  <c r="AD732" i="5"/>
  <c r="AD1083" i="5"/>
  <c r="AD721" i="5"/>
  <c r="AC231" i="5"/>
  <c r="AD231" i="5" s="1"/>
  <c r="AD971" i="5"/>
  <c r="Y12" i="5"/>
  <c r="AA12" i="5" s="1"/>
  <c r="Z12" i="5" s="1"/>
  <c r="AB12" i="5" s="1"/>
  <c r="AD39" i="5"/>
  <c r="AD949" i="5"/>
  <c r="AC435" i="5"/>
  <c r="AD435" i="5" s="1"/>
  <c r="AD588" i="5"/>
  <c r="AC83" i="5"/>
  <c r="AD83" i="5" s="1"/>
  <c r="Y84" i="5"/>
  <c r="AA84" i="5" s="1"/>
  <c r="Z84" i="5" s="1"/>
  <c r="AB84" i="5" s="1"/>
  <c r="AD84" i="5" s="1"/>
  <c r="AD1105" i="5"/>
  <c r="AD953" i="5"/>
  <c r="Y877" i="5"/>
  <c r="AA877" i="5" s="1"/>
  <c r="Z877" i="5" s="1"/>
  <c r="AB877" i="5" s="1"/>
  <c r="AD877" i="5" s="1"/>
  <c r="AD129" i="5"/>
  <c r="AC11" i="5"/>
  <c r="AD11" i="5" s="1"/>
  <c r="AD743" i="5"/>
  <c r="AD483" i="5"/>
  <c r="AD1065" i="5"/>
  <c r="AD323" i="5"/>
  <c r="AD961" i="5"/>
  <c r="AD690" i="5"/>
  <c r="Y467" i="5"/>
  <c r="AA467" i="5" s="1"/>
  <c r="Z467" i="5" s="1"/>
  <c r="AB467" i="5" s="1"/>
  <c r="AD467" i="5" s="1"/>
  <c r="AC466" i="5"/>
  <c r="AD466" i="5" s="1"/>
  <c r="Y885" i="5"/>
  <c r="AA885" i="5" s="1"/>
  <c r="Z885" i="5" s="1"/>
  <c r="AB885" i="5" s="1"/>
  <c r="Z935" i="5"/>
  <c r="AC935" i="5"/>
  <c r="AD935" i="5" s="1"/>
  <c r="Z936" i="5"/>
  <c r="AB936" i="5" s="1"/>
  <c r="AC936" i="5"/>
  <c r="AC106" i="5"/>
  <c r="AD106" i="5" s="1"/>
  <c r="AD509" i="5"/>
  <c r="AC747" i="5"/>
  <c r="AD747" i="5" s="1"/>
  <c r="AD374" i="5"/>
  <c r="AD369" i="5"/>
  <c r="AD296" i="5"/>
  <c r="AC1097" i="5"/>
  <c r="AD1097" i="5" s="1"/>
  <c r="Y176" i="5"/>
  <c r="AA176" i="5" s="1"/>
  <c r="Z176" i="5" s="1"/>
  <c r="AB176" i="5" s="1"/>
  <c r="AD176" i="5" s="1"/>
  <c r="Z866" i="5"/>
  <c r="AC175" i="5"/>
  <c r="AD175" i="5" s="1"/>
  <c r="Y23" i="5"/>
  <c r="AA23" i="5" s="1"/>
  <c r="AC22" i="5"/>
  <c r="AD22" i="5" s="1"/>
  <c r="AD526" i="5"/>
  <c r="AD64" i="5"/>
  <c r="Y55" i="5"/>
  <c r="AA55" i="5" s="1"/>
  <c r="Z55" i="5" s="1"/>
  <c r="AB55" i="5" s="1"/>
  <c r="AD55" i="5" s="1"/>
  <c r="Y113" i="5"/>
  <c r="AA113" i="5" s="1"/>
  <c r="Z113" i="5" s="1"/>
  <c r="AB113" i="5" s="1"/>
  <c r="AD113" i="5" s="1"/>
  <c r="AD357" i="5"/>
  <c r="AD48" i="5"/>
  <c r="AD900" i="5"/>
  <c r="AD998" i="5"/>
  <c r="AD600" i="5"/>
  <c r="AD903" i="5"/>
  <c r="AC112" i="5"/>
  <c r="AD112" i="5" s="1"/>
  <c r="AC270" i="5"/>
  <c r="AD270" i="5" s="1"/>
  <c r="Y63" i="5"/>
  <c r="AA63" i="5" s="1"/>
  <c r="Z63" i="5" s="1"/>
  <c r="AB63" i="5" s="1"/>
  <c r="AD63" i="5" s="1"/>
  <c r="Y477" i="5"/>
  <c r="AA477" i="5" s="1"/>
  <c r="Z477" i="5" s="1"/>
  <c r="AB477" i="5" s="1"/>
  <c r="AD477" i="5" s="1"/>
  <c r="AC915" i="5"/>
  <c r="AD915" i="5" s="1"/>
  <c r="AC476" i="5"/>
  <c r="AD476" i="5" s="1"/>
  <c r="Z876" i="5"/>
  <c r="AC876" i="5"/>
  <c r="AD876" i="5" s="1"/>
  <c r="AC62" i="5"/>
  <c r="AD62" i="5" s="1"/>
  <c r="Y271" i="5"/>
  <c r="AA271" i="5" s="1"/>
  <c r="Z271" i="5" s="1"/>
  <c r="AB271" i="5" s="1"/>
  <c r="AD271" i="5" s="1"/>
  <c r="AD447" i="5"/>
  <c r="AC54" i="5"/>
  <c r="AD54" i="5" s="1"/>
  <c r="AD164" i="5"/>
  <c r="AD621" i="5"/>
  <c r="AD432" i="5"/>
  <c r="AD342" i="5"/>
  <c r="AC278" i="5"/>
  <c r="AD278" i="5" s="1"/>
  <c r="Z222" i="5"/>
  <c r="AD52" i="5"/>
  <c r="AC291" i="5"/>
  <c r="AD291" i="5" s="1"/>
  <c r="AD1066" i="5"/>
  <c r="AD471" i="5"/>
  <c r="AD1096" i="5"/>
  <c r="AD734" i="5"/>
  <c r="AD50" i="5"/>
  <c r="Y27" i="5"/>
  <c r="AA27" i="5" s="1"/>
  <c r="Z27" i="5" s="1"/>
  <c r="AB27" i="5" s="1"/>
  <c r="AD181" i="5"/>
  <c r="AD836" i="5"/>
  <c r="AD672" i="5"/>
  <c r="AD676" i="5"/>
  <c r="AD596" i="5"/>
  <c r="AC931" i="5"/>
  <c r="AD931" i="5" s="1"/>
  <c r="AC424" i="5"/>
  <c r="AD424" i="5" s="1"/>
  <c r="AD889" i="5"/>
  <c r="AD1008" i="5"/>
  <c r="AD365" i="5"/>
  <c r="Y985" i="5"/>
  <c r="AA985" i="5" s="1"/>
  <c r="Z985" i="5" s="1"/>
  <c r="AB985" i="5" s="1"/>
  <c r="AD827" i="5"/>
  <c r="AD304" i="5"/>
  <c r="AD873" i="5"/>
  <c r="AC80" i="5"/>
  <c r="AD80" i="5" s="1"/>
  <c r="Y456" i="5"/>
  <c r="AA456" i="5" s="1"/>
  <c r="Z456" i="5" s="1"/>
  <c r="AB456" i="5" s="1"/>
  <c r="AD456" i="5" s="1"/>
  <c r="AC337" i="5"/>
  <c r="AD337" i="5" s="1"/>
  <c r="V1196" i="5"/>
  <c r="X1196" i="5" s="1"/>
  <c r="R1196" i="5"/>
  <c r="T1196" i="5"/>
  <c r="S1196" i="5"/>
  <c r="W1196" i="5"/>
  <c r="U1196" i="5"/>
  <c r="Q1157" i="5"/>
  <c r="V1156" i="5"/>
  <c r="X1156" i="5" s="1"/>
  <c r="W1156" i="5"/>
  <c r="T1156" i="5"/>
  <c r="U1156" i="5"/>
  <c r="S1156" i="5"/>
  <c r="R1156" i="5"/>
  <c r="W1129" i="5"/>
  <c r="R1129" i="5"/>
  <c r="S1129" i="5"/>
  <c r="U1129" i="5"/>
  <c r="T1129" i="5"/>
  <c r="V1129" i="5"/>
  <c r="X1129" i="5" s="1"/>
  <c r="V1188" i="5"/>
  <c r="X1188" i="5" s="1"/>
  <c r="U1188" i="5"/>
  <c r="W1188" i="5"/>
  <c r="R1188" i="5"/>
  <c r="T1188" i="5"/>
  <c r="S1188" i="5"/>
  <c r="Q1188" i="5"/>
  <c r="Q1186" i="5"/>
  <c r="T1185" i="5"/>
  <c r="S1185" i="5"/>
  <c r="V1185" i="5"/>
  <c r="X1185" i="5" s="1"/>
  <c r="R1185" i="5"/>
  <c r="W1185" i="5"/>
  <c r="U1185" i="5"/>
  <c r="U1199" i="5"/>
  <c r="Q1199" i="5"/>
  <c r="R1199" i="5"/>
  <c r="S1199" i="5"/>
  <c r="W1199" i="5"/>
  <c r="T1199" i="5"/>
  <c r="V1199" i="5"/>
  <c r="X1199" i="5" s="1"/>
  <c r="U1154" i="5"/>
  <c r="R1154" i="5"/>
  <c r="Q1154" i="5"/>
  <c r="S1154" i="5"/>
  <c r="T1154" i="5"/>
  <c r="V1154" i="5"/>
  <c r="X1154" i="5" s="1"/>
  <c r="W1154" i="5"/>
  <c r="W1122" i="5"/>
  <c r="R1122" i="5"/>
  <c r="Q1122" i="5"/>
  <c r="S1122" i="5"/>
  <c r="U1122" i="5"/>
  <c r="V1122" i="5"/>
  <c r="X1122" i="5" s="1"/>
  <c r="T1122" i="5"/>
  <c r="Q1168" i="5"/>
  <c r="W1168" i="5"/>
  <c r="T1168" i="5"/>
  <c r="S1168" i="5"/>
  <c r="U1168" i="5"/>
  <c r="V1168" i="5"/>
  <c r="X1168" i="5" s="1"/>
  <c r="R1168" i="5"/>
  <c r="W1209" i="5"/>
  <c r="U1209" i="5"/>
  <c r="V1209" i="5"/>
  <c r="X1209" i="5" s="1"/>
  <c r="R1209" i="5"/>
  <c r="Q1209" i="5"/>
  <c r="S1209" i="5"/>
  <c r="T1209" i="5"/>
  <c r="S1165" i="5"/>
  <c r="W1165" i="5"/>
  <c r="U1165" i="5"/>
  <c r="Q1165" i="5"/>
  <c r="R1165" i="5"/>
  <c r="T1165" i="5"/>
  <c r="V1165" i="5"/>
  <c r="X1165" i="5" s="1"/>
  <c r="R1107" i="5"/>
  <c r="Q1107" i="5"/>
  <c r="T1107" i="5"/>
  <c r="W1107" i="5"/>
  <c r="S1107" i="5"/>
  <c r="U1107" i="5"/>
  <c r="V1107" i="5"/>
  <c r="X1107" i="5" s="1"/>
  <c r="T1179" i="5"/>
  <c r="R1179" i="5"/>
  <c r="Q1179" i="5"/>
  <c r="W1179" i="5"/>
  <c r="U1179" i="5"/>
  <c r="S1179" i="5"/>
  <c r="V1179" i="5"/>
  <c r="X1179" i="5" s="1"/>
  <c r="R1116" i="5"/>
  <c r="T1116" i="5"/>
  <c r="S1116" i="5"/>
  <c r="U1116" i="5"/>
  <c r="V1116" i="5"/>
  <c r="X1116" i="5" s="1"/>
  <c r="W1116" i="5"/>
  <c r="Q1116" i="5"/>
  <c r="W1208" i="5"/>
  <c r="Q1208" i="5"/>
  <c r="V1208" i="5"/>
  <c r="X1208" i="5" s="1"/>
  <c r="R1208" i="5"/>
  <c r="S1208" i="5"/>
  <c r="T1208" i="5"/>
  <c r="U1208" i="5"/>
  <c r="U1166" i="5"/>
  <c r="R1166" i="5"/>
  <c r="T1166" i="5"/>
  <c r="S1166" i="5"/>
  <c r="Q1166" i="5"/>
  <c r="W1166" i="5"/>
  <c r="V1166" i="5"/>
  <c r="X1166" i="5" s="1"/>
  <c r="R1237" i="5"/>
  <c r="T1237" i="5"/>
  <c r="V1237" i="5"/>
  <c r="X1237" i="5" s="1"/>
  <c r="U1237" i="5"/>
  <c r="W1237" i="5"/>
  <c r="S1237" i="5"/>
  <c r="V1232" i="5"/>
  <c r="X1232" i="5" s="1"/>
  <c r="W1232" i="5"/>
  <c r="R1232" i="5"/>
  <c r="Q1232" i="5"/>
  <c r="S1232" i="5"/>
  <c r="U1232" i="5"/>
  <c r="T1232" i="5"/>
  <c r="W1212" i="5"/>
  <c r="S1212" i="5"/>
  <c r="R1212" i="5"/>
  <c r="V1212" i="5"/>
  <c r="X1212" i="5" s="1"/>
  <c r="T1212" i="5"/>
  <c r="U1212" i="5"/>
  <c r="Q1212" i="5"/>
  <c r="Q1111" i="5"/>
  <c r="S1111" i="5"/>
  <c r="U1111" i="5"/>
  <c r="V1111" i="5"/>
  <c r="X1111" i="5" s="1"/>
  <c r="W1111" i="5"/>
  <c r="T1111" i="5"/>
  <c r="R1111" i="5"/>
  <c r="Z884" i="5"/>
  <c r="AC884" i="5"/>
  <c r="AD884" i="5" s="1"/>
  <c r="S1194" i="5"/>
  <c r="Q1194" i="5"/>
  <c r="W1194" i="5"/>
  <c r="U1194" i="5"/>
  <c r="T1194" i="5"/>
  <c r="V1194" i="5"/>
  <c r="X1194" i="5" s="1"/>
  <c r="R1194" i="5"/>
  <c r="Q1153" i="5"/>
  <c r="W1152" i="5"/>
  <c r="U1152" i="5"/>
  <c r="T1152" i="5"/>
  <c r="V1152" i="5"/>
  <c r="X1152" i="5" s="1"/>
  <c r="R1152" i="5"/>
  <c r="S1152" i="5"/>
  <c r="Q1152" i="5"/>
  <c r="R1195" i="5"/>
  <c r="U1195" i="5"/>
  <c r="S1195" i="5"/>
  <c r="T1195" i="5"/>
  <c r="Q1195" i="5"/>
  <c r="W1195" i="5"/>
  <c r="V1195" i="5"/>
  <c r="X1195" i="5" s="1"/>
  <c r="AD652" i="5"/>
  <c r="AD413" i="5"/>
  <c r="U1113" i="5"/>
  <c r="V1113" i="5"/>
  <c r="X1113" i="5" s="1"/>
  <c r="W1113" i="5"/>
  <c r="S1113" i="5"/>
  <c r="Q1113" i="5"/>
  <c r="T1113" i="5"/>
  <c r="R1113" i="5"/>
  <c r="U1189" i="5"/>
  <c r="W1189" i="5"/>
  <c r="R1189" i="5"/>
  <c r="V1189" i="5"/>
  <c r="X1189" i="5" s="1"/>
  <c r="S1189" i="5"/>
  <c r="T1189" i="5"/>
  <c r="Q1128" i="5"/>
  <c r="U1128" i="5"/>
  <c r="V1128" i="5"/>
  <c r="X1128" i="5" s="1"/>
  <c r="T1128" i="5"/>
  <c r="R1128" i="5"/>
  <c r="W1128" i="5"/>
  <c r="S1128" i="5"/>
  <c r="Q1159" i="5"/>
  <c r="S1159" i="5"/>
  <c r="U1159" i="5"/>
  <c r="R1159" i="5"/>
  <c r="W1159" i="5"/>
  <c r="V1159" i="5"/>
  <c r="X1159" i="5" s="1"/>
  <c r="T1159" i="5"/>
  <c r="Q1130" i="5"/>
  <c r="T1130" i="5"/>
  <c r="W1130" i="5"/>
  <c r="R1130" i="5"/>
  <c r="S1130" i="5"/>
  <c r="U1130" i="5"/>
  <c r="V1130" i="5"/>
  <c r="X1130" i="5" s="1"/>
  <c r="T1224" i="5"/>
  <c r="S1224" i="5"/>
  <c r="U1224" i="5"/>
  <c r="V1224" i="5"/>
  <c r="X1224" i="5" s="1"/>
  <c r="W1224" i="5"/>
  <c r="R1224" i="5"/>
  <c r="V1234" i="5"/>
  <c r="X1234" i="5" s="1"/>
  <c r="T1234" i="5"/>
  <c r="R1234" i="5"/>
  <c r="Q1234" i="5"/>
  <c r="S1234" i="5"/>
  <c r="U1234" i="5"/>
  <c r="W1234" i="5"/>
  <c r="Q1126" i="5"/>
  <c r="U1126" i="5"/>
  <c r="S1126" i="5"/>
  <c r="R1126" i="5"/>
  <c r="T1126" i="5"/>
  <c r="V1126" i="5"/>
  <c r="X1126" i="5" s="1"/>
  <c r="W1126" i="5"/>
  <c r="W1167" i="5"/>
  <c r="R1167" i="5"/>
  <c r="U1167" i="5"/>
  <c r="Q1167" i="5"/>
  <c r="T1167" i="5"/>
  <c r="V1167" i="5"/>
  <c r="X1167" i="5" s="1"/>
  <c r="S1167" i="5"/>
  <c r="W1123" i="5"/>
  <c r="T1123" i="5"/>
  <c r="V1123" i="5"/>
  <c r="X1123" i="5" s="1"/>
  <c r="R1123" i="5"/>
  <c r="S1123" i="5"/>
  <c r="U1123" i="5"/>
  <c r="Q1123" i="5"/>
  <c r="R1136" i="5"/>
  <c r="V1136" i="5"/>
  <c r="X1136" i="5" s="1"/>
  <c r="W1136" i="5"/>
  <c r="U1136" i="5"/>
  <c r="T1136" i="5"/>
  <c r="S1136" i="5"/>
  <c r="U1174" i="5"/>
  <c r="R1174" i="5"/>
  <c r="S1174" i="5"/>
  <c r="W1174" i="5"/>
  <c r="T1174" i="5"/>
  <c r="V1174" i="5"/>
  <c r="X1174" i="5" s="1"/>
  <c r="Q1174" i="5"/>
  <c r="T1138" i="5"/>
  <c r="V1138" i="5"/>
  <c r="X1138" i="5" s="1"/>
  <c r="U1138" i="5"/>
  <c r="R1138" i="5"/>
  <c r="Q1138" i="5"/>
  <c r="S1138" i="5"/>
  <c r="W1138" i="5"/>
  <c r="T1175" i="5"/>
  <c r="V1175" i="5"/>
  <c r="X1175" i="5" s="1"/>
  <c r="U1175" i="5"/>
  <c r="S1175" i="5"/>
  <c r="R1175" i="5"/>
  <c r="Q1175" i="5"/>
  <c r="W1175" i="5"/>
  <c r="R1182" i="5"/>
  <c r="Q1182" i="5"/>
  <c r="V1182" i="5"/>
  <c r="X1182" i="5" s="1"/>
  <c r="S1182" i="5"/>
  <c r="W1182" i="5"/>
  <c r="T1182" i="5"/>
  <c r="U1182" i="5"/>
  <c r="V1186" i="5"/>
  <c r="X1186" i="5" s="1"/>
  <c r="S1186" i="5"/>
  <c r="U1186" i="5"/>
  <c r="R1186" i="5"/>
  <c r="W1186" i="5"/>
  <c r="T1186" i="5"/>
  <c r="Y1106" i="5"/>
  <c r="AA1106" i="5" s="1"/>
  <c r="Z1106" i="5" s="1"/>
  <c r="AC26" i="5"/>
  <c r="AD26" i="5" s="1"/>
  <c r="V1220" i="5"/>
  <c r="X1220" i="5" s="1"/>
  <c r="T1220" i="5"/>
  <c r="W1220" i="5"/>
  <c r="R1220" i="5"/>
  <c r="U1220" i="5"/>
  <c r="Q1220" i="5"/>
  <c r="S1220" i="5"/>
  <c r="W1221" i="5"/>
  <c r="R1221" i="5"/>
  <c r="S1221" i="5"/>
  <c r="V1221" i="5"/>
  <c r="X1221" i="5" s="1"/>
  <c r="U1221" i="5"/>
  <c r="T1221" i="5"/>
  <c r="AD531" i="5"/>
  <c r="AC207" i="5"/>
  <c r="AD207" i="5" s="1"/>
  <c r="T1201" i="5"/>
  <c r="U1201" i="5"/>
  <c r="S1201" i="5"/>
  <c r="V1201" i="5"/>
  <c r="X1201" i="5" s="1"/>
  <c r="R1201" i="5"/>
  <c r="W1201" i="5"/>
  <c r="U1137" i="5"/>
  <c r="T1137" i="5"/>
  <c r="R1137" i="5"/>
  <c r="Q1137" i="5"/>
  <c r="V1137" i="5"/>
  <c r="X1137" i="5" s="1"/>
  <c r="S1137" i="5"/>
  <c r="W1137" i="5"/>
  <c r="Q1118" i="5"/>
  <c r="Q1117" i="5"/>
  <c r="T1117" i="5"/>
  <c r="S1117" i="5"/>
  <c r="U1117" i="5"/>
  <c r="V1117" i="5"/>
  <c r="X1117" i="5" s="1"/>
  <c r="W1117" i="5"/>
  <c r="R1117" i="5"/>
  <c r="W1203" i="5"/>
  <c r="S1203" i="5"/>
  <c r="T1203" i="5"/>
  <c r="V1203" i="5"/>
  <c r="X1203" i="5" s="1"/>
  <c r="R1203" i="5"/>
  <c r="U1203" i="5"/>
  <c r="W1211" i="5"/>
  <c r="S1211" i="5"/>
  <c r="R1211" i="5"/>
  <c r="V1211" i="5"/>
  <c r="X1211" i="5" s="1"/>
  <c r="T1211" i="5"/>
  <c r="U1211" i="5"/>
  <c r="S1141" i="5"/>
  <c r="W1141" i="5"/>
  <c r="U1141" i="5"/>
  <c r="T1141" i="5"/>
  <c r="V1141" i="5"/>
  <c r="X1141" i="5" s="1"/>
  <c r="R1141" i="5"/>
  <c r="Q1141" i="5"/>
  <c r="Q1120" i="5"/>
  <c r="V1120" i="5"/>
  <c r="X1120" i="5" s="1"/>
  <c r="W1120" i="5"/>
  <c r="T1120" i="5"/>
  <c r="S1120" i="5"/>
  <c r="U1120" i="5"/>
  <c r="R1120" i="5"/>
  <c r="W1158" i="5"/>
  <c r="Q1158" i="5"/>
  <c r="V1158" i="5"/>
  <c r="X1158" i="5" s="1"/>
  <c r="T1158" i="5"/>
  <c r="U1158" i="5"/>
  <c r="S1158" i="5"/>
  <c r="R1158" i="5"/>
  <c r="Q1216" i="5"/>
  <c r="S1216" i="5"/>
  <c r="T1216" i="5"/>
  <c r="U1216" i="5"/>
  <c r="R1216" i="5"/>
  <c r="V1216" i="5"/>
  <c r="X1216" i="5" s="1"/>
  <c r="W1216" i="5"/>
  <c r="Q1110" i="5"/>
  <c r="U1110" i="5"/>
  <c r="R1110" i="5"/>
  <c r="T1110" i="5"/>
  <c r="S1110" i="5"/>
  <c r="V1110" i="5"/>
  <c r="X1110" i="5" s="1"/>
  <c r="W1110" i="5"/>
  <c r="S1236" i="5"/>
  <c r="W1236" i="5"/>
  <c r="V1236" i="5"/>
  <c r="X1236" i="5" s="1"/>
  <c r="T1236" i="5"/>
  <c r="R1236" i="5"/>
  <c r="U1236" i="5"/>
  <c r="W1180" i="5"/>
  <c r="S1180" i="5"/>
  <c r="R1180" i="5"/>
  <c r="T1180" i="5"/>
  <c r="V1180" i="5"/>
  <c r="X1180" i="5" s="1"/>
  <c r="U1180" i="5"/>
  <c r="Q1180" i="5"/>
  <c r="U1127" i="5"/>
  <c r="R1127" i="5"/>
  <c r="S1127" i="5"/>
  <c r="W1127" i="5"/>
  <c r="V1127" i="5"/>
  <c r="X1127" i="5" s="1"/>
  <c r="T1127" i="5"/>
  <c r="Q1127" i="5"/>
  <c r="S1214" i="5"/>
  <c r="W1214" i="5"/>
  <c r="U1214" i="5"/>
  <c r="R1214" i="5"/>
  <c r="V1214" i="5"/>
  <c r="X1214" i="5" s="1"/>
  <c r="T1214" i="5"/>
  <c r="Q1214" i="5"/>
  <c r="Q1176" i="5"/>
  <c r="R1176" i="5"/>
  <c r="W1176" i="5"/>
  <c r="S1176" i="5"/>
  <c r="T1176" i="5"/>
  <c r="U1176" i="5"/>
  <c r="V1176" i="5"/>
  <c r="X1176" i="5" s="1"/>
  <c r="S1153" i="5"/>
  <c r="R1153" i="5"/>
  <c r="V1153" i="5"/>
  <c r="X1153" i="5" s="1"/>
  <c r="U1153" i="5"/>
  <c r="T1153" i="5"/>
  <c r="W1153" i="5"/>
  <c r="AA401" i="5"/>
  <c r="Y402" i="5"/>
  <c r="V1148" i="5"/>
  <c r="X1148" i="5" s="1"/>
  <c r="Q1148" i="5"/>
  <c r="R1148" i="5"/>
  <c r="U1148" i="5"/>
  <c r="W1148" i="5"/>
  <c r="S1148" i="5"/>
  <c r="T1148" i="5"/>
  <c r="T1193" i="5"/>
  <c r="V1193" i="5"/>
  <c r="X1193" i="5" s="1"/>
  <c r="S1193" i="5"/>
  <c r="U1193" i="5"/>
  <c r="R1193" i="5"/>
  <c r="Q1193" i="5"/>
  <c r="W1193" i="5"/>
  <c r="Y515" i="5"/>
  <c r="AA515" i="5" s="1"/>
  <c r="U1210" i="5"/>
  <c r="Q1210" i="5"/>
  <c r="R1210" i="5"/>
  <c r="W1210" i="5"/>
  <c r="V1210" i="5"/>
  <c r="X1210" i="5" s="1"/>
  <c r="S1210" i="5"/>
  <c r="T1210" i="5"/>
  <c r="V1187" i="5"/>
  <c r="X1187" i="5" s="1"/>
  <c r="U1187" i="5"/>
  <c r="S1187" i="5"/>
  <c r="R1187" i="5"/>
  <c r="Q1187" i="5"/>
  <c r="W1187" i="5"/>
  <c r="T1187" i="5"/>
  <c r="U1202" i="5"/>
  <c r="W1202" i="5"/>
  <c r="R1202" i="5"/>
  <c r="T1202" i="5"/>
  <c r="S1202" i="5"/>
  <c r="V1202" i="5"/>
  <c r="X1202" i="5" s="1"/>
  <c r="Q1198" i="5"/>
  <c r="V1198" i="5"/>
  <c r="X1198" i="5" s="1"/>
  <c r="S1198" i="5"/>
  <c r="U1198" i="5"/>
  <c r="W1198" i="5"/>
  <c r="T1198" i="5"/>
  <c r="R1198" i="5"/>
  <c r="T1192" i="5"/>
  <c r="V1192" i="5"/>
  <c r="X1192" i="5" s="1"/>
  <c r="R1192" i="5"/>
  <c r="Q1192" i="5"/>
  <c r="S1192" i="5"/>
  <c r="U1192" i="5"/>
  <c r="W1192" i="5"/>
  <c r="R1145" i="5"/>
  <c r="Q1145" i="5"/>
  <c r="S1145" i="5"/>
  <c r="U1145" i="5"/>
  <c r="T1145" i="5"/>
  <c r="V1145" i="5"/>
  <c r="X1145" i="5" s="1"/>
  <c r="W1145" i="5"/>
  <c r="R1155" i="5"/>
  <c r="U1155" i="5"/>
  <c r="S1155" i="5"/>
  <c r="V1155" i="5"/>
  <c r="X1155" i="5" s="1"/>
  <c r="Y1155" i="5" s="1"/>
  <c r="AA1155" i="5" s="1"/>
  <c r="Z1155" i="5" s="1"/>
  <c r="W1155" i="5"/>
  <c r="T1155" i="5"/>
  <c r="Q1155" i="5"/>
  <c r="Q1156" i="5" s="1"/>
  <c r="W1205" i="5"/>
  <c r="V1205" i="5"/>
  <c r="X1205" i="5" s="1"/>
  <c r="T1205" i="5"/>
  <c r="U1205" i="5"/>
  <c r="R1205" i="5"/>
  <c r="Q1205" i="5"/>
  <c r="S1205" i="5"/>
  <c r="S1219" i="5"/>
  <c r="V1219" i="5"/>
  <c r="X1219" i="5" s="1"/>
  <c r="T1219" i="5"/>
  <c r="U1219" i="5"/>
  <c r="W1219" i="5"/>
  <c r="Q1219" i="5"/>
  <c r="R1219" i="5"/>
  <c r="V1161" i="5"/>
  <c r="X1161" i="5" s="1"/>
  <c r="W1161" i="5"/>
  <c r="T1161" i="5"/>
  <c r="R1161" i="5"/>
  <c r="U1161" i="5"/>
  <c r="S1161" i="5"/>
  <c r="T1233" i="5"/>
  <c r="S1233" i="5"/>
  <c r="U1233" i="5"/>
  <c r="W1233" i="5"/>
  <c r="R1233" i="5"/>
  <c r="Q1233" i="5"/>
  <c r="V1233" i="5"/>
  <c r="X1233" i="5" s="1"/>
  <c r="T1109" i="5"/>
  <c r="S1109" i="5"/>
  <c r="R1109" i="5"/>
  <c r="U1109" i="5"/>
  <c r="V1109" i="5"/>
  <c r="X1109" i="5" s="1"/>
  <c r="W1109" i="5"/>
  <c r="V1217" i="5"/>
  <c r="X1217" i="5" s="1"/>
  <c r="W1217" i="5"/>
  <c r="S1217" i="5"/>
  <c r="T1217" i="5"/>
  <c r="R1217" i="5"/>
  <c r="Q1217" i="5"/>
  <c r="Q1218" i="5" s="1"/>
  <c r="U1217" i="5"/>
  <c r="S1162" i="5"/>
  <c r="W1162" i="5"/>
  <c r="T1162" i="5"/>
  <c r="U1162" i="5"/>
  <c r="R1162" i="5"/>
  <c r="V1162" i="5"/>
  <c r="X1162" i="5" s="1"/>
  <c r="V1235" i="5"/>
  <c r="X1235" i="5" s="1"/>
  <c r="T1235" i="5"/>
  <c r="R1235" i="5"/>
  <c r="S1235" i="5"/>
  <c r="U1235" i="5"/>
  <c r="W1235" i="5"/>
  <c r="Q1235" i="5"/>
  <c r="R1218" i="5"/>
  <c r="T1218" i="5"/>
  <c r="S1218" i="5"/>
  <c r="W1218" i="5"/>
  <c r="U1218" i="5"/>
  <c r="V1218" i="5"/>
  <c r="X1218" i="5" s="1"/>
  <c r="AB1106" i="5"/>
  <c r="AC1106" i="5"/>
  <c r="Z951" i="5"/>
  <c r="AC951" i="5"/>
  <c r="AD951" i="5" s="1"/>
  <c r="T1146" i="5"/>
  <c r="S1146" i="5"/>
  <c r="U1146" i="5"/>
  <c r="R1146" i="5"/>
  <c r="V1146" i="5"/>
  <c r="X1146" i="5" s="1"/>
  <c r="Q1146" i="5"/>
  <c r="W1146" i="5"/>
  <c r="R1181" i="5"/>
  <c r="T1181" i="5"/>
  <c r="Q1181" i="5"/>
  <c r="W1181" i="5"/>
  <c r="V1181" i="5"/>
  <c r="X1181" i="5" s="1"/>
  <c r="S1181" i="5"/>
  <c r="U1181" i="5"/>
  <c r="Q1223" i="5"/>
  <c r="T1223" i="5"/>
  <c r="V1223" i="5"/>
  <c r="X1223" i="5" s="1"/>
  <c r="R1223" i="5"/>
  <c r="U1223" i="5"/>
  <c r="W1223" i="5"/>
  <c r="S1223" i="5"/>
  <c r="AD674" i="5"/>
  <c r="AD411" i="5"/>
  <c r="R1190" i="5"/>
  <c r="Q1190" i="5"/>
  <c r="Q1191" i="5" s="1"/>
  <c r="S1190" i="5"/>
  <c r="T1190" i="5"/>
  <c r="V1190" i="5"/>
  <c r="X1190" i="5" s="1"/>
  <c r="U1190" i="5"/>
  <c r="W1190" i="5"/>
  <c r="S1173" i="5"/>
  <c r="R1173" i="5"/>
  <c r="Q1173" i="5"/>
  <c r="W1173" i="5"/>
  <c r="U1173" i="5"/>
  <c r="T1173" i="5"/>
  <c r="V1173" i="5"/>
  <c r="X1173" i="5" s="1"/>
  <c r="V1204" i="5"/>
  <c r="X1204" i="5" s="1"/>
  <c r="U1204" i="5"/>
  <c r="R1204" i="5"/>
  <c r="W1204" i="5"/>
  <c r="T1204" i="5"/>
  <c r="Q1204" i="5"/>
  <c r="S1204" i="5"/>
  <c r="S1124" i="5"/>
  <c r="U1124" i="5"/>
  <c r="Q1124" i="5"/>
  <c r="T1124" i="5"/>
  <c r="R1124" i="5"/>
  <c r="V1124" i="5"/>
  <c r="X1124" i="5" s="1"/>
  <c r="W1124" i="5"/>
  <c r="Q1136" i="5"/>
  <c r="S1135" i="5"/>
  <c r="W1135" i="5"/>
  <c r="Q1135" i="5"/>
  <c r="U1135" i="5"/>
  <c r="R1135" i="5"/>
  <c r="V1135" i="5"/>
  <c r="X1135" i="5" s="1"/>
  <c r="T1135" i="5"/>
  <c r="V1177" i="5"/>
  <c r="X1177" i="5" s="1"/>
  <c r="W1177" i="5"/>
  <c r="S1177" i="5"/>
  <c r="U1177" i="5"/>
  <c r="R1177" i="5"/>
  <c r="T1177" i="5"/>
  <c r="V1150" i="5"/>
  <c r="X1150" i="5" s="1"/>
  <c r="U1150" i="5"/>
  <c r="T1150" i="5"/>
  <c r="W1150" i="5"/>
  <c r="R1150" i="5"/>
  <c r="Q1150" i="5"/>
  <c r="S1150" i="5"/>
  <c r="U1151" i="5"/>
  <c r="V1151" i="5"/>
  <c r="X1151" i="5" s="1"/>
  <c r="W1151" i="5"/>
  <c r="T1151" i="5"/>
  <c r="S1151" i="5"/>
  <c r="R1151" i="5"/>
  <c r="U1133" i="5"/>
  <c r="Q1133" i="5"/>
  <c r="R1133" i="5"/>
  <c r="T1133" i="5"/>
  <c r="S1133" i="5"/>
  <c r="V1133" i="5"/>
  <c r="X1133" i="5" s="1"/>
  <c r="W1133" i="5"/>
  <c r="V1112" i="5"/>
  <c r="X1112" i="5" s="1"/>
  <c r="U1112" i="5"/>
  <c r="R1112" i="5"/>
  <c r="W1112" i="5"/>
  <c r="S1112" i="5"/>
  <c r="Q1112" i="5"/>
  <c r="T1112" i="5"/>
  <c r="V1227" i="5"/>
  <c r="X1227" i="5" s="1"/>
  <c r="T1227" i="5"/>
  <c r="W1227" i="5"/>
  <c r="R1227" i="5"/>
  <c r="U1227" i="5"/>
  <c r="S1227" i="5"/>
  <c r="R1191" i="5"/>
  <c r="W1191" i="5"/>
  <c r="T1191" i="5"/>
  <c r="V1191" i="5"/>
  <c r="X1191" i="5" s="1"/>
  <c r="U1191" i="5"/>
  <c r="S1191" i="5"/>
  <c r="T1125" i="5"/>
  <c r="V1125" i="5"/>
  <c r="X1125" i="5" s="1"/>
  <c r="W1125" i="5"/>
  <c r="R1125" i="5"/>
  <c r="Q1125" i="5"/>
  <c r="S1125" i="5"/>
  <c r="U1125" i="5"/>
  <c r="U1183" i="5"/>
  <c r="Q1183" i="5"/>
  <c r="W1183" i="5"/>
  <c r="S1183" i="5"/>
  <c r="T1183" i="5"/>
  <c r="V1183" i="5"/>
  <c r="X1183" i="5" s="1"/>
  <c r="Y1183" i="5" s="1"/>
  <c r="AA1183" i="5" s="1"/>
  <c r="Z1183" i="5" s="1"/>
  <c r="R1183" i="5"/>
  <c r="S1118" i="5"/>
  <c r="T1118" i="5"/>
  <c r="W1118" i="5"/>
  <c r="R1118" i="5"/>
  <c r="U1118" i="5"/>
  <c r="V1118" i="5"/>
  <c r="X1118" i="5" s="1"/>
  <c r="P1226" i="5"/>
  <c r="Q1227" i="5" s="1"/>
  <c r="AC455" i="5"/>
  <c r="AD455" i="5" s="1"/>
  <c r="S1169" i="5"/>
  <c r="T1169" i="5"/>
  <c r="V1169" i="5"/>
  <c r="X1169" i="5" s="1"/>
  <c r="W1169" i="5"/>
  <c r="U1169" i="5"/>
  <c r="R1169" i="5"/>
  <c r="S1197" i="5"/>
  <c r="T1197" i="5"/>
  <c r="U1197" i="5"/>
  <c r="V1197" i="5"/>
  <c r="X1197" i="5" s="1"/>
  <c r="R1197" i="5"/>
  <c r="Q1197" i="5"/>
  <c r="W1197" i="5"/>
  <c r="AC980" i="5"/>
  <c r="AD980" i="5" s="1"/>
  <c r="S1213" i="5"/>
  <c r="U1213" i="5"/>
  <c r="V1213" i="5"/>
  <c r="X1213" i="5" s="1"/>
  <c r="W1213" i="5"/>
  <c r="T1213" i="5"/>
  <c r="R1213" i="5"/>
  <c r="Q1213" i="5"/>
  <c r="R1147" i="5"/>
  <c r="Q1147" i="5"/>
  <c r="U1147" i="5"/>
  <c r="V1147" i="5"/>
  <c r="X1147" i="5" s="1"/>
  <c r="T1147" i="5"/>
  <c r="W1147" i="5"/>
  <c r="S1147" i="5"/>
  <c r="T1170" i="5"/>
  <c r="W1170" i="5"/>
  <c r="U1170" i="5"/>
  <c r="Q1170" i="5"/>
  <c r="V1170" i="5"/>
  <c r="X1170" i="5" s="1"/>
  <c r="R1170" i="5"/>
  <c r="S1170" i="5"/>
  <c r="R1229" i="5"/>
  <c r="U1229" i="5"/>
  <c r="V1229" i="5"/>
  <c r="X1229" i="5" s="1"/>
  <c r="W1229" i="5"/>
  <c r="Q1229" i="5"/>
  <c r="S1229" i="5"/>
  <c r="T1229" i="5"/>
  <c r="W1160" i="5"/>
  <c r="U1160" i="5"/>
  <c r="S1160" i="5"/>
  <c r="T1160" i="5"/>
  <c r="V1160" i="5"/>
  <c r="X1160" i="5" s="1"/>
  <c r="R1160" i="5"/>
  <c r="Q1109" i="5"/>
  <c r="S1108" i="5"/>
  <c r="T1108" i="5"/>
  <c r="U1108" i="5"/>
  <c r="R1108" i="5"/>
  <c r="Q1108" i="5"/>
  <c r="W1108" i="5"/>
  <c r="V1108" i="5"/>
  <c r="X1108" i="5" s="1"/>
  <c r="T1121" i="5"/>
  <c r="V1121" i="5"/>
  <c r="X1121" i="5" s="1"/>
  <c r="W1121" i="5"/>
  <c r="R1121" i="5"/>
  <c r="S1121" i="5"/>
  <c r="U1121" i="5"/>
  <c r="Q1121" i="5"/>
  <c r="W1132" i="5"/>
  <c r="U1132" i="5"/>
  <c r="T1132" i="5"/>
  <c r="R1132" i="5"/>
  <c r="S1132" i="5"/>
  <c r="V1132" i="5"/>
  <c r="X1132" i="5" s="1"/>
  <c r="W1171" i="5"/>
  <c r="R1171" i="5"/>
  <c r="V1171" i="5"/>
  <c r="X1171" i="5" s="1"/>
  <c r="U1171" i="5"/>
  <c r="Q1171" i="5"/>
  <c r="T1171" i="5"/>
  <c r="S1171" i="5"/>
  <c r="W1228" i="5"/>
  <c r="U1228" i="5"/>
  <c r="R1228" i="5"/>
  <c r="S1228" i="5"/>
  <c r="T1228" i="5"/>
  <c r="V1228" i="5"/>
  <c r="X1228" i="5" s="1"/>
  <c r="U1144" i="5"/>
  <c r="T1144" i="5"/>
  <c r="S1144" i="5"/>
  <c r="V1144" i="5"/>
  <c r="X1144" i="5" s="1"/>
  <c r="W1144" i="5"/>
  <c r="R1144" i="5"/>
  <c r="T1172" i="5"/>
  <c r="Q1172" i="5"/>
  <c r="W1172" i="5"/>
  <c r="U1172" i="5"/>
  <c r="V1172" i="5"/>
  <c r="X1172" i="5" s="1"/>
  <c r="S1172" i="5"/>
  <c r="R1172" i="5"/>
  <c r="V1164" i="5"/>
  <c r="X1164" i="5" s="1"/>
  <c r="Q1164" i="5"/>
  <c r="R1164" i="5"/>
  <c r="S1164" i="5"/>
  <c r="T1164" i="5"/>
  <c r="U1164" i="5"/>
  <c r="W1164" i="5"/>
  <c r="W1140" i="5"/>
  <c r="U1140" i="5"/>
  <c r="T1140" i="5"/>
  <c r="S1140" i="5"/>
  <c r="R1140" i="5"/>
  <c r="V1140" i="5"/>
  <c r="X1140" i="5" s="1"/>
  <c r="V1115" i="5"/>
  <c r="X1115" i="5" s="1"/>
  <c r="W1115" i="5"/>
  <c r="R1115" i="5"/>
  <c r="S1115" i="5"/>
  <c r="T1115" i="5"/>
  <c r="U1115" i="5"/>
  <c r="Q1115" i="5"/>
  <c r="W1157" i="5"/>
  <c r="V1157" i="5"/>
  <c r="X1157" i="5" s="1"/>
  <c r="R1157" i="5"/>
  <c r="S1157" i="5"/>
  <c r="U1157" i="5"/>
  <c r="T1157" i="5"/>
  <c r="Z293" i="5"/>
  <c r="AC293" i="5"/>
  <c r="AD293" i="5" s="1"/>
  <c r="W1222" i="5"/>
  <c r="U1222" i="5"/>
  <c r="V1222" i="5"/>
  <c r="X1222" i="5" s="1"/>
  <c r="R1222" i="5"/>
  <c r="T1222" i="5"/>
  <c r="S1222" i="5"/>
  <c r="Q1222" i="5"/>
  <c r="Q1131" i="5"/>
  <c r="Q1132" i="5" s="1"/>
  <c r="R1131" i="5"/>
  <c r="V1131" i="5"/>
  <c r="X1131" i="5" s="1"/>
  <c r="W1131" i="5"/>
  <c r="U1131" i="5"/>
  <c r="S1131" i="5"/>
  <c r="T1131" i="5"/>
  <c r="AD659" i="5"/>
  <c r="AD962" i="5"/>
  <c r="AD972" i="5"/>
  <c r="Y394" i="5"/>
  <c r="AA394" i="5" s="1"/>
  <c r="Z394" i="5" s="1"/>
  <c r="AB394" i="5" s="1"/>
  <c r="AD394" i="5" s="1"/>
  <c r="AD902" i="5"/>
  <c r="U1143" i="5"/>
  <c r="W1143" i="5"/>
  <c r="V1143" i="5"/>
  <c r="X1143" i="5" s="1"/>
  <c r="R1143" i="5"/>
  <c r="Q1143" i="5"/>
  <c r="S1143" i="5"/>
  <c r="T1143" i="5"/>
  <c r="R1231" i="5"/>
  <c r="T1231" i="5"/>
  <c r="W1231" i="5"/>
  <c r="S1231" i="5"/>
  <c r="U1231" i="5"/>
  <c r="V1231" i="5"/>
  <c r="X1231" i="5" s="1"/>
  <c r="T1139" i="5"/>
  <c r="R1139" i="5"/>
  <c r="Q1139" i="5"/>
  <c r="S1139" i="5"/>
  <c r="W1139" i="5"/>
  <c r="V1139" i="5"/>
  <c r="X1139" i="5" s="1"/>
  <c r="U1139" i="5"/>
  <c r="R1206" i="5"/>
  <c r="T1206" i="5"/>
  <c r="V1206" i="5"/>
  <c r="X1206" i="5" s="1"/>
  <c r="U1206" i="5"/>
  <c r="W1206" i="5"/>
  <c r="S1206" i="5"/>
  <c r="T1114" i="5"/>
  <c r="S1114" i="5"/>
  <c r="R1114" i="5"/>
  <c r="Q1114" i="5"/>
  <c r="U1114" i="5"/>
  <c r="V1114" i="5"/>
  <c r="X1114" i="5" s="1"/>
  <c r="W1114" i="5"/>
  <c r="T1230" i="5"/>
  <c r="V1230" i="5"/>
  <c r="X1230" i="5" s="1"/>
  <c r="R1230" i="5"/>
  <c r="Q1230" i="5"/>
  <c r="W1230" i="5"/>
  <c r="U1230" i="5"/>
  <c r="S1230" i="5"/>
  <c r="U1207" i="5"/>
  <c r="S1207" i="5"/>
  <c r="W1207" i="5"/>
  <c r="V1207" i="5"/>
  <c r="X1207" i="5" s="1"/>
  <c r="R1207" i="5"/>
  <c r="Q1207" i="5"/>
  <c r="T1207" i="5"/>
  <c r="W1225" i="5"/>
  <c r="S1225" i="5"/>
  <c r="T1225" i="5"/>
  <c r="V1225" i="5"/>
  <c r="X1225" i="5" s="1"/>
  <c r="R1225" i="5"/>
  <c r="U1225" i="5"/>
  <c r="Q1225" i="5"/>
  <c r="W1178" i="5"/>
  <c r="Q1178" i="5"/>
  <c r="U1178" i="5"/>
  <c r="S1178" i="5"/>
  <c r="T1178" i="5"/>
  <c r="V1178" i="5"/>
  <c r="X1178" i="5" s="1"/>
  <c r="R1178" i="5"/>
  <c r="S1149" i="5"/>
  <c r="R1149" i="5"/>
  <c r="Q1149" i="5"/>
  <c r="V1149" i="5"/>
  <c r="X1149" i="5" s="1"/>
  <c r="T1149" i="5"/>
  <c r="U1149" i="5"/>
  <c r="W1149" i="5"/>
  <c r="R1119" i="5"/>
  <c r="S1119" i="5"/>
  <c r="Q1119" i="5"/>
  <c r="V1119" i="5"/>
  <c r="X1119" i="5" s="1"/>
  <c r="W1119" i="5"/>
  <c r="T1119" i="5"/>
  <c r="U1119" i="5"/>
  <c r="V1142" i="5"/>
  <c r="X1142" i="5" s="1"/>
  <c r="T1142" i="5"/>
  <c r="U1142" i="5"/>
  <c r="R1142" i="5"/>
  <c r="Q1142" i="5"/>
  <c r="S1142" i="5"/>
  <c r="W1142" i="5"/>
  <c r="S1184" i="5"/>
  <c r="W1184" i="5"/>
  <c r="T1184" i="5"/>
  <c r="V1184" i="5"/>
  <c r="X1184" i="5" s="1"/>
  <c r="U1184" i="5"/>
  <c r="R1184" i="5"/>
  <c r="Q1184" i="5"/>
  <c r="S1134" i="5"/>
  <c r="V1134" i="5"/>
  <c r="X1134" i="5" s="1"/>
  <c r="R1134" i="5"/>
  <c r="U1134" i="5"/>
  <c r="T1134" i="5"/>
  <c r="W1134" i="5"/>
  <c r="Q1215" i="5"/>
  <c r="S1215" i="5"/>
  <c r="U1215" i="5"/>
  <c r="V1215" i="5"/>
  <c r="X1215" i="5" s="1"/>
  <c r="T1215" i="5"/>
  <c r="W1215" i="5"/>
  <c r="R1215" i="5"/>
  <c r="R1200" i="5"/>
  <c r="T1200" i="5"/>
  <c r="U1200" i="5"/>
  <c r="W1200" i="5"/>
  <c r="V1200" i="5"/>
  <c r="X1200" i="5" s="1"/>
  <c r="S1200" i="5"/>
  <c r="T1163" i="5"/>
  <c r="S1163" i="5"/>
  <c r="V1163" i="5"/>
  <c r="X1163" i="5" s="1"/>
  <c r="R1163" i="5"/>
  <c r="Q1163" i="5"/>
  <c r="W1163" i="5"/>
  <c r="U1163" i="5"/>
  <c r="AC516" i="5"/>
  <c r="Z1074" i="5"/>
  <c r="AC1074" i="5"/>
  <c r="AD1074" i="5" s="1"/>
  <c r="AA237" i="5"/>
  <c r="Y238" i="5"/>
  <c r="AA238" i="5" s="1"/>
  <c r="Z238" i="5" s="1"/>
  <c r="AB238" i="5" s="1"/>
  <c r="AD238" i="5" s="1"/>
  <c r="Q385" i="5"/>
  <c r="Z958" i="5"/>
  <c r="AC958" i="5"/>
  <c r="AD958" i="5" s="1"/>
  <c r="AD852" i="5"/>
  <c r="Y498" i="5"/>
  <c r="AA498" i="5" s="1"/>
  <c r="Z498" i="5" s="1"/>
  <c r="AB498" i="5" s="1"/>
  <c r="AD498" i="5" s="1"/>
  <c r="AA497" i="5"/>
  <c r="Z955" i="5"/>
  <c r="AC955" i="5"/>
  <c r="AD955" i="5" s="1"/>
  <c r="Z491" i="5"/>
  <c r="AC491" i="5"/>
  <c r="AD491" i="5" s="1"/>
  <c r="Z393" i="5"/>
  <c r="AB393" i="5" s="1"/>
  <c r="AC393" i="5"/>
  <c r="Z939" i="5"/>
  <c r="AC939" i="5"/>
  <c r="AD939" i="5" s="1"/>
  <c r="AC941" i="5"/>
  <c r="Y941" i="5"/>
  <c r="AA941" i="5" s="1"/>
  <c r="Z941" i="5" s="1"/>
  <c r="AB941" i="5" s="1"/>
  <c r="Y279" i="5"/>
  <c r="AA279" i="5" s="1"/>
  <c r="Z279" i="5" s="1"/>
  <c r="AB279" i="5" s="1"/>
  <c r="AC279" i="5"/>
  <c r="Y81" i="5"/>
  <c r="AA81" i="5" s="1"/>
  <c r="Z81" i="5" s="1"/>
  <c r="AB81" i="5" s="1"/>
  <c r="Q82" i="5"/>
  <c r="Z984" i="5"/>
  <c r="AB984" i="5" s="1"/>
  <c r="AC984" i="5"/>
  <c r="AA959" i="5"/>
  <c r="Y960" i="5"/>
  <c r="AA960" i="5" s="1"/>
  <c r="Z960" i="5" s="1"/>
  <c r="AB960" i="5" s="1"/>
  <c r="AD960" i="5" s="1"/>
  <c r="AD754" i="5"/>
  <c r="AD860" i="5"/>
  <c r="AD262" i="5"/>
  <c r="Z819" i="5"/>
  <c r="AC819" i="5"/>
  <c r="AD819" i="5" s="1"/>
  <c r="AC290" i="5"/>
  <c r="AD290" i="5" s="1"/>
  <c r="Z290" i="5"/>
  <c r="Z90" i="5"/>
  <c r="AC90" i="5"/>
  <c r="AD90" i="5" s="1"/>
  <c r="Y383" i="5"/>
  <c r="AA383" i="5" s="1"/>
  <c r="AC940" i="5"/>
  <c r="AD940" i="5" s="1"/>
  <c r="AD991" i="5"/>
  <c r="Z94" i="5"/>
  <c r="AC94" i="5"/>
  <c r="AD94" i="5" s="1"/>
  <c r="Z979" i="5"/>
  <c r="AC979" i="5"/>
  <c r="AD979" i="5" s="1"/>
  <c r="AC886" i="5"/>
  <c r="Z714" i="5"/>
  <c r="AC714" i="5"/>
  <c r="AD714" i="5" s="1"/>
  <c r="Y292" i="5"/>
  <c r="AA292" i="5" s="1"/>
  <c r="Z292" i="5" s="1"/>
  <c r="AB292" i="5" s="1"/>
  <c r="AC292" i="5"/>
  <c r="Z514" i="5"/>
  <c r="AB514" i="5" s="1"/>
  <c r="AC514" i="5"/>
  <c r="AA168" i="5"/>
  <c r="Y169" i="5"/>
  <c r="Y739" i="5"/>
  <c r="AA739" i="5" s="1"/>
  <c r="Z739" i="5" s="1"/>
  <c r="AB739" i="5" s="1"/>
  <c r="AC739" i="5"/>
  <c r="AD605" i="5"/>
  <c r="AD314" i="5"/>
  <c r="AD1087" i="5"/>
  <c r="Y135" i="5"/>
  <c r="AA135" i="5" s="1"/>
  <c r="Z135" i="5" s="1"/>
  <c r="AB135" i="5" s="1"/>
  <c r="AD135" i="5" s="1"/>
  <c r="AA134" i="5"/>
  <c r="Z382" i="5"/>
  <c r="AB382" i="5" s="1"/>
  <c r="AC382" i="5"/>
  <c r="Y981" i="5"/>
  <c r="AA981" i="5" s="1"/>
  <c r="Z981" i="5" s="1"/>
  <c r="AB981" i="5" s="1"/>
  <c r="AC981" i="5"/>
  <c r="Z286" i="5"/>
  <c r="AC286" i="5"/>
  <c r="AD286" i="5" s="1"/>
  <c r="Z983" i="5"/>
  <c r="AC983" i="5"/>
  <c r="AD983" i="5" s="1"/>
  <c r="AC208" i="5"/>
  <c r="Y208" i="5"/>
  <c r="AA208" i="5" s="1"/>
  <c r="Z208" i="5" s="1"/>
  <c r="AB208" i="5" s="1"/>
  <c r="AA480" i="5"/>
  <c r="Y481" i="5"/>
  <c r="Z778" i="5"/>
  <c r="AC778" i="5"/>
  <c r="AD778" i="5" s="1"/>
  <c r="AC28" i="5"/>
  <c r="Q14" i="5"/>
  <c r="Z437" i="5"/>
  <c r="AC437" i="5"/>
  <c r="AD437" i="5" s="1"/>
  <c r="Z870" i="5"/>
  <c r="AC870" i="5"/>
  <c r="AD870" i="5" s="1"/>
  <c r="AD99" i="5"/>
  <c r="AD855" i="5"/>
  <c r="AC505" i="5"/>
  <c r="Y505" i="5"/>
  <c r="AA505" i="5" s="1"/>
  <c r="Z505" i="5" s="1"/>
  <c r="AB505" i="5" s="1"/>
  <c r="AD407" i="5"/>
  <c r="Y430" i="5"/>
  <c r="AA430" i="5" s="1"/>
  <c r="Z430" i="5" s="1"/>
  <c r="AB430" i="5" s="1"/>
  <c r="AD430" i="5" s="1"/>
  <c r="AA429" i="5"/>
  <c r="AC738" i="5"/>
  <c r="AD738" i="5" s="1"/>
  <c r="AC614" i="5"/>
  <c r="AD614" i="5" s="1"/>
  <c r="Z614" i="5"/>
  <c r="AC67" i="5"/>
  <c r="AC928" i="5"/>
  <c r="AD928" i="5" s="1"/>
  <c r="Z928" i="5"/>
  <c r="Y932" i="5"/>
  <c r="AA932" i="5" s="1"/>
  <c r="Z932" i="5" s="1"/>
  <c r="AB932" i="5" s="1"/>
  <c r="Q933" i="5"/>
  <c r="Z219" i="5"/>
  <c r="AC219" i="5"/>
  <c r="AD219" i="5" s="1"/>
  <c r="Y108" i="5"/>
  <c r="AA108" i="5" s="1"/>
  <c r="Z108" i="5" s="1"/>
  <c r="AB108" i="5" s="1"/>
  <c r="AC108" i="5"/>
  <c r="Z227" i="5"/>
  <c r="AC227" i="5"/>
  <c r="AD227" i="5" s="1"/>
  <c r="AD489" i="5"/>
  <c r="AA642" i="5"/>
  <c r="Y643" i="5"/>
  <c r="AA643" i="5" s="1"/>
  <c r="Z643" i="5" s="1"/>
  <c r="AB643" i="5" s="1"/>
  <c r="AD643" i="5" s="1"/>
  <c r="Q987" i="5"/>
  <c r="Z1088" i="5"/>
  <c r="AC1088" i="5"/>
  <c r="AD1088" i="5" s="1"/>
  <c r="AD924" i="5"/>
  <c r="Y34" i="5"/>
  <c r="AA34" i="5" s="1"/>
  <c r="Z34" i="5" s="1"/>
  <c r="AB34" i="5" s="1"/>
  <c r="Q35" i="5"/>
  <c r="Z920" i="5"/>
  <c r="AC920" i="5"/>
  <c r="AD920" i="5" s="1"/>
  <c r="AC504" i="5"/>
  <c r="AD504" i="5" s="1"/>
  <c r="AC1056" i="5"/>
  <c r="Y1056" i="5"/>
  <c r="AA1056" i="5" s="1"/>
  <c r="Z1056" i="5" s="1"/>
  <c r="AB1056" i="5" s="1"/>
  <c r="Z251" i="5"/>
  <c r="AC251" i="5"/>
  <c r="AD251" i="5" s="1"/>
  <c r="AD909" i="5"/>
  <c r="Z157" i="5"/>
  <c r="AC157" i="5"/>
  <c r="AD157" i="5" s="1"/>
  <c r="AC33" i="5"/>
  <c r="AD33" i="5" s="1"/>
  <c r="AD362" i="5"/>
  <c r="AC1055" i="5"/>
  <c r="AD1055" i="5" s="1"/>
  <c r="Z295" i="5"/>
  <c r="AC295" i="5"/>
  <c r="AD295" i="5" s="1"/>
  <c r="AC425" i="5"/>
  <c r="Y425" i="5"/>
  <c r="AA425" i="5" s="1"/>
  <c r="Z425" i="5" s="1"/>
  <c r="AB425" i="5" s="1"/>
  <c r="AC66" i="5" l="1"/>
  <c r="AD66" i="5" s="1"/>
  <c r="AC107" i="5"/>
  <c r="AD107" i="5" s="1"/>
  <c r="AC27" i="5"/>
  <c r="AD27" i="5" s="1"/>
  <c r="AC43" i="5"/>
  <c r="AD43" i="5" s="1"/>
  <c r="Y24" i="5"/>
  <c r="AA24" i="5" s="1"/>
  <c r="Z24" i="5" s="1"/>
  <c r="AB24" i="5" s="1"/>
  <c r="AD24" i="5" s="1"/>
  <c r="Y13" i="5"/>
  <c r="AA13" i="5" s="1"/>
  <c r="Z13" i="5" s="1"/>
  <c r="AB13" i="5" s="1"/>
  <c r="Y67" i="5"/>
  <c r="AA67" i="5" s="1"/>
  <c r="Z67" i="5" s="1"/>
  <c r="AB67" i="5" s="1"/>
  <c r="AD67" i="5" s="1"/>
  <c r="AC12" i="5"/>
  <c r="AD12" i="5" s="1"/>
  <c r="Y28" i="5"/>
  <c r="AA28" i="5" s="1"/>
  <c r="Z28" i="5" s="1"/>
  <c r="AB28" i="5" s="1"/>
  <c r="AD28" i="5" s="1"/>
  <c r="Y886" i="5"/>
  <c r="AA886" i="5" s="1"/>
  <c r="Z886" i="5" s="1"/>
  <c r="AB886" i="5" s="1"/>
  <c r="AD886" i="5" s="1"/>
  <c r="AC885" i="5"/>
  <c r="AD885" i="5" s="1"/>
  <c r="AD936" i="5"/>
  <c r="AC985" i="5"/>
  <c r="AD985" i="5" s="1"/>
  <c r="Y986" i="5"/>
  <c r="AA986" i="5" s="1"/>
  <c r="Z986" i="5" s="1"/>
  <c r="AB986" i="5" s="1"/>
  <c r="Y1170" i="5"/>
  <c r="AA1170" i="5" s="1"/>
  <c r="Z1170" i="5" s="1"/>
  <c r="Y1146" i="5"/>
  <c r="AA1146" i="5" s="1"/>
  <c r="Z1146" i="5" s="1"/>
  <c r="Y1135" i="5"/>
  <c r="AA1135" i="5" s="1"/>
  <c r="Z1135" i="5" s="1"/>
  <c r="Y1113" i="5"/>
  <c r="AA1113" i="5" s="1"/>
  <c r="Z1113" i="5" s="1"/>
  <c r="Y1232" i="5"/>
  <c r="AA1232" i="5" s="1"/>
  <c r="Z1232" i="5" s="1"/>
  <c r="AC1132" i="5"/>
  <c r="AD208" i="5"/>
  <c r="AD382" i="5"/>
  <c r="AC1137" i="5"/>
  <c r="Y516" i="5"/>
  <c r="AA516" i="5" s="1"/>
  <c r="Z516" i="5" s="1"/>
  <c r="AB516" i="5" s="1"/>
  <c r="AD516" i="5" s="1"/>
  <c r="AC1114" i="5"/>
  <c r="AC34" i="5"/>
  <c r="AD34" i="5" s="1"/>
  <c r="AC1204" i="5"/>
  <c r="AD984" i="5"/>
  <c r="AC1187" i="5"/>
  <c r="AC1191" i="5"/>
  <c r="AC1156" i="5"/>
  <c r="Y1156" i="5"/>
  <c r="AA1156" i="5" s="1"/>
  <c r="Z1156" i="5" s="1"/>
  <c r="AB1156" i="5" s="1"/>
  <c r="AC1218" i="5"/>
  <c r="Q1228" i="5"/>
  <c r="AB1227" i="5"/>
  <c r="Y1227" i="5"/>
  <c r="AA1227" i="5" s="1"/>
  <c r="AC1227" i="5" s="1"/>
  <c r="Q1236" i="5"/>
  <c r="AB1219" i="5"/>
  <c r="AC1219" i="5"/>
  <c r="Y1219" i="5"/>
  <c r="AA1219" i="5" s="1"/>
  <c r="Z1219" i="5" s="1"/>
  <c r="AB1198" i="5"/>
  <c r="AC1198" i="5"/>
  <c r="Y1198" i="5"/>
  <c r="AA1198" i="5" s="1"/>
  <c r="Z1198" i="5" s="1"/>
  <c r="Y1153" i="5"/>
  <c r="AA1153" i="5" s="1"/>
  <c r="Z1153" i="5" s="1"/>
  <c r="AB1153" i="5"/>
  <c r="AC1153" i="5"/>
  <c r="AC1154" i="5"/>
  <c r="Y1154" i="5"/>
  <c r="AA1154" i="5" s="1"/>
  <c r="Z1154" i="5" s="1"/>
  <c r="AB1154" i="5"/>
  <c r="Q1200" i="5"/>
  <c r="AB1199" i="5"/>
  <c r="AB1157" i="5"/>
  <c r="AC1157" i="5"/>
  <c r="Y1157" i="5"/>
  <c r="AA1157" i="5" s="1"/>
  <c r="Z1157" i="5" s="1"/>
  <c r="AB1143" i="5"/>
  <c r="Q1144" i="5"/>
  <c r="Y1143" i="5"/>
  <c r="AA1143" i="5" s="1"/>
  <c r="Z1143" i="5" s="1"/>
  <c r="AB1131" i="5"/>
  <c r="Y1131" i="5"/>
  <c r="AB1115" i="5"/>
  <c r="Y1115" i="5"/>
  <c r="AA1115" i="5" s="1"/>
  <c r="Z1115" i="5" s="1"/>
  <c r="AC1115" i="5"/>
  <c r="AB1197" i="5"/>
  <c r="Y1197" i="5"/>
  <c r="AA1197" i="5" s="1"/>
  <c r="Z1197" i="5" s="1"/>
  <c r="AC1197" i="5"/>
  <c r="AB1136" i="5"/>
  <c r="Y1136" i="5"/>
  <c r="AA1136" i="5" s="1"/>
  <c r="Z1136" i="5" s="1"/>
  <c r="AC1136" i="5"/>
  <c r="AC1145" i="5"/>
  <c r="AB1145" i="5"/>
  <c r="Y1145" i="5"/>
  <c r="AA1145" i="5" s="1"/>
  <c r="Z1145" i="5" s="1"/>
  <c r="AB1187" i="5"/>
  <c r="Y1187" i="5"/>
  <c r="AA1187" i="5" s="1"/>
  <c r="Z1187" i="5" s="1"/>
  <c r="Y1120" i="5"/>
  <c r="AA1120" i="5" s="1"/>
  <c r="Z1120" i="5" s="1"/>
  <c r="AB1137" i="5"/>
  <c r="Y1137" i="5"/>
  <c r="AA1137" i="5" s="1"/>
  <c r="Z1137" i="5" s="1"/>
  <c r="AB1152" i="5"/>
  <c r="AC1152" i="5"/>
  <c r="Y1152" i="5"/>
  <c r="AA1152" i="5" s="1"/>
  <c r="Z1152" i="5" s="1"/>
  <c r="AB1212" i="5"/>
  <c r="AC1212" i="5"/>
  <c r="Y1212" i="5"/>
  <c r="AA1212" i="5" s="1"/>
  <c r="Z1212" i="5" s="1"/>
  <c r="AC1208" i="5"/>
  <c r="Y1208" i="5"/>
  <c r="AA1208" i="5" s="1"/>
  <c r="Z1208" i="5" s="1"/>
  <c r="AB1208" i="5"/>
  <c r="Y1107" i="5"/>
  <c r="AA1107" i="5" s="1"/>
  <c r="Z1107" i="5" s="1"/>
  <c r="Y1209" i="5"/>
  <c r="AA1209" i="5" s="1"/>
  <c r="Z1209" i="5" s="1"/>
  <c r="AB1209" i="5"/>
  <c r="AC1122" i="5"/>
  <c r="AB1122" i="5"/>
  <c r="Y1122" i="5"/>
  <c r="AA1122" i="5" s="1"/>
  <c r="Z1122" i="5" s="1"/>
  <c r="AB1186" i="5"/>
  <c r="Y1186" i="5"/>
  <c r="AA1186" i="5" s="1"/>
  <c r="Z1186" i="5" s="1"/>
  <c r="AC1186" i="5"/>
  <c r="AB1230" i="5"/>
  <c r="AC1126" i="5"/>
  <c r="AB1126" i="5"/>
  <c r="AD425" i="5"/>
  <c r="Y1230" i="5"/>
  <c r="AA1230" i="5" s="1"/>
  <c r="Z1230" i="5" s="1"/>
  <c r="AB1222" i="5"/>
  <c r="AC1222" i="5"/>
  <c r="Y1222" i="5"/>
  <c r="AA1222" i="5" s="1"/>
  <c r="Z1222" i="5" s="1"/>
  <c r="AC1172" i="5"/>
  <c r="AB1172" i="5"/>
  <c r="Y1172" i="5"/>
  <c r="AA1172" i="5" s="1"/>
  <c r="Z1172" i="5" s="1"/>
  <c r="Y1171" i="5"/>
  <c r="AA1171" i="5" s="1"/>
  <c r="Z1171" i="5" s="1"/>
  <c r="AC1171" i="5"/>
  <c r="AB1171" i="5"/>
  <c r="AC1183" i="5"/>
  <c r="AB1183" i="5"/>
  <c r="AB1112" i="5"/>
  <c r="AC1112" i="5"/>
  <c r="Y1112" i="5"/>
  <c r="AA1112" i="5" s="1"/>
  <c r="Z1112" i="5" s="1"/>
  <c r="Y1204" i="5"/>
  <c r="AA1204" i="5" s="1"/>
  <c r="Z1204" i="5" s="1"/>
  <c r="AB1204" i="5"/>
  <c r="AD1204" i="5" s="1"/>
  <c r="Y1233" i="5"/>
  <c r="AA1233" i="5" s="1"/>
  <c r="Z1233" i="5" s="1"/>
  <c r="AB1148" i="5"/>
  <c r="AC1148" i="5"/>
  <c r="Y1148" i="5"/>
  <c r="AA1148" i="5" s="1"/>
  <c r="Z1148" i="5" s="1"/>
  <c r="AC1180" i="5"/>
  <c r="AB1158" i="5"/>
  <c r="Y1158" i="5"/>
  <c r="AA1158" i="5" s="1"/>
  <c r="Z1158" i="5" s="1"/>
  <c r="AC1158" i="5"/>
  <c r="AB1120" i="5"/>
  <c r="AC1120" i="5"/>
  <c r="AB1175" i="5"/>
  <c r="AC1175" i="5"/>
  <c r="Y1175" i="5"/>
  <c r="AA1175" i="5" s="1"/>
  <c r="Z1175" i="5" s="1"/>
  <c r="AB1138" i="5"/>
  <c r="AC1138" i="5"/>
  <c r="Y1138" i="5"/>
  <c r="AA1138" i="5" s="1"/>
  <c r="Z1138" i="5" s="1"/>
  <c r="AB1128" i="5"/>
  <c r="Y1128" i="5"/>
  <c r="AA1128" i="5" s="1"/>
  <c r="Z1128" i="5" s="1"/>
  <c r="Q1189" i="5"/>
  <c r="Y1188" i="5"/>
  <c r="AA1188" i="5" s="1"/>
  <c r="Z1188" i="5" s="1"/>
  <c r="AB1188" i="5"/>
  <c r="Q1129" i="5"/>
  <c r="Y384" i="5"/>
  <c r="AA384" i="5" s="1"/>
  <c r="Z384" i="5" s="1"/>
  <c r="AB384" i="5" s="1"/>
  <c r="AC1164" i="5"/>
  <c r="AB1164" i="5"/>
  <c r="Y1181" i="5"/>
  <c r="AA1181" i="5" s="1"/>
  <c r="Z1181" i="5" s="1"/>
  <c r="AC1181" i="5"/>
  <c r="AB1181" i="5"/>
  <c r="AC1233" i="5"/>
  <c r="AB1233" i="5"/>
  <c r="AB1210" i="5"/>
  <c r="Y1210" i="5"/>
  <c r="AA1210" i="5" s="1"/>
  <c r="Z1210" i="5" s="1"/>
  <c r="Q1211" i="5"/>
  <c r="Q1177" i="5"/>
  <c r="AB1176" i="5"/>
  <c r="Y1176" i="5"/>
  <c r="AA1176" i="5" s="1"/>
  <c r="AB1127" i="5"/>
  <c r="AC1127" i="5"/>
  <c r="Y1127" i="5"/>
  <c r="AA1127" i="5" s="1"/>
  <c r="Z1127" i="5" s="1"/>
  <c r="Y1141" i="5"/>
  <c r="AA1141" i="5" s="1"/>
  <c r="Z1141" i="5" s="1"/>
  <c r="AB1141" i="5"/>
  <c r="AC1141" i="5"/>
  <c r="Y1126" i="5"/>
  <c r="AA1126" i="5" s="1"/>
  <c r="Z1126" i="5" s="1"/>
  <c r="AB1159" i="5"/>
  <c r="Y1159" i="5"/>
  <c r="AA1159" i="5" s="1"/>
  <c r="Z1159" i="5" s="1"/>
  <c r="Q1160" i="5"/>
  <c r="AC1113" i="5"/>
  <c r="AB1113" i="5"/>
  <c r="AC1232" i="5"/>
  <c r="AB1232" i="5"/>
  <c r="AB1116" i="5"/>
  <c r="Y1116" i="5"/>
  <c r="AA1116" i="5" s="1"/>
  <c r="Z1116" i="5" s="1"/>
  <c r="AC1116" i="5"/>
  <c r="AB1165" i="5"/>
  <c r="Y1165" i="5"/>
  <c r="AA1165" i="5" s="1"/>
  <c r="Z1165" i="5" s="1"/>
  <c r="AC1165" i="5"/>
  <c r="Y1199" i="5"/>
  <c r="AA1199" i="5" s="1"/>
  <c r="Z1199" i="5" s="1"/>
  <c r="Y1213" i="5"/>
  <c r="AA1213" i="5" s="1"/>
  <c r="Z1213" i="5" s="1"/>
  <c r="AB1213" i="5"/>
  <c r="AC1213" i="5"/>
  <c r="Y1111" i="5"/>
  <c r="AA1111" i="5" s="1"/>
  <c r="Z1111" i="5" s="1"/>
  <c r="AC1111" i="5"/>
  <c r="AB1111" i="5"/>
  <c r="AD739" i="5"/>
  <c r="AB1163" i="5"/>
  <c r="Y1163" i="5"/>
  <c r="AA1163" i="5" s="1"/>
  <c r="Z1163" i="5" s="1"/>
  <c r="AC1163" i="5"/>
  <c r="Y1184" i="5"/>
  <c r="AA1184" i="5" s="1"/>
  <c r="Z1184" i="5" s="1"/>
  <c r="AB1184" i="5"/>
  <c r="Y1164" i="5"/>
  <c r="AA1164" i="5" s="1"/>
  <c r="Z1164" i="5" s="1"/>
  <c r="AC1109" i="5"/>
  <c r="AB1109" i="5"/>
  <c r="Y1109" i="5"/>
  <c r="AA1109" i="5" s="1"/>
  <c r="Z1109" i="5" s="1"/>
  <c r="Y1147" i="5"/>
  <c r="AA1147" i="5" s="1"/>
  <c r="Z1147" i="5" s="1"/>
  <c r="AC1173" i="5"/>
  <c r="AB1173" i="5"/>
  <c r="Y1173" i="5"/>
  <c r="AA1173" i="5" s="1"/>
  <c r="Z1173" i="5" s="1"/>
  <c r="AB1190" i="5"/>
  <c r="Y1190" i="5"/>
  <c r="AA1190" i="5" s="1"/>
  <c r="AC1190" i="5" s="1"/>
  <c r="Y1214" i="5"/>
  <c r="AA1214" i="5" s="1"/>
  <c r="Z1214" i="5" s="1"/>
  <c r="AB1214" i="5"/>
  <c r="AB1216" i="5"/>
  <c r="AC1216" i="5"/>
  <c r="Y1216" i="5"/>
  <c r="AA1216" i="5" s="1"/>
  <c r="Z1216" i="5" s="1"/>
  <c r="AC1117" i="5"/>
  <c r="Y1117" i="5"/>
  <c r="AA1117" i="5" s="1"/>
  <c r="Z1117" i="5" s="1"/>
  <c r="AB1117" i="5"/>
  <c r="Q1221" i="5"/>
  <c r="AB1220" i="5"/>
  <c r="Y1220" i="5"/>
  <c r="AA1220" i="5" s="1"/>
  <c r="Z1220" i="5" s="1"/>
  <c r="AB1123" i="5"/>
  <c r="Y1123" i="5"/>
  <c r="AA1123" i="5" s="1"/>
  <c r="Y1234" i="5"/>
  <c r="AA1234" i="5" s="1"/>
  <c r="AB1234" i="5"/>
  <c r="Y1130" i="5"/>
  <c r="AA1130" i="5" s="1"/>
  <c r="Z1130" i="5" s="1"/>
  <c r="AB1130" i="5"/>
  <c r="AC1130" i="5"/>
  <c r="AB1195" i="5"/>
  <c r="Y1195" i="5"/>
  <c r="AA1195" i="5" s="1"/>
  <c r="Z1195" i="5" s="1"/>
  <c r="Q1169" i="5"/>
  <c r="AB1168" i="5"/>
  <c r="Y1168" i="5"/>
  <c r="AA1168" i="5" s="1"/>
  <c r="Z1168" i="5" s="1"/>
  <c r="Q1185" i="5"/>
  <c r="AC81" i="5"/>
  <c r="AD81" i="5" s="1"/>
  <c r="AD393" i="5"/>
  <c r="AC1215" i="5"/>
  <c r="AB1142" i="5"/>
  <c r="AC1142" i="5"/>
  <c r="Y1142" i="5"/>
  <c r="AA1142" i="5" s="1"/>
  <c r="Z1142" i="5" s="1"/>
  <c r="Y1149" i="5"/>
  <c r="AA1149" i="5" s="1"/>
  <c r="Z1149" i="5" s="1"/>
  <c r="AB1149" i="5"/>
  <c r="AC1149" i="5"/>
  <c r="Y1178" i="5"/>
  <c r="AA1178" i="5" s="1"/>
  <c r="Z1178" i="5" s="1"/>
  <c r="AB1178" i="5"/>
  <c r="AC1178" i="5"/>
  <c r="Q1140" i="5"/>
  <c r="AB1139" i="5"/>
  <c r="Y1139" i="5"/>
  <c r="AA1139" i="5" s="1"/>
  <c r="Z1139" i="5" s="1"/>
  <c r="Y1229" i="5"/>
  <c r="AA1229" i="5" s="1"/>
  <c r="Z1229" i="5" s="1"/>
  <c r="AC1229" i="5"/>
  <c r="AB1229" i="5"/>
  <c r="AC1170" i="5"/>
  <c r="AB1170" i="5"/>
  <c r="Y1133" i="5"/>
  <c r="AA1133" i="5" s="1"/>
  <c r="AB1133" i="5"/>
  <c r="Q1134" i="5"/>
  <c r="AC1155" i="5"/>
  <c r="AB1155" i="5"/>
  <c r="Z515" i="5"/>
  <c r="AB515" i="5" s="1"/>
  <c r="AC515" i="5"/>
  <c r="AA402" i="5"/>
  <c r="Y403" i="5"/>
  <c r="AA403" i="5" s="1"/>
  <c r="Z403" i="5" s="1"/>
  <c r="AB403" i="5" s="1"/>
  <c r="AD403" i="5" s="1"/>
  <c r="Y1110" i="5"/>
  <c r="AA1110" i="5" s="1"/>
  <c r="Z1110" i="5" s="1"/>
  <c r="AB1110" i="5"/>
  <c r="AC1110" i="5"/>
  <c r="AB1118" i="5"/>
  <c r="Y1118" i="5"/>
  <c r="AA1118" i="5" s="1"/>
  <c r="Z1118" i="5" s="1"/>
  <c r="AC1209" i="5"/>
  <c r="Q1196" i="5"/>
  <c r="Q1231" i="5"/>
  <c r="AC1119" i="5"/>
  <c r="AB1121" i="5"/>
  <c r="AC1121" i="5"/>
  <c r="Y1121" i="5"/>
  <c r="AA1121" i="5" s="1"/>
  <c r="Z1121" i="5" s="1"/>
  <c r="AB1147" i="5"/>
  <c r="AC1147" i="5"/>
  <c r="R1226" i="5"/>
  <c r="T1226" i="5"/>
  <c r="U1226" i="5"/>
  <c r="W1226" i="5"/>
  <c r="S1226" i="5"/>
  <c r="V1226" i="5"/>
  <c r="X1226" i="5" s="1"/>
  <c r="Q1226" i="5"/>
  <c r="AB1125" i="5"/>
  <c r="Y1125" i="5"/>
  <c r="AA1125" i="5" s="1"/>
  <c r="Z1125" i="5" s="1"/>
  <c r="AC1125" i="5"/>
  <c r="Q1151" i="5"/>
  <c r="AB1150" i="5"/>
  <c r="Y1150" i="5"/>
  <c r="AA1150" i="5" s="1"/>
  <c r="AC1135" i="5"/>
  <c r="AB1135" i="5"/>
  <c r="AC1124" i="5"/>
  <c r="Y1223" i="5"/>
  <c r="AA1223" i="5" s="1"/>
  <c r="AB1223" i="5"/>
  <c r="Q1224" i="5"/>
  <c r="AB1217" i="5"/>
  <c r="Y1217" i="5"/>
  <c r="AA1217" i="5" s="1"/>
  <c r="Z1217" i="5" s="1"/>
  <c r="Y1192" i="5"/>
  <c r="AA1192" i="5" s="1"/>
  <c r="Z1192" i="5" s="1"/>
  <c r="AB1192" i="5"/>
  <c r="AC1192" i="5"/>
  <c r="Z401" i="5"/>
  <c r="AC401" i="5"/>
  <c r="AD401" i="5" s="1"/>
  <c r="Y1167" i="5"/>
  <c r="AA1167" i="5" s="1"/>
  <c r="Z1167" i="5" s="1"/>
  <c r="AC1167" i="5"/>
  <c r="AB1167" i="5"/>
  <c r="AB1194" i="5"/>
  <c r="Y1194" i="5"/>
  <c r="AA1194" i="5" s="1"/>
  <c r="Z1194" i="5" s="1"/>
  <c r="AC1194" i="5"/>
  <c r="AB1179" i="5"/>
  <c r="Y1179" i="5"/>
  <c r="AC1107" i="5"/>
  <c r="AB1107" i="5"/>
  <c r="Y1225" i="5"/>
  <c r="AA1225" i="5" s="1"/>
  <c r="AB1225" i="5"/>
  <c r="AC1207" i="5"/>
  <c r="Y1207" i="5"/>
  <c r="AA1207" i="5" s="1"/>
  <c r="Z1207" i="5" s="1"/>
  <c r="AB1207" i="5"/>
  <c r="AB1114" i="5"/>
  <c r="Y1114" i="5"/>
  <c r="AA1114" i="5" s="1"/>
  <c r="Z1114" i="5" s="1"/>
  <c r="Y1108" i="5"/>
  <c r="AA1108" i="5" s="1"/>
  <c r="Z1108" i="5" s="1"/>
  <c r="AB1108" i="5"/>
  <c r="AC1108" i="5"/>
  <c r="AB1146" i="5"/>
  <c r="AC1146" i="5"/>
  <c r="AD1106" i="5"/>
  <c r="Q1206" i="5"/>
  <c r="AB1205" i="5"/>
  <c r="Y1205" i="5"/>
  <c r="AA1205" i="5" s="1"/>
  <c r="Z1205" i="5" s="1"/>
  <c r="AC1193" i="5"/>
  <c r="Y1193" i="5"/>
  <c r="AA1193" i="5" s="1"/>
  <c r="Z1193" i="5" s="1"/>
  <c r="AB1193" i="5"/>
  <c r="Y1182" i="5"/>
  <c r="AA1182" i="5" s="1"/>
  <c r="Z1182" i="5" s="1"/>
  <c r="AC1182" i="5"/>
  <c r="AB1182" i="5"/>
  <c r="Y1174" i="5"/>
  <c r="AA1174" i="5" s="1"/>
  <c r="Z1174" i="5" s="1"/>
  <c r="AB1174" i="5"/>
  <c r="AC1174" i="5"/>
  <c r="Y1166" i="5"/>
  <c r="AA1166" i="5" s="1"/>
  <c r="Z1166" i="5" s="1"/>
  <c r="AB1166" i="5"/>
  <c r="AC1166" i="5"/>
  <c r="AA481" i="5"/>
  <c r="Y482" i="5"/>
  <c r="AA482" i="5" s="1"/>
  <c r="Z482" i="5" s="1"/>
  <c r="AB482" i="5" s="1"/>
  <c r="AD482" i="5" s="1"/>
  <c r="AD292" i="5"/>
  <c r="Z237" i="5"/>
  <c r="AB237" i="5" s="1"/>
  <c r="AC237" i="5"/>
  <c r="Z642" i="5"/>
  <c r="AB642" i="5" s="1"/>
  <c r="AC642" i="5"/>
  <c r="AD108" i="5"/>
  <c r="AD505" i="5"/>
  <c r="Q15" i="5"/>
  <c r="Z480" i="5"/>
  <c r="AB480" i="5" s="1"/>
  <c r="AC480" i="5"/>
  <c r="AD981" i="5"/>
  <c r="AD279" i="5"/>
  <c r="AD941" i="5"/>
  <c r="AD1056" i="5"/>
  <c r="Q988" i="5"/>
  <c r="AA169" i="5"/>
  <c r="Y170" i="5"/>
  <c r="Z383" i="5"/>
  <c r="AB383" i="5" s="1"/>
  <c r="AC383" i="5"/>
  <c r="Y933" i="5"/>
  <c r="AA933" i="5" s="1"/>
  <c r="Z933" i="5" s="1"/>
  <c r="AB933" i="5" s="1"/>
  <c r="Q934" i="5"/>
  <c r="Z429" i="5"/>
  <c r="AB429" i="5" s="1"/>
  <c r="AC429" i="5"/>
  <c r="Z134" i="5"/>
  <c r="AB134" i="5" s="1"/>
  <c r="AC134" i="5"/>
  <c r="Z168" i="5"/>
  <c r="AB168" i="5" s="1"/>
  <c r="AC168" i="5"/>
  <c r="Q386" i="5"/>
  <c r="Z959" i="5"/>
  <c r="AB959" i="5" s="1"/>
  <c r="AC959" i="5"/>
  <c r="Z23" i="5"/>
  <c r="AB23" i="5" s="1"/>
  <c r="AC23" i="5"/>
  <c r="Y35" i="5"/>
  <c r="AA35" i="5" s="1"/>
  <c r="Z35" i="5" s="1"/>
  <c r="AB35" i="5" s="1"/>
  <c r="Q36" i="5"/>
  <c r="AC932" i="5"/>
  <c r="AD932" i="5" s="1"/>
  <c r="AD514" i="5"/>
  <c r="AC82" i="5"/>
  <c r="Y82" i="5"/>
  <c r="AA82" i="5" s="1"/>
  <c r="Z82" i="5" s="1"/>
  <c r="AB82" i="5" s="1"/>
  <c r="Z497" i="5"/>
  <c r="AB497" i="5" s="1"/>
  <c r="AC497" i="5"/>
  <c r="Y14" i="5" l="1"/>
  <c r="AA14" i="5" s="1"/>
  <c r="Z14" i="5" s="1"/>
  <c r="AB14" i="5" s="1"/>
  <c r="AC1184" i="5"/>
  <c r="AD1184" i="5" s="1"/>
  <c r="Y385" i="5"/>
  <c r="AA385" i="5" s="1"/>
  <c r="Z385" i="5" s="1"/>
  <c r="AB385" i="5" s="1"/>
  <c r="AC13" i="5"/>
  <c r="AD13" i="5" s="1"/>
  <c r="Y987" i="5"/>
  <c r="AA987" i="5" s="1"/>
  <c r="Z987" i="5" s="1"/>
  <c r="AB987" i="5" s="1"/>
  <c r="AC384" i="5"/>
  <c r="AD384" i="5" s="1"/>
  <c r="Z1227" i="5"/>
  <c r="AD1137" i="5"/>
  <c r="AD1227" i="5"/>
  <c r="AD1125" i="5"/>
  <c r="AC986" i="5"/>
  <c r="AD986" i="5" s="1"/>
  <c r="AD1219" i="5"/>
  <c r="AD1136" i="5"/>
  <c r="AD82" i="5"/>
  <c r="AD1127" i="5"/>
  <c r="Y1119" i="5"/>
  <c r="AA1119" i="5" s="1"/>
  <c r="Z1119" i="5" s="1"/>
  <c r="AB1119" i="5" s="1"/>
  <c r="AD1119" i="5" s="1"/>
  <c r="AD1126" i="5"/>
  <c r="AC1188" i="5"/>
  <c r="AD1188" i="5" s="1"/>
  <c r="AC1210" i="5"/>
  <c r="AD1210" i="5" s="1"/>
  <c r="AD1164" i="5"/>
  <c r="AC1195" i="5"/>
  <c r="AD1195" i="5" s="1"/>
  <c r="AC1128" i="5"/>
  <c r="AD1128" i="5" s="1"/>
  <c r="AD1148" i="5"/>
  <c r="AD1183" i="5"/>
  <c r="AD1114" i="5"/>
  <c r="AD1142" i="5"/>
  <c r="AD1192" i="5"/>
  <c r="Y1215" i="5"/>
  <c r="AA1215" i="5" s="1"/>
  <c r="Z1215" i="5" s="1"/>
  <c r="AB1215" i="5" s="1"/>
  <c r="AD1215" i="5" s="1"/>
  <c r="AD1112" i="5"/>
  <c r="AD642" i="5"/>
  <c r="AD237" i="5"/>
  <c r="AD1163" i="5"/>
  <c r="AD1187" i="5"/>
  <c r="AD1155" i="5"/>
  <c r="AC1214" i="5"/>
  <c r="AD1214" i="5" s="1"/>
  <c r="AC1217" i="5"/>
  <c r="AD1217" i="5" s="1"/>
  <c r="AD1117" i="5"/>
  <c r="AD1111" i="5"/>
  <c r="AD1158" i="5"/>
  <c r="AD383" i="5"/>
  <c r="AD1121" i="5"/>
  <c r="AD1149" i="5"/>
  <c r="AD1116" i="5"/>
  <c r="AD1138" i="5"/>
  <c r="AD1182" i="5"/>
  <c r="AD1110" i="5"/>
  <c r="AC1220" i="5"/>
  <c r="AD1220" i="5" s="1"/>
  <c r="AD1216" i="5"/>
  <c r="AD1213" i="5"/>
  <c r="AD1122" i="5"/>
  <c r="AD1212" i="5"/>
  <c r="AD1197" i="5"/>
  <c r="AD1166" i="5"/>
  <c r="AD1146" i="5"/>
  <c r="AC1168" i="5"/>
  <c r="AD1168" i="5" s="1"/>
  <c r="AD1232" i="5"/>
  <c r="Z1190" i="5"/>
  <c r="AD1194" i="5"/>
  <c r="AD1207" i="5"/>
  <c r="AD23" i="5"/>
  <c r="AD1113" i="5"/>
  <c r="Y1191" i="5"/>
  <c r="AA1191" i="5" s="1"/>
  <c r="Z1191" i="5" s="1"/>
  <c r="AB1191" i="5" s="1"/>
  <c r="AD1191" i="5" s="1"/>
  <c r="AC1228" i="5"/>
  <c r="Y1228" i="5"/>
  <c r="AA1228" i="5" s="1"/>
  <c r="Z1228" i="5" s="1"/>
  <c r="AB1228" i="5" s="1"/>
  <c r="Z1223" i="5"/>
  <c r="AC1223" i="5"/>
  <c r="AD1223" i="5" s="1"/>
  <c r="Y1134" i="5"/>
  <c r="AA1134" i="5" s="1"/>
  <c r="Z1134" i="5" s="1"/>
  <c r="AB1134" i="5" s="1"/>
  <c r="AC1134" i="5"/>
  <c r="AD1171" i="5"/>
  <c r="AC1205" i="5"/>
  <c r="AD1205" i="5" s="1"/>
  <c r="Z1123" i="5"/>
  <c r="AC1123" i="5"/>
  <c r="AD1123" i="5" s="1"/>
  <c r="Q1161" i="5"/>
  <c r="Y1160" i="5"/>
  <c r="AA1160" i="5" s="1"/>
  <c r="Z1160" i="5" s="1"/>
  <c r="AB1160" i="5" s="1"/>
  <c r="AD1108" i="5"/>
  <c r="Y1231" i="5"/>
  <c r="AA1231" i="5" s="1"/>
  <c r="Z1231" i="5" s="1"/>
  <c r="AB1231" i="5" s="1"/>
  <c r="AC1231" i="5"/>
  <c r="AC1139" i="5"/>
  <c r="AD1139" i="5" s="1"/>
  <c r="AC1159" i="5"/>
  <c r="AD1159" i="5" s="1"/>
  <c r="AC1129" i="5"/>
  <c r="Y1129" i="5"/>
  <c r="AA1129" i="5" s="1"/>
  <c r="Z1129" i="5" s="1"/>
  <c r="AB1129" i="5" s="1"/>
  <c r="AD1208" i="5"/>
  <c r="AD1154" i="5"/>
  <c r="Y1218" i="5"/>
  <c r="AA1218" i="5" s="1"/>
  <c r="Z1218" i="5" s="1"/>
  <c r="AB1218" i="5" s="1"/>
  <c r="AD1218" i="5" s="1"/>
  <c r="AD429" i="5"/>
  <c r="AD1190" i="5"/>
  <c r="AD1174" i="5"/>
  <c r="AD1193" i="5"/>
  <c r="Z1225" i="5"/>
  <c r="AC1225" i="5"/>
  <c r="AD1225" i="5" s="1"/>
  <c r="Y1124" i="5"/>
  <c r="AA1124" i="5" s="1"/>
  <c r="Z1124" i="5" s="1"/>
  <c r="AB1124" i="5" s="1"/>
  <c r="AD1124" i="5" s="1"/>
  <c r="AD1147" i="5"/>
  <c r="AC1196" i="5"/>
  <c r="Y1196" i="5"/>
  <c r="AA1196" i="5" s="1"/>
  <c r="Z1196" i="5" s="1"/>
  <c r="AB1196" i="5" s="1"/>
  <c r="Z1133" i="5"/>
  <c r="AC1133" i="5"/>
  <c r="AD1133" i="5" s="1"/>
  <c r="AC1185" i="5"/>
  <c r="Y1185" i="5"/>
  <c r="AA1185" i="5" s="1"/>
  <c r="Z1185" i="5" s="1"/>
  <c r="AB1185" i="5" s="1"/>
  <c r="AD1130" i="5"/>
  <c r="AD1173" i="5"/>
  <c r="Z1176" i="5"/>
  <c r="AC1176" i="5"/>
  <c r="AD1176" i="5" s="1"/>
  <c r="AD1233" i="5"/>
  <c r="AA1131" i="5"/>
  <c r="Y1132" i="5"/>
  <c r="AA1132" i="5" s="1"/>
  <c r="Z1132" i="5" s="1"/>
  <c r="AB1132" i="5" s="1"/>
  <c r="AD1132" i="5" s="1"/>
  <c r="AD1157" i="5"/>
  <c r="AD1153" i="5"/>
  <c r="AC1226" i="5"/>
  <c r="Y1226" i="5"/>
  <c r="AA1226" i="5" s="1"/>
  <c r="Z1226" i="5" s="1"/>
  <c r="AB1226" i="5" s="1"/>
  <c r="Y1140" i="5"/>
  <c r="AA1140" i="5" s="1"/>
  <c r="Z1140" i="5" s="1"/>
  <c r="AB1140" i="5" s="1"/>
  <c r="AC1140" i="5"/>
  <c r="Q1237" i="5"/>
  <c r="AC1151" i="5"/>
  <c r="Y1151" i="5"/>
  <c r="AA1151" i="5" s="1"/>
  <c r="Z1151" i="5" s="1"/>
  <c r="AB1151" i="5" s="1"/>
  <c r="Z402" i="5"/>
  <c r="AB402" i="5" s="1"/>
  <c r="AC402" i="5"/>
  <c r="AD480" i="5"/>
  <c r="AD1107" i="5"/>
  <c r="AD1167" i="5"/>
  <c r="AD1135" i="5"/>
  <c r="AC1118" i="5"/>
  <c r="AD1118" i="5" s="1"/>
  <c r="AD515" i="5"/>
  <c r="AD1170" i="5"/>
  <c r="AD1178" i="5"/>
  <c r="AC1221" i="5"/>
  <c r="Y1221" i="5"/>
  <c r="AA1221" i="5" s="1"/>
  <c r="Z1221" i="5" s="1"/>
  <c r="AB1221" i="5" s="1"/>
  <c r="AD1141" i="5"/>
  <c r="Y1177" i="5"/>
  <c r="AA1177" i="5" s="1"/>
  <c r="Z1177" i="5" s="1"/>
  <c r="AB1177" i="5" s="1"/>
  <c r="AC1177" i="5"/>
  <c r="AD1181" i="5"/>
  <c r="AC1189" i="5"/>
  <c r="Y1189" i="5"/>
  <c r="AA1189" i="5" s="1"/>
  <c r="Z1189" i="5" s="1"/>
  <c r="AB1189" i="5" s="1"/>
  <c r="AD1175" i="5"/>
  <c r="AD1172" i="5"/>
  <c r="AC1230" i="5"/>
  <c r="AD1230" i="5" s="1"/>
  <c r="AD1209" i="5"/>
  <c r="AC1143" i="5"/>
  <c r="AD1143" i="5" s="1"/>
  <c r="AC1199" i="5"/>
  <c r="AD1199" i="5" s="1"/>
  <c r="Y1235" i="5"/>
  <c r="AA1235" i="5" s="1"/>
  <c r="AD1156" i="5"/>
  <c r="Z1150" i="5"/>
  <c r="AC1150" i="5"/>
  <c r="AD1150" i="5" s="1"/>
  <c r="AC1206" i="5"/>
  <c r="Y1206" i="5"/>
  <c r="AA1206" i="5" s="1"/>
  <c r="Z1206" i="5" s="1"/>
  <c r="AB1206" i="5" s="1"/>
  <c r="AD1165" i="5"/>
  <c r="AC1211" i="5"/>
  <c r="Y1211" i="5"/>
  <c r="AA1211" i="5" s="1"/>
  <c r="Z1211" i="5" s="1"/>
  <c r="AB1211" i="5" s="1"/>
  <c r="AD168" i="5"/>
  <c r="AA1179" i="5"/>
  <c r="Y1180" i="5"/>
  <c r="AA1180" i="5" s="1"/>
  <c r="Z1180" i="5" s="1"/>
  <c r="AB1180" i="5" s="1"/>
  <c r="AD1180" i="5" s="1"/>
  <c r="Y1224" i="5"/>
  <c r="AA1224" i="5" s="1"/>
  <c r="Z1224" i="5" s="1"/>
  <c r="AB1224" i="5" s="1"/>
  <c r="AC1224" i="5"/>
  <c r="AD1229" i="5"/>
  <c r="AC1169" i="5"/>
  <c r="Y1169" i="5"/>
  <c r="AA1169" i="5" s="1"/>
  <c r="Z1169" i="5" s="1"/>
  <c r="AB1169" i="5" s="1"/>
  <c r="Z1234" i="5"/>
  <c r="AC1234" i="5"/>
  <c r="AD1234" i="5" s="1"/>
  <c r="AD1109" i="5"/>
  <c r="AD1120" i="5"/>
  <c r="AD1222" i="5"/>
  <c r="AD1186" i="5"/>
  <c r="AD1152" i="5"/>
  <c r="AD1145" i="5"/>
  <c r="AD1115" i="5"/>
  <c r="Y1144" i="5"/>
  <c r="AA1144" i="5" s="1"/>
  <c r="Z1144" i="5" s="1"/>
  <c r="AB1144" i="5" s="1"/>
  <c r="AC1144" i="5"/>
  <c r="Y1200" i="5"/>
  <c r="AA1200" i="5" s="1"/>
  <c r="Z1200" i="5" s="1"/>
  <c r="AB1200" i="5" s="1"/>
  <c r="Q1201" i="5"/>
  <c r="AD1198" i="5"/>
  <c r="Q387" i="5"/>
  <c r="Z169" i="5"/>
  <c r="AB169" i="5" s="1"/>
  <c r="AC169" i="5"/>
  <c r="Z481" i="5"/>
  <c r="AB481" i="5" s="1"/>
  <c r="AC481" i="5"/>
  <c r="Y36" i="5"/>
  <c r="AA36" i="5" s="1"/>
  <c r="Z36" i="5" s="1"/>
  <c r="AB36" i="5" s="1"/>
  <c r="Q37" i="5"/>
  <c r="AD497" i="5"/>
  <c r="AC35" i="5"/>
  <c r="AD35" i="5" s="1"/>
  <c r="Q989" i="5"/>
  <c r="AA170" i="5"/>
  <c r="Y171" i="5"/>
  <c r="AA171" i="5" s="1"/>
  <c r="Z171" i="5" s="1"/>
  <c r="AB171" i="5" s="1"/>
  <c r="AD171" i="5" s="1"/>
  <c r="AC934" i="5"/>
  <c r="Y934" i="5"/>
  <c r="AA934" i="5" s="1"/>
  <c r="Z934" i="5" s="1"/>
  <c r="AB934" i="5" s="1"/>
  <c r="AC15" i="5"/>
  <c r="Y15" i="5"/>
  <c r="AA15" i="5" s="1"/>
  <c r="Z15" i="5" s="1"/>
  <c r="AB15" i="5" s="1"/>
  <c r="AD959" i="5"/>
  <c r="AD134" i="5"/>
  <c r="AC933" i="5"/>
  <c r="AD933" i="5" s="1"/>
  <c r="Y386" i="5" l="1"/>
  <c r="AA386" i="5" s="1"/>
  <c r="Z386" i="5" s="1"/>
  <c r="AB386" i="5" s="1"/>
  <c r="AC14" i="5"/>
  <c r="AD14" i="5" s="1"/>
  <c r="AC385" i="5"/>
  <c r="AD385" i="5" s="1"/>
  <c r="Y988" i="5"/>
  <c r="AA988" i="5" s="1"/>
  <c r="Z988" i="5" s="1"/>
  <c r="AB988" i="5" s="1"/>
  <c r="AC987" i="5"/>
  <c r="AD987" i="5" s="1"/>
  <c r="AD1211" i="5"/>
  <c r="AD1189" i="5"/>
  <c r="AD15" i="5"/>
  <c r="AD1221" i="5"/>
  <c r="AD1224" i="5"/>
  <c r="AD1206" i="5"/>
  <c r="AC1160" i="5"/>
  <c r="AD1160" i="5" s="1"/>
  <c r="AD1169" i="5"/>
  <c r="AD1226" i="5"/>
  <c r="AD1231" i="5"/>
  <c r="AD1177" i="5"/>
  <c r="AD169" i="5"/>
  <c r="AD1144" i="5"/>
  <c r="AD1151" i="5"/>
  <c r="AD1129" i="5"/>
  <c r="AD1134" i="5"/>
  <c r="Z1179" i="5"/>
  <c r="AC1179" i="5"/>
  <c r="AD1179" i="5" s="1"/>
  <c r="AC1237" i="5"/>
  <c r="AD1185" i="5"/>
  <c r="Y1236" i="5"/>
  <c r="AA1236" i="5" s="1"/>
  <c r="Z1131" i="5"/>
  <c r="AC1131" i="5"/>
  <c r="AD1131" i="5" s="1"/>
  <c r="Y1161" i="5"/>
  <c r="AA1161" i="5" s="1"/>
  <c r="Z1161" i="5" s="1"/>
  <c r="AB1161" i="5" s="1"/>
  <c r="Q1162" i="5"/>
  <c r="AD481" i="5"/>
  <c r="AC1200" i="5"/>
  <c r="AD1200" i="5" s="1"/>
  <c r="Z1235" i="5"/>
  <c r="AB1235" i="5" s="1"/>
  <c r="AC1235" i="5"/>
  <c r="AD402" i="5"/>
  <c r="AD1140" i="5"/>
  <c r="AD1228" i="5"/>
  <c r="AD934" i="5"/>
  <c r="Y1201" i="5"/>
  <c r="AA1201" i="5" s="1"/>
  <c r="Z1201" i="5" s="1"/>
  <c r="AB1201" i="5" s="1"/>
  <c r="Q1202" i="5"/>
  <c r="AD1196" i="5"/>
  <c r="AC387" i="5"/>
  <c r="Z170" i="5"/>
  <c r="AB170" i="5" s="1"/>
  <c r="AC170" i="5"/>
  <c r="AC989" i="5"/>
  <c r="Y37" i="5"/>
  <c r="AA37" i="5" s="1"/>
  <c r="Z37" i="5" s="1"/>
  <c r="AB37" i="5" s="1"/>
  <c r="AC37" i="5"/>
  <c r="AC36" i="5"/>
  <c r="AD36" i="5" s="1"/>
  <c r="AC386" i="5" l="1"/>
  <c r="AD386" i="5" s="1"/>
  <c r="Y387" i="5"/>
  <c r="AA387" i="5" s="1"/>
  <c r="Z387" i="5" s="1"/>
  <c r="AB387" i="5" s="1"/>
  <c r="AD387" i="5" s="1"/>
  <c r="Y989" i="5"/>
  <c r="AA989" i="5" s="1"/>
  <c r="Z989" i="5" s="1"/>
  <c r="AB989" i="5" s="1"/>
  <c r="AD989" i="5" s="1"/>
  <c r="AC988" i="5"/>
  <c r="AD988" i="5" s="1"/>
  <c r="AC1161" i="5"/>
  <c r="AD1161" i="5" s="1"/>
  <c r="AC1201" i="5"/>
  <c r="AD1201" i="5" s="1"/>
  <c r="AD1235" i="5"/>
  <c r="AD37" i="5"/>
  <c r="AD170" i="5"/>
  <c r="Y1202" i="5"/>
  <c r="AA1202" i="5" s="1"/>
  <c r="Z1202" i="5" s="1"/>
  <c r="AB1202" i="5" s="1"/>
  <c r="Q1203" i="5"/>
  <c r="Y1237" i="5"/>
  <c r="AA1237" i="5" s="1"/>
  <c r="Z1237" i="5" s="1"/>
  <c r="AB1237" i="5" s="1"/>
  <c r="AD1237" i="5" s="1"/>
  <c r="Z1236" i="5"/>
  <c r="AB1236" i="5" s="1"/>
  <c r="AC1236" i="5"/>
  <c r="Y1162" i="5"/>
  <c r="AA1162" i="5" s="1"/>
  <c r="Z1162" i="5" s="1"/>
  <c r="AB1162" i="5" s="1"/>
  <c r="AC1162" i="5"/>
  <c r="AD1162" i="5" l="1"/>
  <c r="AC1202" i="5"/>
  <c r="AD1202" i="5" s="1"/>
  <c r="AD1236" i="5"/>
  <c r="Y1203" i="5"/>
  <c r="AA1203" i="5" s="1"/>
  <c r="Z1203" i="5" s="1"/>
  <c r="AB1203" i="5" s="1"/>
  <c r="AC1203" i="5"/>
  <c r="AD1203" i="5" l="1"/>
</calcChain>
</file>

<file path=xl/sharedStrings.xml><?xml version="1.0" encoding="utf-8"?>
<sst xmlns="http://schemas.openxmlformats.org/spreadsheetml/2006/main" count="24834" uniqueCount="1152">
  <si>
    <t>feet</t>
  </si>
  <si>
    <t>UGTA Well Name</t>
  </si>
  <si>
    <t>HGU</t>
  </si>
  <si>
    <t>Alteration code</t>
  </si>
  <si>
    <t>WTA</t>
  </si>
  <si>
    <t>DV</t>
  </si>
  <si>
    <t>VTA</t>
  </si>
  <si>
    <t>GL</t>
  </si>
  <si>
    <t>GL, DV</t>
  </si>
  <si>
    <t>LFA</t>
  </si>
  <si>
    <t>DV, GL</t>
  </si>
  <si>
    <t>TCU</t>
  </si>
  <si>
    <t>ZE</t>
  </si>
  <si>
    <t>DV, VP</t>
  </si>
  <si>
    <t>KF</t>
  </si>
  <si>
    <t>ZE, QZ, KF</t>
  </si>
  <si>
    <t>AA</t>
  </si>
  <si>
    <t>CC</t>
  </si>
  <si>
    <t>ZC</t>
  </si>
  <si>
    <t>GL, ZE</t>
  </si>
  <si>
    <t>QC</t>
  </si>
  <si>
    <t>ER-20-6 #3</t>
  </si>
  <si>
    <t>DV, QC</t>
  </si>
  <si>
    <t>ZE, AR</t>
  </si>
  <si>
    <t>AR</t>
  </si>
  <si>
    <t>UE-18r</t>
  </si>
  <si>
    <t>VP</t>
  </si>
  <si>
    <t>unk</t>
  </si>
  <si>
    <t>KA</t>
  </si>
  <si>
    <t>ZA</t>
  </si>
  <si>
    <t>WW- 8</t>
  </si>
  <si>
    <t>DV, ZE</t>
  </si>
  <si>
    <t>KF, ZE</t>
  </si>
  <si>
    <t>ZE, QZ</t>
  </si>
  <si>
    <t>U-19aS</t>
  </si>
  <si>
    <t>UE-19b 1 WW</t>
  </si>
  <si>
    <t>ICU</t>
  </si>
  <si>
    <t>UE-19c</t>
  </si>
  <si>
    <t>AB</t>
  </si>
  <si>
    <t>ZE, DV</t>
  </si>
  <si>
    <t>ZE, PY</t>
  </si>
  <si>
    <t>DV, PY</t>
  </si>
  <si>
    <t>U-19d #2</t>
  </si>
  <si>
    <t>SE</t>
  </si>
  <si>
    <t>ZA, AB, CC</t>
  </si>
  <si>
    <t>ZE, AB</t>
  </si>
  <si>
    <t>U-19e</t>
  </si>
  <si>
    <t>DV, AR</t>
  </si>
  <si>
    <t>UE-19e</t>
  </si>
  <si>
    <t>AR, QZ</t>
  </si>
  <si>
    <t>AR, QZ, PY</t>
  </si>
  <si>
    <t>UE-19fS</t>
  </si>
  <si>
    <t>ZE, GL</t>
  </si>
  <si>
    <t>ZE, GL, DV</t>
  </si>
  <si>
    <t>QC, KA</t>
  </si>
  <si>
    <t>KA, QC, CC, KF</t>
  </si>
  <si>
    <t>QC, KA, FL</t>
  </si>
  <si>
    <t>ZE, QC</t>
  </si>
  <si>
    <t>DV, CC</t>
  </si>
  <si>
    <t>U-19g</t>
  </si>
  <si>
    <t>PI</t>
  </si>
  <si>
    <t>UE-19gS</t>
  </si>
  <si>
    <t>PI, CC, AR</t>
  </si>
  <si>
    <t>DV, AR, QZ</t>
  </si>
  <si>
    <t>DV, QZ, AR</t>
  </si>
  <si>
    <t>ZE, AR, PY</t>
  </si>
  <si>
    <t>UE-19h</t>
  </si>
  <si>
    <t>UE-19i</t>
  </si>
  <si>
    <t>DV, ZC</t>
  </si>
  <si>
    <t>PY</t>
  </si>
  <si>
    <t>U-19ab</t>
  </si>
  <si>
    <t>ZC, GL</t>
  </si>
  <si>
    <t>U-19au</t>
  </si>
  <si>
    <t>U-19ax</t>
  </si>
  <si>
    <t>OP</t>
  </si>
  <si>
    <t>U-19ay</t>
  </si>
  <si>
    <t>U-19az</t>
  </si>
  <si>
    <t>U-19ba</t>
  </si>
  <si>
    <t>U-19bh</t>
  </si>
  <si>
    <t>U-19bj</t>
  </si>
  <si>
    <t>DV, QZ</t>
  </si>
  <si>
    <t>U-20a #2 WW</t>
  </si>
  <si>
    <t>U-20c</t>
  </si>
  <si>
    <t>GL, DV, OP</t>
  </si>
  <si>
    <t>QZ, ZE, KF</t>
  </si>
  <si>
    <t>GL, DV, VP</t>
  </si>
  <si>
    <t>QZ, ZE</t>
  </si>
  <si>
    <t>UE-20d</t>
  </si>
  <si>
    <t>DV, GL, AR</t>
  </si>
  <si>
    <t>AR, ZE</t>
  </si>
  <si>
    <t>UE-20e #1</t>
  </si>
  <si>
    <t>GL, AR, ZE</t>
  </si>
  <si>
    <t>UE-20f</t>
  </si>
  <si>
    <t>QF</t>
  </si>
  <si>
    <t>QF, QC</t>
  </si>
  <si>
    <t>QF, AR</t>
  </si>
  <si>
    <t>QF, AB</t>
  </si>
  <si>
    <t>U-20g</t>
  </si>
  <si>
    <t>UE-20h</t>
  </si>
  <si>
    <t>ZE, QZ, GL</t>
  </si>
  <si>
    <t>DV, QZ, GL</t>
  </si>
  <si>
    <t>ZE, GL, AR</t>
  </si>
  <si>
    <t>ZE, KF</t>
  </si>
  <si>
    <t>ZE, KF, PY</t>
  </si>
  <si>
    <t>DV, KF, CC, PY</t>
  </si>
  <si>
    <t>ZE, KF, CC</t>
  </si>
  <si>
    <t>QZ, DV</t>
  </si>
  <si>
    <t>QZ, DV, CC</t>
  </si>
  <si>
    <t>U-20i</t>
  </si>
  <si>
    <t>UE-20j</t>
  </si>
  <si>
    <t>U-20m</t>
  </si>
  <si>
    <t>U-20n</t>
  </si>
  <si>
    <t>UE-20p</t>
  </si>
  <si>
    <t>U-20y</t>
  </si>
  <si>
    <t>GL, QZ</t>
  </si>
  <si>
    <t>KF, ZE, OP</t>
  </si>
  <si>
    <t>GL, DV, ZE</t>
  </si>
  <si>
    <t>ZE, DV, QZ</t>
  </si>
  <si>
    <t>DV, QZ, GL, ZE</t>
  </si>
  <si>
    <t>VP, GL</t>
  </si>
  <si>
    <t>DV, GL, VP</t>
  </si>
  <si>
    <t>GL, CC</t>
  </si>
  <si>
    <t>U-20ap</t>
  </si>
  <si>
    <t>GL, ZE, DV</t>
  </si>
  <si>
    <t>U-20ax</t>
  </si>
  <si>
    <t>DV, VP, ZE</t>
  </si>
  <si>
    <t>U-20ay</t>
  </si>
  <si>
    <t>DV, VP, GL</t>
  </si>
  <si>
    <t>U-20az</t>
  </si>
  <si>
    <t>U-20bb</t>
  </si>
  <si>
    <t>GL, VP</t>
  </si>
  <si>
    <t>U-20bc</t>
  </si>
  <si>
    <t>U-20bd</t>
  </si>
  <si>
    <t>U-20be</t>
  </si>
  <si>
    <t>U-20bg</t>
  </si>
  <si>
    <t>PM-1</t>
  </si>
  <si>
    <t>DV, AR, PY</t>
  </si>
  <si>
    <t>PM-2</t>
  </si>
  <si>
    <t>DV, AR, CC</t>
  </si>
  <si>
    <t>DV, AR, CC, CL</t>
  </si>
  <si>
    <t>QZ, SE, CA</t>
  </si>
  <si>
    <t>ZE, AR, CC</t>
  </si>
  <si>
    <t>DV, QZ, PY, SE</t>
  </si>
  <si>
    <t>QZ, SE, CH</t>
  </si>
  <si>
    <t>PM-3</t>
  </si>
  <si>
    <t>DV, ZE, AR</t>
  </si>
  <si>
    <t>U-20 WW</t>
  </si>
  <si>
    <t>ER-18-2</t>
  </si>
  <si>
    <t>QF, CC</t>
  </si>
  <si>
    <t>ER-EC-5</t>
  </si>
  <si>
    <t>ZE, CC</t>
  </si>
  <si>
    <t>ZE, QZ, CC</t>
  </si>
  <si>
    <t>QF, DV</t>
  </si>
  <si>
    <t>DV, GL, CC</t>
  </si>
  <si>
    <t>QF, ZE, AR</t>
  </si>
  <si>
    <t>QF, AR, ZE, CC</t>
  </si>
  <si>
    <t>QF, QZ, CC</t>
  </si>
  <si>
    <t>QF, QZ</t>
  </si>
  <si>
    <t>GL, DV, QZ</t>
  </si>
  <si>
    <t>ER-EC-8</t>
  </si>
  <si>
    <t>QF, ZE, QZ</t>
  </si>
  <si>
    <t>QF, ZE</t>
  </si>
  <si>
    <t>ER-EC-7</t>
  </si>
  <si>
    <t>VP, QC</t>
  </si>
  <si>
    <t>ZE, GL, QZ</t>
  </si>
  <si>
    <t>GL, QZ, ZE</t>
  </si>
  <si>
    <t>DV, QF</t>
  </si>
  <si>
    <t>var</t>
  </si>
  <si>
    <t>ER-EC-1</t>
  </si>
  <si>
    <t>DV, QZ, QF</t>
  </si>
  <si>
    <t>QZ</t>
  </si>
  <si>
    <t>GL, QF</t>
  </si>
  <si>
    <t>QF, AR, CC</t>
  </si>
  <si>
    <t>ER-EC-4</t>
  </si>
  <si>
    <t>QF, ZE, OP</t>
  </si>
  <si>
    <t>QF, QZ, OP</t>
  </si>
  <si>
    <t>ER-EC-6</t>
  </si>
  <si>
    <t>DV, QZ, ZE</t>
  </si>
  <si>
    <t>ZE, QZ, OP</t>
  </si>
  <si>
    <t>DV, QZ, GL, OP</t>
  </si>
  <si>
    <t>GL, DV, QZ, OP</t>
  </si>
  <si>
    <t>QF, PY</t>
  </si>
  <si>
    <t>QF, PY, CH, ZA</t>
  </si>
  <si>
    <t>QF, PY, CH</t>
  </si>
  <si>
    <t>QF, CH, PY, CC</t>
  </si>
  <si>
    <t>ER-EC-2A</t>
  </si>
  <si>
    <t>ZE, QF, CC</t>
  </si>
  <si>
    <t>QF, CC, CH</t>
  </si>
  <si>
    <t>ER-20-4</t>
  </si>
  <si>
    <t xml:space="preserve">GL </t>
  </si>
  <si>
    <t>ZE, QF</t>
  </si>
  <si>
    <t>QF, DV, QZ</t>
  </si>
  <si>
    <t xml:space="preserve">QF </t>
  </si>
  <si>
    <t>ER-20-7</t>
  </si>
  <si>
    <t>DV, VP, QZ</t>
  </si>
  <si>
    <t>GL, DV, ZE, QZ</t>
  </si>
  <si>
    <t>ER-EC-11</t>
  </si>
  <si>
    <t>ZE, QF, QZ</t>
  </si>
  <si>
    <t>ER-20-8</t>
  </si>
  <si>
    <t>ZE, GL, DV, QZ</t>
  </si>
  <si>
    <t>DV, QF, AR</t>
  </si>
  <si>
    <t>ER-EC-12</t>
  </si>
  <si>
    <t>DV, GL, QZ</t>
  </si>
  <si>
    <t>DV, ZE, QF, AR</t>
  </si>
  <si>
    <t>QF, PY, CC</t>
  </si>
  <si>
    <t>ER-EC-13</t>
  </si>
  <si>
    <t>GL, DV, ZE, OP</t>
  </si>
  <si>
    <t>GL, QF, ZE</t>
  </si>
  <si>
    <t>ER-EC-14</t>
  </si>
  <si>
    <t>GL/ZE</t>
  </si>
  <si>
    <t>GL/AR</t>
  </si>
  <si>
    <t>ZE/AR</t>
  </si>
  <si>
    <t>ER-EC-15</t>
  </si>
  <si>
    <t>ZE, DV, GL</t>
  </si>
  <si>
    <t>GL, DV, QZ, ZE</t>
  </si>
  <si>
    <t>DV, GL, ZE, QZ</t>
  </si>
  <si>
    <t>ER-20-8 #2</t>
  </si>
  <si>
    <t>ER-20-11</t>
  </si>
  <si>
    <t>DV/GL</t>
  </si>
  <si>
    <t>DV/GL/QZ</t>
  </si>
  <si>
    <t>ZE/DV</t>
  </si>
  <si>
    <t>DV/VP</t>
  </si>
  <si>
    <t>DV/ZE</t>
  </si>
  <si>
    <t>QF/ZE</t>
  </si>
  <si>
    <t>GL/DV</t>
  </si>
  <si>
    <t>HGU code</t>
  </si>
  <si>
    <t>HGU Name</t>
  </si>
  <si>
    <t>Alteration description</t>
  </si>
  <si>
    <t>Alluvial aquifer</t>
  </si>
  <si>
    <t>albitic</t>
  </si>
  <si>
    <t>argillic</t>
  </si>
  <si>
    <t>intrusive confining unit</t>
  </si>
  <si>
    <t>Lava-flow aquifer</t>
  </si>
  <si>
    <t>calcite</t>
  </si>
  <si>
    <t>CH</t>
  </si>
  <si>
    <t>chloritic</t>
  </si>
  <si>
    <t>Tuff confining unit</t>
  </si>
  <si>
    <t>unknown</t>
  </si>
  <si>
    <t>devitrified</t>
  </si>
  <si>
    <t>Vitric-tuff aquifer</t>
  </si>
  <si>
    <t>FL</t>
  </si>
  <si>
    <t>fluoritic</t>
  </si>
  <si>
    <t>Welded-tuff aquifer</t>
  </si>
  <si>
    <t>vitric</t>
  </si>
  <si>
    <t>kaolinitic</t>
  </si>
  <si>
    <t>potassic</t>
  </si>
  <si>
    <t>opalline</t>
  </si>
  <si>
    <t>pilotaxitic (holocrystalline)</t>
  </si>
  <si>
    <t>pyritic</t>
  </si>
  <si>
    <t>silicic (chalcedony)</t>
  </si>
  <si>
    <t>quartzo-feldspathic</t>
  </si>
  <si>
    <t>silicic</t>
  </si>
  <si>
    <t>seriate (holocrystalline)</t>
  </si>
  <si>
    <t>devitrified (vapor phase)</t>
  </si>
  <si>
    <t>zeolitic (analcime)</t>
  </si>
  <si>
    <t>zeolitic (clinoptilolite)</t>
  </si>
  <si>
    <t>zeolitic</t>
  </si>
  <si>
    <t>Worksheet contains well construction and water-level data compiled from Appendix 3 and associated aquifer-test data compiled from Frus and Halford (2018).</t>
  </si>
  <si>
    <t>Data from Appendix 3</t>
  </si>
  <si>
    <t>Data from Frus and Halford (2018)</t>
  </si>
  <si>
    <t>USGS site identification number</t>
  </si>
  <si>
    <t>USGS well name</t>
  </si>
  <si>
    <t>Latitude, NAD83</t>
  </si>
  <si>
    <t>Longitude, NAD83</t>
  </si>
  <si>
    <t>Land surface altitude, ft NGVD29</t>
  </si>
  <si>
    <t>Hole bottom altitude, ft NGVD29</t>
  </si>
  <si>
    <t>Qualifier</t>
  </si>
  <si>
    <t>Average water-level altitude, ft NGVD29</t>
  </si>
  <si>
    <t>Open top altitude, ft NGVD29</t>
  </si>
  <si>
    <t>Open bottom altitude, ft NGVD29</t>
  </si>
  <si>
    <t>Date test started</t>
  </si>
  <si>
    <t>Date test ended</t>
  </si>
  <si>
    <t>Test type</t>
  </si>
  <si>
    <t>Best estimate T, ft²/d</t>
  </si>
  <si>
    <t>Censored</t>
  </si>
  <si>
    <t>Q/y0</t>
  </si>
  <si>
    <t>Q/y0 units</t>
  </si>
  <si>
    <t>Analysis notes</t>
  </si>
  <si>
    <t>Consistent T, ft²/d</t>
  </si>
  <si>
    <t>372054116191901</t>
  </si>
  <si>
    <t>U -19d 2</t>
  </si>
  <si>
    <t/>
  </si>
  <si>
    <t>PUMP+RECOVER</t>
  </si>
  <si>
    <t>=</t>
  </si>
  <si>
    <t>gpm</t>
  </si>
  <si>
    <t>Redundant</t>
  </si>
  <si>
    <t>--</t>
  </si>
  <si>
    <t>372054116191902</t>
  </si>
  <si>
    <t>U -19d 2 ( 675-4633 ft)</t>
  </si>
  <si>
    <t>SLUG</t>
  </si>
  <si>
    <t>ft</t>
  </si>
  <si>
    <t>Intraborehole analysis</t>
  </si>
  <si>
    <t>372054116191916</t>
  </si>
  <si>
    <t>U -19d 2 (2198-2396 ft)</t>
  </si>
  <si>
    <t>372054116191915</t>
  </si>
  <si>
    <t>U -19d 2 (2362-2560 ft)</t>
  </si>
  <si>
    <t>ltgt</t>
  </si>
  <si>
    <t>372054116191914</t>
  </si>
  <si>
    <t>U -19d 2 (2500-2698 ft)</t>
  </si>
  <si>
    <t>372054116191913</t>
  </si>
  <si>
    <t>U -19d 2 (2694-2892 ft)</t>
  </si>
  <si>
    <t>372054116191912</t>
  </si>
  <si>
    <t>U -19d 2 (2884-3082 ft)</t>
  </si>
  <si>
    <t>372054116191911</t>
  </si>
  <si>
    <t>U -19d 2 (3088-3286 ft)</t>
  </si>
  <si>
    <t>&gt;</t>
  </si>
  <si>
    <t>372054116191910</t>
  </si>
  <si>
    <t>U -19d 2 (3285-3483 ft)</t>
  </si>
  <si>
    <t>372054116191909</t>
  </si>
  <si>
    <t>U -19d 2 (3472-3670 ft)</t>
  </si>
  <si>
    <t>372054116191908</t>
  </si>
  <si>
    <t>U -19d 2 (3654-3852 ft)</t>
  </si>
  <si>
    <t>372054116191907</t>
  </si>
  <si>
    <t>U -19d 2 (3844-4042 ft)</t>
  </si>
  <si>
    <t>372054116191906</t>
  </si>
  <si>
    <t>U -19d 2 (3958-4156 ft)</t>
  </si>
  <si>
    <t>372054116191905</t>
  </si>
  <si>
    <t>U -19d 2 (4123-4321 ft)</t>
  </si>
  <si>
    <t>lt</t>
  </si>
  <si>
    <t>&lt;</t>
  </si>
  <si>
    <t>372054116191904</t>
  </si>
  <si>
    <t>U -19d 2 (4311-4509 ft)</t>
  </si>
  <si>
    <t>372054116191903</t>
  </si>
  <si>
    <t>U -19d 2 (4513-4633 ft)</t>
  </si>
  <si>
    <t>372054116191922</t>
  </si>
  <si>
    <t>U -19d 2 (4626-4784 ft)</t>
  </si>
  <si>
    <t>372054116191921</t>
  </si>
  <si>
    <t>U -19d 2 (4810-4968 ft)</t>
  </si>
  <si>
    <t>372054116191920</t>
  </si>
  <si>
    <t>U -19d 2 (4981-5139 ft)</t>
  </si>
  <si>
    <t>372054116191919</t>
  </si>
  <si>
    <t>U -19d 2 (5331-5489 ft)</t>
  </si>
  <si>
    <t>372054116191918</t>
  </si>
  <si>
    <t>U -19d 2 (5661-5819 ft)</t>
  </si>
  <si>
    <t>372054116191917</t>
  </si>
  <si>
    <t>U -19d 2 (5823-7689 ft)</t>
  </si>
  <si>
    <t>371434116251601</t>
  </si>
  <si>
    <t>U -20a 2 WW</t>
  </si>
  <si>
    <t>CONSTANT</t>
  </si>
  <si>
    <t>371434116251614</t>
  </si>
  <si>
    <t>U -20a 2 WW ( 860-2404 ft)</t>
  </si>
  <si>
    <t>371434116251613</t>
  </si>
  <si>
    <t>U -20a 2 WW (2404-2608 ft)</t>
  </si>
  <si>
    <t>371434116251612</t>
  </si>
  <si>
    <t>U -20a 2 WW (2492-2682 ft)</t>
  </si>
  <si>
    <t>371434116251611</t>
  </si>
  <si>
    <t>U -20a 2 WW (2693-2883 ft)</t>
  </si>
  <si>
    <t>371434116251610</t>
  </si>
  <si>
    <t>U -20a 2 WW (2895-3085 ft)</t>
  </si>
  <si>
    <t>371434116251609</t>
  </si>
  <si>
    <t>U -20a 2 WW (3090-3280 ft)</t>
  </si>
  <si>
    <t>371434116251608</t>
  </si>
  <si>
    <t>U -20a 2 WW (3265-3455 ft)</t>
  </si>
  <si>
    <t>371434116251607</t>
  </si>
  <si>
    <t>U -20a 2 WW (3460-3650 ft)</t>
  </si>
  <si>
    <t>371434116251606</t>
  </si>
  <si>
    <t>U -20a 2 WW (3648-3838 ft)</t>
  </si>
  <si>
    <t>371434116251605</t>
  </si>
  <si>
    <t>U -20a 2 WW (3848-4038 ft)</t>
  </si>
  <si>
    <t>371434116251604</t>
  </si>
  <si>
    <t>U -20a 2 WW (4048-4238 ft)</t>
  </si>
  <si>
    <t>371434116251603</t>
  </si>
  <si>
    <t>U -20a 2 WW (4161-4351 ft)</t>
  </si>
  <si>
    <t>371434116251602</t>
  </si>
  <si>
    <t>U -20a 2 WW (4355-4500 ft)</t>
  </si>
  <si>
    <t>371744116272101</t>
  </si>
  <si>
    <t>U -20i [Boxcar]</t>
  </si>
  <si>
    <t>371744116272111</t>
  </si>
  <si>
    <t>U -20i (3700-3760 ft)</t>
  </si>
  <si>
    <t>371744116272110</t>
  </si>
  <si>
    <t>U -20i (3722-3870 ft)</t>
  </si>
  <si>
    <t>371744116272109</t>
  </si>
  <si>
    <t>U -20i (3863-4011 ft)</t>
  </si>
  <si>
    <t>371744116272108</t>
  </si>
  <si>
    <t>U -20i (3991-4139 ft)</t>
  </si>
  <si>
    <t>371744116272107</t>
  </si>
  <si>
    <t>U -20i (4121-4269 ft)</t>
  </si>
  <si>
    <t>371744116272106</t>
  </si>
  <si>
    <t>U -20i (4260-4408 ft)</t>
  </si>
  <si>
    <t>371744116272105</t>
  </si>
  <si>
    <t>U -20i (4397-4545 ft) [Boxcar]</t>
  </si>
  <si>
    <t>U -20i (4397-4545 ft)</t>
  </si>
  <si>
    <t>371744116272104</t>
  </si>
  <si>
    <t>U -20i (4520-4668 ft) [Boxcar]</t>
  </si>
  <si>
    <t>U -20i (4520-4668 ft)</t>
  </si>
  <si>
    <t>371744116272103</t>
  </si>
  <si>
    <t>U -20i (4672-4705 ft)</t>
  </si>
  <si>
    <t>370806116264001</t>
  </si>
  <si>
    <t>370806116264020</t>
  </si>
  <si>
    <t>UE-18r (1629-1640 ft)</t>
  </si>
  <si>
    <t>370806116264019</t>
  </si>
  <si>
    <t>UE-18r (1648-1848 ft)</t>
  </si>
  <si>
    <t>370806116264017</t>
  </si>
  <si>
    <t>UE-18r (1859-2059 ft)</t>
  </si>
  <si>
    <t>370806116264016</t>
  </si>
  <si>
    <t>UE-18r (2000-2200 ft)</t>
  </si>
  <si>
    <t>370806116264015</t>
  </si>
  <si>
    <t>UE-18r (2193-2393 ft)</t>
  </si>
  <si>
    <t>370806116264014</t>
  </si>
  <si>
    <t>UE-18r (2408-2608 ft)</t>
  </si>
  <si>
    <t>370806116264013</t>
  </si>
  <si>
    <t>UE-18r (2616-2816 ft)</t>
  </si>
  <si>
    <t>370806116264012</t>
  </si>
  <si>
    <t>UE-18r (2796-2996 ft)</t>
  </si>
  <si>
    <t>370806116264011</t>
  </si>
  <si>
    <t>UE-18r (3002-3202 ft)</t>
  </si>
  <si>
    <t>ge</t>
  </si>
  <si>
    <t>370806116264010</t>
  </si>
  <si>
    <t>UE-18r (3208-3408 ft)</t>
  </si>
  <si>
    <t>370806116264009</t>
  </si>
  <si>
    <t>UE-18r (3442-3642 ft)</t>
  </si>
  <si>
    <t>370806116264008</t>
  </si>
  <si>
    <t>UE-18r (3649-3849 ft)</t>
  </si>
  <si>
    <t>370806116264007</t>
  </si>
  <si>
    <t>UE-18r (3849-4049 ft)</t>
  </si>
  <si>
    <t>370806116264006</t>
  </si>
  <si>
    <t>UE-18r (4051-4251 ft)</t>
  </si>
  <si>
    <t>370806116264005</t>
  </si>
  <si>
    <t>UE-18r (4246-4446 ft)</t>
  </si>
  <si>
    <t>370806116264004</t>
  </si>
  <si>
    <t>UE-18r (4446-4646 ft)</t>
  </si>
  <si>
    <t>370806116264003</t>
  </si>
  <si>
    <t>UE-18r (4650-4850 ft)</t>
  </si>
  <si>
    <t>370806116264002</t>
  </si>
  <si>
    <t>UE-18r (4854-5004 ft)</t>
  </si>
  <si>
    <t>371852116175708</t>
  </si>
  <si>
    <t>UE-19b 1 (2190-2374 ft)</t>
  </si>
  <si>
    <t>371852116175707</t>
  </si>
  <si>
    <t>UE-19b 1 (2361-2559 ft)</t>
  </si>
  <si>
    <t>371852116175706</t>
  </si>
  <si>
    <t>UE-19b 1 (2556-2754 ft)</t>
  </si>
  <si>
    <t>371852116175705</t>
  </si>
  <si>
    <t>UE-19b 1 (2754-2952 ft)</t>
  </si>
  <si>
    <t>371852116175701</t>
  </si>
  <si>
    <t>371852116175704</t>
  </si>
  <si>
    <t>UE-19b 1 (3052-3251 ft)</t>
  </si>
  <si>
    <t>371852116175703</t>
  </si>
  <si>
    <t>UE-19b 1 (3239-3437 ft)</t>
  </si>
  <si>
    <t>371852116175709</t>
  </si>
  <si>
    <t>UE-19b 1 (3428-3626 ft)</t>
  </si>
  <si>
    <t>371852116175702</t>
  </si>
  <si>
    <t>UE-19b 1 (3758-3956 ft)</t>
  </si>
  <si>
    <t>371608116191010</t>
  </si>
  <si>
    <t>UE-19c (2421-2884 ft)</t>
  </si>
  <si>
    <t>gt</t>
  </si>
  <si>
    <t>371608116191001</t>
  </si>
  <si>
    <t>UE-19c (2421-4520 ft)</t>
  </si>
  <si>
    <t>371608116191009</t>
  </si>
  <si>
    <t>UE-19c (2884-3082 ft)</t>
  </si>
  <si>
    <t>371608116191008</t>
  </si>
  <si>
    <t>UE-19c (3078-3284 ft)</t>
  </si>
  <si>
    <t>371608116191002</t>
  </si>
  <si>
    <t>UE-19c WW</t>
  </si>
  <si>
    <t>371608116191007</t>
  </si>
  <si>
    <t>UE-19c (3849-4047 ft)</t>
  </si>
  <si>
    <t>371608116191006</t>
  </si>
  <si>
    <t>UE-19c (3878-4078 ft)</t>
  </si>
  <si>
    <t>371608116191005</t>
  </si>
  <si>
    <t>UE-19c (4025-4235 ft)</t>
  </si>
  <si>
    <t>le</t>
  </si>
  <si>
    <t>371608116191004</t>
  </si>
  <si>
    <t>UE-19c (4056-4266 ft)</t>
  </si>
  <si>
    <t>371608116191003</t>
  </si>
  <si>
    <t>UE-19c (4266-4520 ft)</t>
  </si>
  <si>
    <t>RECOVER</t>
  </si>
  <si>
    <t>371750116195901</t>
  </si>
  <si>
    <t>UE-19e WW</t>
  </si>
  <si>
    <t>371750116195920</t>
  </si>
  <si>
    <t>UE-19e (2235-2495 ft)</t>
  </si>
  <si>
    <t>371750116195919</t>
  </si>
  <si>
    <t>UE-19e (2461-2621 ft)</t>
  </si>
  <si>
    <t>371750116195918</t>
  </si>
  <si>
    <t>UE-19e (2619-2779 ft)</t>
  </si>
  <si>
    <t>371750116195917</t>
  </si>
  <si>
    <t>UE-19e (2730-2890 ft)</t>
  </si>
  <si>
    <t>371750116195916</t>
  </si>
  <si>
    <t>UE-19e (2958-3118 ft)</t>
  </si>
  <si>
    <t>371750116195915</t>
  </si>
  <si>
    <t>UE-19e (3129-3289 ft)</t>
  </si>
  <si>
    <t>371750116195914</t>
  </si>
  <si>
    <t>UE-19e (3392-3552 ft)</t>
  </si>
  <si>
    <t>371750116195912</t>
  </si>
  <si>
    <t>UE-19e (3568-3728 ft)</t>
  </si>
  <si>
    <t>371750116195910</t>
  </si>
  <si>
    <t>UE-19e (3805-3965 ft)</t>
  </si>
  <si>
    <t>371750116195908</t>
  </si>
  <si>
    <t>UE-19e (3948-4108 ft)</t>
  </si>
  <si>
    <t>371750116195905</t>
  </si>
  <si>
    <t>UE-19e (4512-4672 ft)</t>
  </si>
  <si>
    <t>371750116195904</t>
  </si>
  <si>
    <t>UE-19e (4802-5000 ft)</t>
  </si>
  <si>
    <t>371750116195903</t>
  </si>
  <si>
    <t>UE-19e (5004-6004 ft)</t>
  </si>
  <si>
    <t>371750116195902</t>
  </si>
  <si>
    <t>UE-19e (5579-5739 ft)</t>
  </si>
  <si>
    <t>371329116220302</t>
  </si>
  <si>
    <t>UE-19fS (2565-4779 ft)</t>
  </si>
  <si>
    <t>371329116220316</t>
  </si>
  <si>
    <t>UE-19fS (2565-2595 ft)</t>
  </si>
  <si>
    <t>371329116220315</t>
  </si>
  <si>
    <t>UE-19fS (2588-2746 ft)</t>
  </si>
  <si>
    <t>371329116220314</t>
  </si>
  <si>
    <t>UE-19fS (2750-2908 ft)</t>
  </si>
  <si>
    <t>371329116220313</t>
  </si>
  <si>
    <t>UE-19fS (2908-3066 ft)</t>
  </si>
  <si>
    <t>371329116220312</t>
  </si>
  <si>
    <t>UE-19fS (3060-3218 ft)</t>
  </si>
  <si>
    <t>371329116220311</t>
  </si>
  <si>
    <t>UE-19fS (3202-3360 ft)</t>
  </si>
  <si>
    <t>371329116220310</t>
  </si>
  <si>
    <t>UE-19fS (3360-3518 ft)</t>
  </si>
  <si>
    <t>371329116220309</t>
  </si>
  <si>
    <t>UE-19fS (3520-3678 ft)</t>
  </si>
  <si>
    <t>371329116220308</t>
  </si>
  <si>
    <t>UE-19fS (3680-3838 ft)</t>
  </si>
  <si>
    <t>371329116220307</t>
  </si>
  <si>
    <t>UE-19fS (3838-3996 ft)</t>
  </si>
  <si>
    <t>371329116220306</t>
  </si>
  <si>
    <t>UE-19fS (3999-4157 ft)</t>
  </si>
  <si>
    <t>371329116220305</t>
  </si>
  <si>
    <t>UE-19fS (4146-4304 ft)</t>
  </si>
  <si>
    <t>371329116220304</t>
  </si>
  <si>
    <t>UE-19fS (4298-4456 ft)</t>
  </si>
  <si>
    <t>371329116220303</t>
  </si>
  <si>
    <t>UE-19fS (4464-4779 ft)</t>
  </si>
  <si>
    <t>371830116215303</t>
  </si>
  <si>
    <t>UE-19gS (2650-7500 ft)</t>
  </si>
  <si>
    <t>371830116215302</t>
  </si>
  <si>
    <t>UE-19gS (2650-2671 ft)</t>
  </si>
  <si>
    <t>371830116215300</t>
  </si>
  <si>
    <t>UE-19gS (2650-4508 ft)</t>
  </si>
  <si>
    <t>371830116215304</t>
  </si>
  <si>
    <t>UE-19gS (2677-2845 ft)</t>
  </si>
  <si>
    <t>371830116215305</t>
  </si>
  <si>
    <t>UE-19gS (2802-2970 ft)</t>
  </si>
  <si>
    <t>371830116215306</t>
  </si>
  <si>
    <t>UE-19gS (2968-3136 ft)</t>
  </si>
  <si>
    <t>371830116215301</t>
  </si>
  <si>
    <t>UE-19gS (4349-7500 ft)</t>
  </si>
  <si>
    <t>371830116215307</t>
  </si>
  <si>
    <t>UE-19gS (4387-4425 ft)</t>
  </si>
  <si>
    <t>371830116215308</t>
  </si>
  <si>
    <t>UE-19gS (4408-4446 ft)</t>
  </si>
  <si>
    <t>371830116215309</t>
  </si>
  <si>
    <t>UE-19gS (4450-4488 ft)</t>
  </si>
  <si>
    <t>371830116215310</t>
  </si>
  <si>
    <t>UE-19gS (4491-4529 ft)</t>
  </si>
  <si>
    <t>371830116215311</t>
  </si>
  <si>
    <t>UE-19gS (4636-4834 ft)</t>
  </si>
  <si>
    <t>371830116215312</t>
  </si>
  <si>
    <t>UE-19gS (4836-5034 ft)</t>
  </si>
  <si>
    <t>371830116215313</t>
  </si>
  <si>
    <t>UE-19gS (5046-5244 ft)</t>
  </si>
  <si>
    <t>371830116215314</t>
  </si>
  <si>
    <t>UE-19gS (5268-5466 ft)</t>
  </si>
  <si>
    <t>371830116215315</t>
  </si>
  <si>
    <t>UE-19gS (5462-5660 ft)</t>
  </si>
  <si>
    <t>371830116215316</t>
  </si>
  <si>
    <t>UE-19gS (5659-5857 ft)</t>
  </si>
  <si>
    <t>371830116215317</t>
  </si>
  <si>
    <t>UE-19gS (5859-6057 ft)</t>
  </si>
  <si>
    <t>371830116215318</t>
  </si>
  <si>
    <t>UE-19gS (6088-6286 ft)</t>
  </si>
  <si>
    <t>371830116215319</t>
  </si>
  <si>
    <t>UE-19gS (6294-6492 ft)</t>
  </si>
  <si>
    <t>371830116215320</t>
  </si>
  <si>
    <t>UE-19gS (6505-6703 ft)</t>
  </si>
  <si>
    <t>371830116215321</t>
  </si>
  <si>
    <t>UE-19gS (6724-6922 ft)</t>
  </si>
  <si>
    <t>371830116215322</t>
  </si>
  <si>
    <t>UE-19gS (6920-7118 ft)</t>
  </si>
  <si>
    <t>371830116215323</t>
  </si>
  <si>
    <t>UE-19gS (7100-7298 ft)</t>
  </si>
  <si>
    <t>371830116215324</t>
  </si>
  <si>
    <t>UE-19gS (7302-7500 ft)</t>
  </si>
  <si>
    <t>372034116222512</t>
  </si>
  <si>
    <t>UE-19h (2321-2396 ft)</t>
  </si>
  <si>
    <t>372034116222501</t>
  </si>
  <si>
    <t>UE-19h (2321-3705 ft)</t>
  </si>
  <si>
    <t>372034116222511</t>
  </si>
  <si>
    <t>UE-19h (2408-2604 ft)</t>
  </si>
  <si>
    <t>372034116222510</t>
  </si>
  <si>
    <t>UE-19h (2566-2762 ft)</t>
  </si>
  <si>
    <t>372034116222509</t>
  </si>
  <si>
    <t>UE-19h (2765-2961 ft)</t>
  </si>
  <si>
    <t>372034116222508</t>
  </si>
  <si>
    <t>UE-19h (2833-3029 ft)</t>
  </si>
  <si>
    <t>372034116222507</t>
  </si>
  <si>
    <t>UE-19h (3030-3226 ft)</t>
  </si>
  <si>
    <t>372034116222506</t>
  </si>
  <si>
    <t>UE-19h (3220-3416 ft)</t>
  </si>
  <si>
    <t>372034116222505</t>
  </si>
  <si>
    <t>UE-19h (3420-3705 ft)</t>
  </si>
  <si>
    <t>371459116204810</t>
  </si>
  <si>
    <t>UE-19i (2910-3068 ft)</t>
  </si>
  <si>
    <t>371459116204811</t>
  </si>
  <si>
    <t>UE-19i (2896-2910 ft)</t>
  </si>
  <si>
    <t>371459116204812</t>
  </si>
  <si>
    <t>UE-19i (2896-8000 ft)</t>
  </si>
  <si>
    <t>371459116204809</t>
  </si>
  <si>
    <t>UE-19i (3051-3209 ft)</t>
  </si>
  <si>
    <t>371459116204808</t>
  </si>
  <si>
    <t>UE-19i (3222-3380 ft)</t>
  </si>
  <si>
    <t>371459116204807</t>
  </si>
  <si>
    <t>UE-19i (3298-3456 ft)</t>
  </si>
  <si>
    <t>371459116204806</t>
  </si>
  <si>
    <t>UE-19i (3460-3618 ft)</t>
  </si>
  <si>
    <t>371459116204805</t>
  </si>
  <si>
    <t>UE-19i (3646-3804 ft)</t>
  </si>
  <si>
    <t>371459116204804</t>
  </si>
  <si>
    <t>UE-19i (3812-3970 ft)</t>
  </si>
  <si>
    <t>371459116204803</t>
  </si>
  <si>
    <t>UE-19i (3938-4096 ft)</t>
  </si>
  <si>
    <t>371459116204802</t>
  </si>
  <si>
    <t>UE-19i (4100-4258 ft)</t>
  </si>
  <si>
    <t>371459116204801</t>
  </si>
  <si>
    <t>UE-19i (4262-4566 ft)</t>
  </si>
  <si>
    <t>371459116204829</t>
  </si>
  <si>
    <t>UE-19i (4600-4788 ft)</t>
  </si>
  <si>
    <t>371459116204828</t>
  </si>
  <si>
    <t>UE-19i (4798-4986 ft)</t>
  </si>
  <si>
    <t>371459116204827</t>
  </si>
  <si>
    <t>UE-19i (4986-5174 ft)</t>
  </si>
  <si>
    <t>371459116204826</t>
  </si>
  <si>
    <t>UE-19i (5170-5358 ft)</t>
  </si>
  <si>
    <t>371459116204825</t>
  </si>
  <si>
    <t>UE-19i (5358-5546 ft)</t>
  </si>
  <si>
    <t>371459116204824</t>
  </si>
  <si>
    <t>UE-19i (5546-5734 ft)</t>
  </si>
  <si>
    <t>371459116204823</t>
  </si>
  <si>
    <t>UE-19i (5734-5922 ft)</t>
  </si>
  <si>
    <t>371459116204822</t>
  </si>
  <si>
    <t>UE-19i (5922-6110 ft)</t>
  </si>
  <si>
    <t>371459116204821</t>
  </si>
  <si>
    <t>UE-19i (5953-6141 ft)</t>
  </si>
  <si>
    <t>371459116204820</t>
  </si>
  <si>
    <t>UE-19i (6110-6298 ft)</t>
  </si>
  <si>
    <t>371459116204819</t>
  </si>
  <si>
    <t>UE-19i (6298-6486 ft)</t>
  </si>
  <si>
    <t>371459116204818</t>
  </si>
  <si>
    <t>UE-19i (6485-6673 ft)</t>
  </si>
  <si>
    <t>371459116204816</t>
  </si>
  <si>
    <t>UE-19i (6674-6862 ft)</t>
  </si>
  <si>
    <t>371459116204817</t>
  </si>
  <si>
    <t>UE-19i (6677-8000 ft)</t>
  </si>
  <si>
    <t>371459116204815</t>
  </si>
  <si>
    <t>UE-19i (6862-7050 ft)</t>
  </si>
  <si>
    <t>371459116204814</t>
  </si>
  <si>
    <t>UE-19i (7026-7214 ft)</t>
  </si>
  <si>
    <t>371459116204813</t>
  </si>
  <si>
    <t>UE-19i (7218-8000 ft)</t>
  </si>
  <si>
    <t>371452116284901</t>
  </si>
  <si>
    <t>371452116284909</t>
  </si>
  <si>
    <t>UE-20d (2446-2626 ft)</t>
  </si>
  <si>
    <t>371452116284908</t>
  </si>
  <si>
    <t>UE-20d (2578-2776 ft)</t>
  </si>
  <si>
    <t>371452116284907</t>
  </si>
  <si>
    <t>UE-20d (3074-3272 ft)</t>
  </si>
  <si>
    <t>371452116284906</t>
  </si>
  <si>
    <t>UE-20d (3273-3471 ft)</t>
  </si>
  <si>
    <t>371452116284905</t>
  </si>
  <si>
    <t>UE-20d (3486-3684 ft)</t>
  </si>
  <si>
    <t>371452116284904</t>
  </si>
  <si>
    <t>UE-20d (3826-4024 ft)</t>
  </si>
  <si>
    <t>371452116284903</t>
  </si>
  <si>
    <t>UE-20d (4118-4316 ft)</t>
  </si>
  <si>
    <t>371452116284902</t>
  </si>
  <si>
    <t>UE-20d (4265-4463 ft)</t>
  </si>
  <si>
    <t>371901116272510</t>
  </si>
  <si>
    <t>UE-20e 1 (1500-2766 ft)</t>
  </si>
  <si>
    <t>371901116272501</t>
  </si>
  <si>
    <t>UE-20e 1 (1500-6395 ft)</t>
  </si>
  <si>
    <t>371901116272509</t>
  </si>
  <si>
    <t>UE-20e 1 (2774-2972 ft)</t>
  </si>
  <si>
    <t>371901116272508</t>
  </si>
  <si>
    <t>UE-20e 1 (3074-3272 ft)</t>
  </si>
  <si>
    <t>371901116272507</t>
  </si>
  <si>
    <t>UE-20e 1 (3480-3678 ft)</t>
  </si>
  <si>
    <t>371901116272506</t>
  </si>
  <si>
    <t>UE-20e 1 (4020-4218 ft)</t>
  </si>
  <si>
    <t>371901116272505</t>
  </si>
  <si>
    <t>UE-20e 1 (4238-4436 ft)</t>
  </si>
  <si>
    <t>371901116272504</t>
  </si>
  <si>
    <t>UE-20e 1 (4338-4536 ft)</t>
  </si>
  <si>
    <t>371901116272503</t>
  </si>
  <si>
    <t>UE-20e 1 (4540-6395 ft)</t>
  </si>
  <si>
    <t>371617116291701</t>
  </si>
  <si>
    <t>UE-20f (4456-13686 ft)</t>
  </si>
  <si>
    <t>371617116291702</t>
  </si>
  <si>
    <t>UE-20f ( 735-4543 ft)</t>
  </si>
  <si>
    <t>371617116291715</t>
  </si>
  <si>
    <t>UE-20f (2045-2243 ft)</t>
  </si>
  <si>
    <t>371617116291714</t>
  </si>
  <si>
    <t>UE-20f (2239-2437 ft)</t>
  </si>
  <si>
    <t>371617116291713</t>
  </si>
  <si>
    <t>UE-20f (2398-2596 ft)</t>
  </si>
  <si>
    <t>371617116291712</t>
  </si>
  <si>
    <t>UE-20f (2598-2796 ft)</t>
  </si>
  <si>
    <t>371617116291711</t>
  </si>
  <si>
    <t>UE-20f (2780-2978 ft)</t>
  </si>
  <si>
    <t>371617116291710</t>
  </si>
  <si>
    <t>UE-20f (2938-3136 ft)</t>
  </si>
  <si>
    <t>371617116291709</t>
  </si>
  <si>
    <t>UE-20f (3150-3348 ft)</t>
  </si>
  <si>
    <t>371617116291708</t>
  </si>
  <si>
    <t>UE-20f (3338-3536 ft)</t>
  </si>
  <si>
    <t>371617116291707</t>
  </si>
  <si>
    <t>UE-20f (3538-3736 ft)</t>
  </si>
  <si>
    <t>371617116291706</t>
  </si>
  <si>
    <t>UE-20f (3737-3935 ft)</t>
  </si>
  <si>
    <t>371617116291705</t>
  </si>
  <si>
    <t>UE-20f (3938-4136 ft)</t>
  </si>
  <si>
    <t>371617116291704</t>
  </si>
  <si>
    <t>UE-20f (4158-4356 ft)</t>
  </si>
  <si>
    <t>371617116291703</t>
  </si>
  <si>
    <t>UE-20f (4350-4543 ft)</t>
  </si>
  <si>
    <t>371617116291725</t>
  </si>
  <si>
    <t>UE-20f (4568-4766 ft)</t>
  </si>
  <si>
    <t>371617116291724</t>
  </si>
  <si>
    <t>UE-20f (5051-5249 ft)</t>
  </si>
  <si>
    <t>371617116291723</t>
  </si>
  <si>
    <t>UE-20f (5226-5424 ft)</t>
  </si>
  <si>
    <t>371617116291722</t>
  </si>
  <si>
    <t>UE-20f (6034-6232 ft)</t>
  </si>
  <si>
    <t>371617116291721</t>
  </si>
  <si>
    <t>UE-20f (6378-6576 ft)</t>
  </si>
  <si>
    <t>371617116291720</t>
  </si>
  <si>
    <t>UE-20f (6976-7174 ft)</t>
  </si>
  <si>
    <t>371617116291719</t>
  </si>
  <si>
    <t>UE-20f (8308-8506 ft)</t>
  </si>
  <si>
    <t>371617116291718</t>
  </si>
  <si>
    <t>UE-20f (8588-8786 ft)</t>
  </si>
  <si>
    <t>371617116291717</t>
  </si>
  <si>
    <t>UE-20f (8785-8983 ft)</t>
  </si>
  <si>
    <t>371618116260215</t>
  </si>
  <si>
    <t>UE-20h (2575-2743 ft) [Rex]</t>
  </si>
  <si>
    <t>UE-20h (2575-2743 ft)</t>
  </si>
  <si>
    <t>371618116260214</t>
  </si>
  <si>
    <t>UE-20h (2741-2909 ft) [Rex]</t>
  </si>
  <si>
    <t>UE-20h (2741-2909 ft)</t>
  </si>
  <si>
    <t>371618116260213</t>
  </si>
  <si>
    <t>UE-20h (2900-3068 ft) [Rex]</t>
  </si>
  <si>
    <t>UE-20h (2900-3068 ft)</t>
  </si>
  <si>
    <t>371618116260212</t>
  </si>
  <si>
    <t>UE-20h (3042-3210 ft) [Rex]</t>
  </si>
  <si>
    <t>UE-20h (3042-3210 ft)</t>
  </si>
  <si>
    <t>371618116260211</t>
  </si>
  <si>
    <t>UE-20h (3350-3518 ft) [Rex]</t>
  </si>
  <si>
    <t>UE-20h (3350-3518 ft)</t>
  </si>
  <si>
    <t>371618116260203</t>
  </si>
  <si>
    <t>UE-20h (3522-7207 ft) [Rex]</t>
  </si>
  <si>
    <t>UE-20h (3522-7207 ft)</t>
  </si>
  <si>
    <t>371618116260201</t>
  </si>
  <si>
    <t>UE-20h WW [Rex]</t>
  </si>
  <si>
    <t>371618116260210</t>
  </si>
  <si>
    <t>UE-20h (3535-3703 ft)</t>
  </si>
  <si>
    <t>371618116260209</t>
  </si>
  <si>
    <t>UE-20h (3705-3873 ft) [Rex]</t>
  </si>
  <si>
    <t>UE-20h (3705-3873 ft)</t>
  </si>
  <si>
    <t>371618116260208</t>
  </si>
  <si>
    <t>UE-20h (3892-4060 ft) [Rex]</t>
  </si>
  <si>
    <t>UE-20h (3892-4060 ft)</t>
  </si>
  <si>
    <t>371618116260207</t>
  </si>
  <si>
    <t>UE-20h (4070-4238 ft) [Rex]</t>
  </si>
  <si>
    <t>UE-20h (4070-4238 ft)</t>
  </si>
  <si>
    <t>371618116260206</t>
  </si>
  <si>
    <t>UE-20h (4226-4394 ft)</t>
  </si>
  <si>
    <t>371618116260205</t>
  </si>
  <si>
    <t>UE-20h (4500-4676 ft) [Rex]</t>
  </si>
  <si>
    <t>UE-20h (4500-4676 ft)</t>
  </si>
  <si>
    <t>371618116260204</t>
  </si>
  <si>
    <t>UE-20h (5251-5419 ft)</t>
  </si>
  <si>
    <t>371618116260202</t>
  </si>
  <si>
    <t>UE-20h (5423-7207 ft)</t>
  </si>
  <si>
    <t>UE-20h WW</t>
  </si>
  <si>
    <t>371801116320301</t>
  </si>
  <si>
    <t>UE-20j WW</t>
  </si>
  <si>
    <t>371801116320314</t>
  </si>
  <si>
    <t>UE-20j (1740-1839 ft)</t>
  </si>
  <si>
    <t>371801116320313</t>
  </si>
  <si>
    <t>UE-20j (1858-2056 ft)</t>
  </si>
  <si>
    <t>371801116320312</t>
  </si>
  <si>
    <t>UE-20j (2051-2249 ft)</t>
  </si>
  <si>
    <t>371801116320311</t>
  </si>
  <si>
    <t>UE-20j (2253-2461 ft)</t>
  </si>
  <si>
    <t>371801116320310</t>
  </si>
  <si>
    <t>UE-20j (2462-2658 ft)</t>
  </si>
  <si>
    <t>371801116320309</t>
  </si>
  <si>
    <t>UE-20j (2670-2868 ft)</t>
  </si>
  <si>
    <t>371801116320308</t>
  </si>
  <si>
    <t>UE-20j (2957-3155 ft)</t>
  </si>
  <si>
    <t>371801116320307</t>
  </si>
  <si>
    <t>UE-20j (3147-3345 ft)</t>
  </si>
  <si>
    <t>371801116320306</t>
  </si>
  <si>
    <t>UE-20j (3359-3557 ft)</t>
  </si>
  <si>
    <t>371801116320305</t>
  </si>
  <si>
    <t>UE-20j (3487-3685 ft)</t>
  </si>
  <si>
    <t>371801116320304</t>
  </si>
  <si>
    <t>UE-20j (3634-3832 ft)</t>
  </si>
  <si>
    <t>371801116320302</t>
  </si>
  <si>
    <t>UE-20j (4023-5690 ft)</t>
  </si>
  <si>
    <t>370956116172102</t>
  </si>
  <si>
    <t>WW- 8 (1770-2031 ft)</t>
  </si>
  <si>
    <t>370956116172105</t>
  </si>
  <si>
    <t>WW- 8 (2031-2053 ft)</t>
  </si>
  <si>
    <t>370956116172133</t>
  </si>
  <si>
    <t>WW- 8 (2031-5490 ft)</t>
  </si>
  <si>
    <t>370956116172104</t>
  </si>
  <si>
    <t>WW- 8 (2053-2249 ft)</t>
  </si>
  <si>
    <t>370956116172103</t>
  </si>
  <si>
    <t>WW- 8 (30-1198 ft)</t>
  </si>
  <si>
    <t>370956116172101</t>
  </si>
  <si>
    <t>WW- 8 (30-2031 ft)</t>
  </si>
  <si>
    <t>370956116172106</t>
  </si>
  <si>
    <t>WW- 8 (3333-3429 ft)</t>
  </si>
  <si>
    <t>370956116172107</t>
  </si>
  <si>
    <t>WW- 8 (3428-3524 ft)</t>
  </si>
  <si>
    <t>370956116172108</t>
  </si>
  <si>
    <t>WW- 8 (5290-5490 ft)</t>
  </si>
  <si>
    <t>Average water-level depth</t>
  </si>
  <si>
    <t>Bin</t>
  </si>
  <si>
    <t>Thickness, ft</t>
  </si>
  <si>
    <t>Argillic</t>
  </si>
  <si>
    <t>Devitrified</t>
  </si>
  <si>
    <t>Zeolitic</t>
  </si>
  <si>
    <t>Alteration group</t>
  </si>
  <si>
    <t>Vitric</t>
  </si>
  <si>
    <t>Total</t>
  </si>
  <si>
    <t>Plot Y value</t>
  </si>
  <si>
    <t>Bins</t>
  </si>
  <si>
    <t>Bin labels</t>
  </si>
  <si>
    <t>%</t>
  </si>
  <si>
    <t>b, ft</t>
  </si>
  <si>
    <t>Bins, ft below water table</t>
  </si>
  <si>
    <t>UniqueID</t>
  </si>
  <si>
    <t>dummy</t>
  </si>
  <si>
    <t>IICU</t>
  </si>
  <si>
    <t>PM- 3 (1760-1933 ft)</t>
  </si>
  <si>
    <t>U -19bj</t>
  </si>
  <si>
    <t>U -20bg</t>
  </si>
  <si>
    <t>PM- 1 (76-5100 ft)</t>
  </si>
  <si>
    <t>U -20y (1925 ft)</t>
  </si>
  <si>
    <t>PM- 3 (1684-1875 ft)</t>
  </si>
  <si>
    <t>U -20bb (1900 ft)</t>
  </si>
  <si>
    <t>U -19ay</t>
  </si>
  <si>
    <t>U -20az</t>
  </si>
  <si>
    <t>U -19ba</t>
  </si>
  <si>
    <t>U -20ax</t>
  </si>
  <si>
    <t>U -19az</t>
  </si>
  <si>
    <t>U -20ap</t>
  </si>
  <si>
    <t>U -20bd (2100 ft)</t>
  </si>
  <si>
    <t>U -20be</t>
  </si>
  <si>
    <t>U -19bh</t>
  </si>
  <si>
    <t>U -19ab</t>
  </si>
  <si>
    <t>U -19ax</t>
  </si>
  <si>
    <t>U -20ay</t>
  </si>
  <si>
    <t>U -19au</t>
  </si>
  <si>
    <t>U -12s (1480 ft)</t>
  </si>
  <si>
    <t>U -20bc</t>
  </si>
  <si>
    <t>U -20bb (2220 ft)</t>
  </si>
  <si>
    <t>PM- 3 (1478-1657 ft)</t>
  </si>
  <si>
    <t>ER-EC- 6 (1581-5000 ft)</t>
  </si>
  <si>
    <t>ER-EC-15 shallow</t>
  </si>
  <si>
    <t>ER-EC- 8</t>
  </si>
  <si>
    <t>U -20 WW (cased)</t>
  </si>
  <si>
    <t>ER-20- 7</t>
  </si>
  <si>
    <t>ER-EC- 4 (952-3487 ft)</t>
  </si>
  <si>
    <t>U -19aS (2966-3164 ft)</t>
  </si>
  <si>
    <t>PM- 3 (1934-2125 ft)</t>
  </si>
  <si>
    <t>ER-EC- 1</t>
  </si>
  <si>
    <t>U -19aS (3305-3503 ft)</t>
  </si>
  <si>
    <t>PM- 3 (2390-2539 ft)</t>
  </si>
  <si>
    <t>U -19aS (3145-3343 ft)</t>
  </si>
  <si>
    <t>PM- 3 (2552-3019 ft)</t>
  </si>
  <si>
    <t>U -19g (2970-3088 ft)</t>
  </si>
  <si>
    <t>U -19g (2895-3013 ft)</t>
  </si>
  <si>
    <t>U -19g (3132-3250 ft)</t>
  </si>
  <si>
    <t>U -19g (3079-3197 ft)</t>
  </si>
  <si>
    <t>ER-EC-15 intermediate</t>
  </si>
  <si>
    <t>ER-20- 8 intermediate</t>
  </si>
  <si>
    <t>ER-EC-15 deep</t>
  </si>
  <si>
    <t>PM- 2 (2818-3016 ft)</t>
  </si>
  <si>
    <t>ER-EC-12 intermediate</t>
  </si>
  <si>
    <t>U -20n (3796-3896 ft)</t>
  </si>
  <si>
    <t>PM- 2 (2528-2726 ft)</t>
  </si>
  <si>
    <t>U -20n</t>
  </si>
  <si>
    <t>PM- 2 (3168-3366 ft)</t>
  </si>
  <si>
    <t>U -20g (4130-4200 ft)</t>
  </si>
  <si>
    <t>U -20g (4078-4126 ft)</t>
  </si>
  <si>
    <t>U -20g (4018-4066 ft)</t>
  </si>
  <si>
    <t>U -19e (4572-4640 ft)</t>
  </si>
  <si>
    <t>U -19e (4445-4513 ft)</t>
  </si>
  <si>
    <t>U -19e (4504-4572 ft)</t>
  </si>
  <si>
    <t>ER-EC- 2A (1635-4973 ft)</t>
  </si>
  <si>
    <t>U -20m (3924-4147 ft)</t>
  </si>
  <si>
    <t>U -19e (4640-4708 ft)</t>
  </si>
  <si>
    <t>U -19e (4697-4765 ft)</t>
  </si>
  <si>
    <t>U -19e (4735-4803 ft)</t>
  </si>
  <si>
    <t>U -20c (4702-4760 ft)</t>
  </si>
  <si>
    <t>U -20c (4642-4700 ft)</t>
  </si>
  <si>
    <t>U -20c (4580-4638 ft)</t>
  </si>
  <si>
    <t>PM- 2 (3441-3639 ft)</t>
  </si>
  <si>
    <t>U -20m (3710-3920 ft)</t>
  </si>
  <si>
    <t>UE-20p ST-2 (3998-4040 ft)</t>
  </si>
  <si>
    <t>PM- 2 (3720-3918 ft)</t>
  </si>
  <si>
    <t>UE-20p ST-2 (4044-4480 ft)</t>
  </si>
  <si>
    <t>PM- 1 (5116-7020 ft)</t>
  </si>
  <si>
    <t>UE-20p ST-2 (4196-4356 ft)</t>
  </si>
  <si>
    <t>Springdale Windmill Well</t>
  </si>
  <si>
    <t>370218116455201</t>
  </si>
  <si>
    <t>Beatty Well No. 3</t>
  </si>
  <si>
    <t>365420116453001</t>
  </si>
  <si>
    <t>Narrows South Well 2</t>
  </si>
  <si>
    <t>365253116450801</t>
  </si>
  <si>
    <t>371434116251301</t>
  </si>
  <si>
    <t>371342116125102</t>
  </si>
  <si>
    <t>ER-EC- 5</t>
  </si>
  <si>
    <t>372024116312008</t>
  </si>
  <si>
    <t>371736116184701</t>
  </si>
  <si>
    <t>372042116340505</t>
  </si>
  <si>
    <t>U -19e (5050 ft)</t>
  </si>
  <si>
    <t>371421116333709</t>
  </si>
  <si>
    <t>371632116211301</t>
  </si>
  <si>
    <t>372042116340504</t>
  </si>
  <si>
    <t>371505116254501</t>
  </si>
  <si>
    <t>371509116223601</t>
  </si>
  <si>
    <t>371349116222001</t>
  </si>
  <si>
    <t>371748116195901</t>
  </si>
  <si>
    <t>371452116293902</t>
  </si>
  <si>
    <t>371802116320304</t>
  </si>
  <si>
    <t>371536116262801</t>
  </si>
  <si>
    <t>371649116242105</t>
  </si>
  <si>
    <t>371836116215103</t>
  </si>
  <si>
    <t>371120116294801</t>
  </si>
  <si>
    <t>ER-20- 4 deep</t>
  </si>
  <si>
    <t>371143116262503</t>
  </si>
  <si>
    <t>ER-20- 6-3 (3-in string)</t>
  </si>
  <si>
    <t>371533116251801</t>
  </si>
  <si>
    <t>371110116310504</t>
  </si>
  <si>
    <t>371010116325402</t>
  </si>
  <si>
    <t>ER-EC-13 deep</t>
  </si>
  <si>
    <t>371146116290301</t>
  </si>
  <si>
    <t>371223116314701</t>
  </si>
  <si>
    <t>365910116284401</t>
  </si>
  <si>
    <t>ER-EC- 7</t>
  </si>
  <si>
    <t>371135116282701</t>
  </si>
  <si>
    <t>370935116375301</t>
  </si>
  <si>
    <t>371315116282702</t>
  </si>
  <si>
    <t>371414116242901</t>
  </si>
  <si>
    <t>371452116293901</t>
  </si>
  <si>
    <t>371352116243401</t>
  </si>
  <si>
    <t>371746116184601</t>
  </si>
  <si>
    <t>371350116264701</t>
  </si>
  <si>
    <t>371421116333706</t>
  </si>
  <si>
    <t>371750116182401</t>
  </si>
  <si>
    <t>371547116244201</t>
  </si>
  <si>
    <t>371542116251201</t>
  </si>
  <si>
    <t>371332116254101</t>
  </si>
  <si>
    <t>371649116242104</t>
  </si>
  <si>
    <t>371512116193101</t>
  </si>
  <si>
    <t>371353116282506</t>
  </si>
  <si>
    <t>371630116221206</t>
  </si>
  <si>
    <t>371807116243004</t>
  </si>
  <si>
    <t>372042116340507</t>
  </si>
  <si>
    <t>371547116292601</t>
  </si>
  <si>
    <t>Beatty Wash Windmill Well</t>
  </si>
  <si>
    <t>ER-EC-14 deep</t>
  </si>
  <si>
    <t>371836116215106</t>
  </si>
  <si>
    <t>371421116333710</t>
  </si>
  <si>
    <t>ER-EC-12 shallow</t>
  </si>
  <si>
    <t>PM- 3 (3019 ft)</t>
  </si>
  <si>
    <t>ER-EC-11 main</t>
  </si>
  <si>
    <t>370852116340501</t>
  </si>
  <si>
    <t>ER-20- 8 deep</t>
  </si>
  <si>
    <t>370014116332501</t>
  </si>
  <si>
    <t>370610116375301</t>
  </si>
  <si>
    <t>371024116293103</t>
  </si>
  <si>
    <t>371339116221601</t>
  </si>
  <si>
    <t>370615116222401</t>
  </si>
  <si>
    <t>371110116310503</t>
  </si>
  <si>
    <t>371110116310502</t>
  </si>
  <si>
    <t>371024116293104</t>
  </si>
  <si>
    <t>371421116333702</t>
  </si>
  <si>
    <t>371151116294101</t>
  </si>
  <si>
    <t>370825116302402</t>
  </si>
  <si>
    <t>371135116282603</t>
  </si>
  <si>
    <t>370504116335201</t>
  </si>
  <si>
    <t>371247116284502</t>
  </si>
  <si>
    <t>371135116282602</t>
  </si>
  <si>
    <t>SC</t>
  </si>
  <si>
    <t>Independent test</t>
  </si>
  <si>
    <t>WLM</t>
  </si>
  <si>
    <t>371010116325403</t>
  </si>
  <si>
    <t>ER-EC-13 intermediate</t>
  </si>
  <si>
    <t>370825116302403</t>
  </si>
  <si>
    <t>ER-EC-14 shallow</t>
  </si>
  <si>
    <t>VARIABLE</t>
  </si>
  <si>
    <t>371649116242102</t>
  </si>
  <si>
    <t>PM- 1 (7543-7858 ft)</t>
  </si>
  <si>
    <t>371649116242103</t>
  </si>
  <si>
    <t>PM- 1 (12-3855 ft)</t>
  </si>
  <si>
    <t>372042116340501</t>
  </si>
  <si>
    <t>PM- 2</t>
  </si>
  <si>
    <t>372042116340506</t>
  </si>
  <si>
    <t>372042116340503</t>
  </si>
  <si>
    <t>371421116333708</t>
  </si>
  <si>
    <t>371421116333707</t>
  </si>
  <si>
    <t>371421116333705</t>
  </si>
  <si>
    <t>U -19ab [Towanda]</t>
  </si>
  <si>
    <t>371630116221202</t>
  </si>
  <si>
    <t>U -19aS (2813 ft) [Scotch]</t>
  </si>
  <si>
    <t>371630116221205</t>
  </si>
  <si>
    <t>371630116221204</t>
  </si>
  <si>
    <t>U -19au [Alamo]</t>
  </si>
  <si>
    <t>U -19ax [Kearsarge]</t>
  </si>
  <si>
    <t>U -19ay [Amarillo]</t>
  </si>
  <si>
    <t>U -19az [Houston]</t>
  </si>
  <si>
    <t>U -19ba [Bexar]</t>
  </si>
  <si>
    <t>U -19e (5050 ft) [Muenster]</t>
  </si>
  <si>
    <t>371748116195903</t>
  </si>
  <si>
    <t>U -19e (4410-4840 ft)</t>
  </si>
  <si>
    <t>371748116195909</t>
  </si>
  <si>
    <t>371748116195908</t>
  </si>
  <si>
    <t>371748116195907</t>
  </si>
  <si>
    <t>371748116195906</t>
  </si>
  <si>
    <t>371748116195905</t>
  </si>
  <si>
    <t>371748116195904</t>
  </si>
  <si>
    <t>371836116215101</t>
  </si>
  <si>
    <t>U -19g (liner) [Estuary]</t>
  </si>
  <si>
    <t>371836116215105</t>
  </si>
  <si>
    <t>371836116215104</t>
  </si>
  <si>
    <t>U -19g (3079-3197 ft) [Estuary]</t>
  </si>
  <si>
    <t>U -19g (3132-3250 ft) [Estuary]</t>
  </si>
  <si>
    <t>U -20ap [Bodie]</t>
  </si>
  <si>
    <t>U -20ay [Comstock]</t>
  </si>
  <si>
    <t>U -20az [Barnwell]</t>
  </si>
  <si>
    <t>U -20bb (1900 ft) [Tenabo]</t>
  </si>
  <si>
    <t>U -20bb (2220 ft) [Tenabo]</t>
  </si>
  <si>
    <t>U -20bc [Hornitos]</t>
  </si>
  <si>
    <t>U -20bd (2100 ft) [Bullion]</t>
  </si>
  <si>
    <t>U -20be [Hoya]</t>
  </si>
  <si>
    <t>371353116282507</t>
  </si>
  <si>
    <t>U -20c (12-4800 ft) [Benham]</t>
  </si>
  <si>
    <t>371353116282505</t>
  </si>
  <si>
    <t>371353116282504</t>
  </si>
  <si>
    <t>371807116243001</t>
  </si>
  <si>
    <t>U -20g [Greeley]</t>
  </si>
  <si>
    <t>est</t>
  </si>
  <si>
    <t>371807116243003</t>
  </si>
  <si>
    <t>371807116243002</t>
  </si>
  <si>
    <t>U -20m (3710-3920 ft) [Handley]</t>
  </si>
  <si>
    <t>371802116320303</t>
  </si>
  <si>
    <t>U -20n [Cheshire]</t>
  </si>
  <si>
    <t>371434116251303</t>
  </si>
  <si>
    <t>U -20y (1925 ft) [Tybo]</t>
  </si>
  <si>
    <t>372024116312003</t>
  </si>
  <si>
    <t>UE-20p ST-2</t>
  </si>
  <si>
    <t>372024116312007</t>
  </si>
  <si>
    <t>372024116312005</t>
  </si>
  <si>
    <t>feet below land surface</t>
  </si>
  <si>
    <t>feet below water table</t>
  </si>
  <si>
    <t>Row start</t>
  </si>
  <si>
    <t>Water table top depth</t>
  </si>
  <si>
    <t>Count</t>
  </si>
  <si>
    <t>Rank</t>
  </si>
  <si>
    <t>New row</t>
  </si>
  <si>
    <t>Old row</t>
  </si>
  <si>
    <t>Rank of bin</t>
  </si>
  <si>
    <t>Lower bound</t>
  </si>
  <si>
    <t>Upper bound</t>
  </si>
  <si>
    <t>Water table bottom depth</t>
  </si>
  <si>
    <t>Thickness, feet</t>
  </si>
  <si>
    <t>Range of bin, feet below water table</t>
  </si>
  <si>
    <t>Range of depths in each bin, feet below water table</t>
  </si>
  <si>
    <t>Worksheet contains compiled and binned hydrogeologic and alteration information for boreholes in the Pahute Mesa–Oasis Valley groundwater basin. Compiled data organized into broad alteration groups for plotting.</t>
  </si>
  <si>
    <t>**b is thickness of alteration type in binned interval</t>
  </si>
  <si>
    <t>Unique wells in list</t>
  </si>
  <si>
    <t>Total thickness, ft</t>
  </si>
  <si>
    <t>Starting row to find alteration type by hydrogeologic unit in table (columns A–G)</t>
  </si>
  <si>
    <t>Total number of rows with alteration type for each hydrogeologic unit in table (columns A–G)</t>
  </si>
  <si>
    <t>Total thickness of volcanic rock with alteration type for each hydrogeologic unit in table (columns A–G)</t>
  </si>
  <si>
    <t>Percent of total thickness of volcanic rock with alteration type for each hydrogeologic unit in table (columns A–G)</t>
  </si>
  <si>
    <t>Table sorted by alteration group, then bin for plotting alteration with depth on PLOT_ALT worksheet.</t>
  </si>
  <si>
    <t>Table sorted by HGU, then alteration group for plotting HGUs by alteration on PLOT_HGU worksheet.</t>
  </si>
  <si>
    <t>Tabulated data from GROUP-FOR-PLOT worksheet columns D–K.</t>
  </si>
  <si>
    <t>Dummy series to plot #s</t>
  </si>
  <si>
    <t>This worksheet describes the content of other worksheets in this workbook.</t>
  </si>
  <si>
    <t>Worksheet name</t>
  </si>
  <si>
    <t>Worksheet description</t>
  </si>
  <si>
    <t>PMOV_HFM</t>
  </si>
  <si>
    <t>DATA</t>
  </si>
  <si>
    <t>Compiled water-level, well-construction, and aquifer-test data for wells in the Pahute Mesa–Oasis Valley groundwater basin.</t>
  </si>
  <si>
    <t>KEY</t>
  </si>
  <si>
    <t>COMPILE+BIN</t>
  </si>
  <si>
    <t>GROUP-FOR-PLOT</t>
  </si>
  <si>
    <t>Compiled and binned hydrogeologic and alteration information for boreholes in the Pahute Mesa–Oasis Valley groundwater basin. Compiled data organized into broad alteration groups for plotting.</t>
  </si>
  <si>
    <t>PLOT_ALT</t>
  </si>
  <si>
    <t>PLOT_HGU</t>
  </si>
  <si>
    <t>Mineralized</t>
  </si>
  <si>
    <t>Total thickness in 400-foot binned depth intervals</t>
  </si>
  <si>
    <t>Percent of total thickness in 400-foot binned depth intervals</t>
  </si>
  <si>
    <t>Worksheet plots results from analysis of alteration abundance by hydrogeologic unit.</t>
  </si>
  <si>
    <t>Plotted results from analysis of alteration abundance by hydrogeologic unit.</t>
  </si>
  <si>
    <t>[This workbook contains data and analyses used to determine: (1) volcanic-rock alteration abundance with depth below the water table; and (2) volcanic-rock alteration abundance by hydrogeologic unit in the Pahute Mesa–Oasis Valley groundwater basin, southern Nevada].</t>
  </si>
  <si>
    <t>Worksheet defines codes for hydrogeologic units (HGUs) and secondary mineral alteration</t>
  </si>
  <si>
    <t>Worksheet plots results from analysis of volcanic-rock alteration abundance with depth using a 400-ft bin interval.</t>
  </si>
  <si>
    <t>Plotted results from analysis of volcanic-rock alteration abundance with depth using a 400-ft bin interval.</t>
  </si>
  <si>
    <t>All data and analyses are used in the companion U.S. Geological Survey report:</t>
  </si>
  <si>
    <r>
      <t>Appendix 5</t>
    </r>
    <r>
      <rPr>
        <sz val="11"/>
        <rFont val="Arial"/>
        <family val="2"/>
      </rPr>
      <t>. Analysis of volcanic-rock alteration abundance with depth and by hydrogeologic unit using wells in the Pahute Mesa–Oasis Valley groundwater basin, southern Nevada.</t>
    </r>
  </si>
  <si>
    <t>Definition of hydrogeologic units and secondary alteration codes in the Pahute Mesa–Oasis Valley hydrostratigraphic framework model.</t>
  </si>
  <si>
    <t>Not used in analysis</t>
  </si>
  <si>
    <r>
      <rPr>
        <b/>
        <sz val="10"/>
        <color theme="1"/>
        <rFont val="Times New Roman"/>
        <family val="1"/>
      </rPr>
      <t>USGS site identification number</t>
    </r>
    <r>
      <rPr>
        <sz val="10"/>
        <color theme="1"/>
        <rFont val="Times New Roman"/>
        <family val="1"/>
      </rPr>
      <t xml:space="preserve">: Unique, 15-digit, U.S. Geological Survey site identification number.
</t>
    </r>
    <r>
      <rPr>
        <b/>
        <sz val="10"/>
        <color theme="1"/>
        <rFont val="Times New Roman"/>
        <family val="1"/>
      </rPr>
      <t>USGS well name</t>
    </r>
    <r>
      <rPr>
        <sz val="10"/>
        <color theme="1"/>
        <rFont val="Times New Roman"/>
        <family val="1"/>
      </rPr>
      <t xml:space="preserve">: U.S. Geological Survey well name.
</t>
    </r>
    <r>
      <rPr>
        <b/>
        <sz val="10"/>
        <color theme="1"/>
        <rFont val="Times New Roman"/>
        <family val="1"/>
      </rPr>
      <t>Latitude</t>
    </r>
    <r>
      <rPr>
        <sz val="10"/>
        <color theme="1"/>
        <rFont val="Times New Roman"/>
        <family val="1"/>
      </rPr>
      <t xml:space="preserve">: Latitude, in decimal degrees; referenced to the North American Datum of 1983 (NAD83).
</t>
    </r>
    <r>
      <rPr>
        <b/>
        <sz val="10"/>
        <color theme="1"/>
        <rFont val="Times New Roman"/>
        <family val="1"/>
      </rPr>
      <t>Longitude</t>
    </r>
    <r>
      <rPr>
        <sz val="10"/>
        <color theme="1"/>
        <rFont val="Times New Roman"/>
        <family val="1"/>
      </rPr>
      <t xml:space="preserve">: Longitude, in decimal degrees; referenced to the North American Datum of 1983 (NAD83).
</t>
    </r>
    <r>
      <rPr>
        <b/>
        <sz val="10"/>
        <color theme="1"/>
        <rFont val="Times New Roman"/>
        <family val="1"/>
      </rPr>
      <t>Land-surface altitude</t>
    </r>
    <r>
      <rPr>
        <sz val="10"/>
        <color theme="1"/>
        <rFont val="Times New Roman"/>
        <family val="1"/>
      </rPr>
      <t xml:space="preserve">: Altitude of land surface at well or borehole, in feet. Altitude reference is National Geodetic Vertical Datum of 1929 (NGVD 29).
</t>
    </r>
    <r>
      <rPr>
        <b/>
        <sz val="10"/>
        <color theme="1"/>
        <rFont val="Times New Roman"/>
        <family val="1"/>
      </rPr>
      <t>Hole bottom altitude</t>
    </r>
    <r>
      <rPr>
        <sz val="10"/>
        <color theme="1"/>
        <rFont val="Times New Roman"/>
        <family val="1"/>
      </rPr>
      <t xml:space="preserve">: Altitude of bottom of borehole, in feet. Altitude reference is NGVD 29.
</t>
    </r>
    <r>
      <rPr>
        <b/>
        <sz val="10"/>
        <color theme="1"/>
        <rFont val="Times New Roman"/>
        <family val="1"/>
      </rPr>
      <t>Qualifier</t>
    </r>
    <r>
      <rPr>
        <sz val="10"/>
        <color theme="1"/>
        <rFont val="Times New Roman"/>
        <family val="1"/>
      </rPr>
      <t xml:space="preserve">: Qualifier that indicates whether the predevelopment water-level altitude should be used only as an upper or lower bound (lt, less than; le, less than or equal; gt, greater than; ge, greater than or equal) or qualifier that indicates that the predevelopment water-level altitude is an estimate, est.
</t>
    </r>
    <r>
      <rPr>
        <b/>
        <sz val="10"/>
        <color theme="1"/>
        <rFont val="Times New Roman"/>
        <family val="1"/>
      </rPr>
      <t>Average water-level altitude</t>
    </r>
    <r>
      <rPr>
        <sz val="10"/>
        <color theme="1"/>
        <rFont val="Times New Roman"/>
        <family val="1"/>
      </rPr>
      <t xml:space="preserve">: Altitude of predevelopment water level or average of predevelopment water levels measured in well, in feet. Includes qualifier. Altitude reference is NGVD 29.
</t>
    </r>
    <r>
      <rPr>
        <b/>
        <sz val="10"/>
        <color theme="1"/>
        <rFont val="Times New Roman"/>
        <family val="1"/>
      </rPr>
      <t>Average water-level depth</t>
    </r>
    <r>
      <rPr>
        <sz val="10"/>
        <color theme="1"/>
        <rFont val="Times New Roman"/>
        <family val="1"/>
      </rPr>
      <t xml:space="preserve">: Depth to predevelopment water level or to average of predevelopment water levels measured in well, in feet below land surface. Includes qualifier.
</t>
    </r>
    <r>
      <rPr>
        <b/>
        <sz val="10"/>
        <color theme="1"/>
        <rFont val="Times New Roman"/>
        <family val="1"/>
      </rPr>
      <t>Open top altitude</t>
    </r>
    <r>
      <rPr>
        <sz val="10"/>
        <color theme="1"/>
        <rFont val="Times New Roman"/>
        <family val="1"/>
      </rPr>
      <t xml:space="preserve">: Altitude of top of uppermost opening, in feet. Altitude reference is NGVD 29. If value is equal to 9999, then open top altitude is unknown.
</t>
    </r>
    <r>
      <rPr>
        <b/>
        <sz val="10"/>
        <color theme="1"/>
        <rFont val="Times New Roman"/>
        <family val="1"/>
      </rPr>
      <t>Open bottom altitude</t>
    </r>
    <r>
      <rPr>
        <sz val="10"/>
        <color theme="1"/>
        <rFont val="Times New Roman"/>
        <family val="1"/>
      </rPr>
      <t xml:space="preserve">: Altitude of bottom of lowermost opening, in feet. Altitude reference is NGVD 29. If value is equal to 9999, then open bottom altitude is unknown.
</t>
    </r>
    <r>
      <rPr>
        <b/>
        <sz val="10"/>
        <color theme="1"/>
        <rFont val="Times New Roman"/>
        <family val="1"/>
      </rPr>
      <t>Open top depth</t>
    </r>
    <r>
      <rPr>
        <sz val="10"/>
        <color theme="1"/>
        <rFont val="Times New Roman"/>
        <family val="1"/>
      </rPr>
      <t xml:space="preserve">: Depth of top of uppermost opening, in feet below land surface. If value is equal to 9999, then open top depth is unknown.
</t>
    </r>
    <r>
      <rPr>
        <b/>
        <sz val="10"/>
        <color theme="1"/>
        <rFont val="Times New Roman"/>
        <family val="1"/>
      </rPr>
      <t>Open bottom depth</t>
    </r>
    <r>
      <rPr>
        <sz val="10"/>
        <color theme="1"/>
        <rFont val="Times New Roman"/>
        <family val="1"/>
      </rPr>
      <t>: Depth of bottom of lowermost opening, in feet below land surface. If value is equal to 9999, then open bottom depth is unknown.</t>
    </r>
  </si>
  <si>
    <t>Average water-level depth, ft below land surface</t>
  </si>
  <si>
    <t>Open top depth, ft below land surface</t>
  </si>
  <si>
    <t>Open bottom depth, ft below land surface</t>
  </si>
  <si>
    <t>Open saturated top depth, ft below land surface</t>
  </si>
  <si>
    <r>
      <rPr>
        <b/>
        <sz val="10"/>
        <color theme="1"/>
        <rFont val="Times New Roman"/>
        <family val="1"/>
      </rPr>
      <t>USGS site identification number</t>
    </r>
    <r>
      <rPr>
        <sz val="10"/>
        <color theme="1"/>
        <rFont val="Times New Roman"/>
        <family val="1"/>
      </rPr>
      <t xml:space="preserve">: Unique, 15-digit, U.S. Geological Survey site identification number.
</t>
    </r>
    <r>
      <rPr>
        <b/>
        <sz val="10"/>
        <color theme="1"/>
        <rFont val="Times New Roman"/>
        <family val="1"/>
      </rPr>
      <t>USGS well name</t>
    </r>
    <r>
      <rPr>
        <sz val="10"/>
        <color theme="1"/>
        <rFont val="Times New Roman"/>
        <family val="1"/>
      </rPr>
      <t xml:space="preserve">: U.S. Geological Survey well name.
</t>
    </r>
    <r>
      <rPr>
        <b/>
        <sz val="10"/>
        <color theme="1"/>
        <rFont val="Times New Roman"/>
        <family val="1"/>
      </rPr>
      <t>Open top depth</t>
    </r>
    <r>
      <rPr>
        <sz val="10"/>
        <color theme="1"/>
        <rFont val="Times New Roman"/>
        <family val="1"/>
      </rPr>
      <t xml:space="preserve">: Depth of top of open interval, in feet below land surface.
</t>
    </r>
    <r>
      <rPr>
        <b/>
        <sz val="10"/>
        <color theme="1"/>
        <rFont val="Times New Roman"/>
        <family val="1"/>
      </rPr>
      <t>Open saturated top depth</t>
    </r>
    <r>
      <rPr>
        <sz val="10"/>
        <color theme="1"/>
        <rFont val="Times New Roman"/>
        <family val="1"/>
      </rPr>
      <t xml:space="preserve">: Depth to top of saturated open interval, in feet below land surface. If the water table is below the top of the open interval, then the top of saturation is the water table. If the water table is above the top of the open interval, then the top of saturation is the top of the open interval.
</t>
    </r>
    <r>
      <rPr>
        <b/>
        <sz val="10"/>
        <color theme="1"/>
        <rFont val="Times New Roman"/>
        <family val="1"/>
      </rPr>
      <t>Open bottom depth</t>
    </r>
    <r>
      <rPr>
        <sz val="10"/>
        <color theme="1"/>
        <rFont val="Times New Roman"/>
        <family val="1"/>
      </rPr>
      <t xml:space="preserve">: Depth of bottom of open interval, in feet below land surface.
</t>
    </r>
    <r>
      <rPr>
        <b/>
        <sz val="10"/>
        <color theme="1"/>
        <rFont val="Times New Roman"/>
        <family val="1"/>
      </rPr>
      <t>Date test started</t>
    </r>
    <r>
      <rPr>
        <sz val="10"/>
        <color theme="1"/>
        <rFont val="Times New Roman"/>
        <family val="1"/>
      </rPr>
      <t xml:space="preserve">: Date, in month/day/year hour:minute, of the start of the aquifer test.
</t>
    </r>
    <r>
      <rPr>
        <b/>
        <sz val="10"/>
        <color theme="1"/>
        <rFont val="Times New Roman"/>
        <family val="1"/>
      </rPr>
      <t>Date test ended</t>
    </r>
    <r>
      <rPr>
        <sz val="10"/>
        <color theme="1"/>
        <rFont val="Times New Roman"/>
        <family val="1"/>
      </rPr>
      <t xml:space="preserve">: Date, in month/day/year hour:minute, of the end of the aquifer test.
</t>
    </r>
    <r>
      <rPr>
        <b/>
        <sz val="10"/>
        <color theme="1"/>
        <rFont val="Times New Roman"/>
        <family val="1"/>
      </rPr>
      <t>Test type</t>
    </r>
    <r>
      <rPr>
        <sz val="10"/>
        <color theme="1"/>
        <rFont val="Times New Roman"/>
        <family val="1"/>
      </rPr>
      <t xml:space="preserve">: Type of aquifer test. Pumping and/or recovery tests include CONSTANT, PUMP+RECOVER, VARIABLE, Water Level Model (WLM), and RECOVER. Slug tests (SLUG) also include packer tests. Transmissivity also was estimated from specific capacity (SC).
</t>
    </r>
    <r>
      <rPr>
        <b/>
        <sz val="10"/>
        <color theme="1"/>
        <rFont val="Times New Roman"/>
        <family val="1"/>
      </rPr>
      <t>Best estimate T</t>
    </r>
    <r>
      <rPr>
        <sz val="10"/>
        <color theme="1"/>
        <rFont val="Times New Roman"/>
        <family val="1"/>
      </rPr>
      <t xml:space="preserve">: Transmissivity estimate from the highest ranked analysis in Frus and Halford for each well, in feet squared per day.
</t>
    </r>
    <r>
      <rPr>
        <b/>
        <sz val="10"/>
        <color theme="1"/>
        <rFont val="Times New Roman"/>
        <family val="1"/>
      </rPr>
      <t>Censored</t>
    </r>
    <r>
      <rPr>
        <sz val="10"/>
        <color theme="1"/>
        <rFont val="Times New Roman"/>
        <family val="1"/>
      </rPr>
      <t xml:space="preserve">: Symbol indicating how best transmissivity estimates were qualified. Equal to (=), minimum (&lt;), or maximum (&gt;) qualifier used to describe measurement limitations.
</t>
    </r>
    <r>
      <rPr>
        <b/>
        <sz val="10"/>
        <color theme="1"/>
        <rFont val="Times New Roman"/>
        <family val="1"/>
      </rPr>
      <t>Q/y0</t>
    </r>
    <r>
      <rPr>
        <sz val="10"/>
        <color theme="1"/>
        <rFont val="Times New Roman"/>
        <family val="1"/>
      </rPr>
      <t xml:space="preserve">: Discharge (Q) of pumping aquifer tests or initial displacement (y0) of water level from static conditions due to slug injection, swabbing well, or long-term recovery from drilling/pumping.
</t>
    </r>
    <r>
      <rPr>
        <b/>
        <sz val="10"/>
        <color theme="1"/>
        <rFont val="Times New Roman"/>
        <family val="1"/>
      </rPr>
      <t>Q/y0 units:</t>
    </r>
    <r>
      <rPr>
        <sz val="10"/>
        <color theme="1"/>
        <rFont val="Times New Roman"/>
        <family val="1"/>
      </rPr>
      <t xml:space="preserve"> Units of discharge (gpm, gallons per minute) from pumping aquifer test or units of initial displacement (ft, feet) of water level from static conditions due to slug injection, swabbing well, or long-term recovery from drilling/pumping.
</t>
    </r>
    <r>
      <rPr>
        <b/>
        <sz val="10"/>
        <color theme="1"/>
        <rFont val="Times New Roman"/>
        <family val="1"/>
      </rPr>
      <t>Analysis notes</t>
    </r>
    <r>
      <rPr>
        <sz val="10"/>
        <color theme="1"/>
        <rFont val="Times New Roman"/>
        <family val="1"/>
      </rPr>
      <t xml:space="preserve">: "Redundant" means aquifer-test data redundant with other test intervals; "Intraborehole analysis" means transmissivities from packer-isolated intervals were analyzed for consistency with borehole integrated aquifer test; "Independent test" means intraborehole analysis was not done to reconcile individual slug tests with borehole aquifer test.
</t>
    </r>
    <r>
      <rPr>
        <b/>
        <sz val="10"/>
        <color theme="1"/>
        <rFont val="Times New Roman"/>
        <family val="1"/>
      </rPr>
      <t>Consistent T</t>
    </r>
    <r>
      <rPr>
        <sz val="10"/>
        <color theme="1"/>
        <rFont val="Times New Roman"/>
        <family val="1"/>
      </rPr>
      <t>: Transmissivity estimate from an intraborehole analysis by Frus and Halford, in feet squared per day.</t>
    </r>
  </si>
  <si>
    <t>Land-surface altitude, meters</t>
  </si>
  <si>
    <t>Bottom depth, ft bgs</t>
  </si>
  <si>
    <t>Top depth, ft bgs</t>
  </si>
  <si>
    <t>Y UTM NAD27 zone 11, meters</t>
  </si>
  <si>
    <t>X UTM NAD27 zone 11, meters</t>
  </si>
  <si>
    <t>Average water-level depth, ft bgs</t>
  </si>
  <si>
    <t>Worksheet contains compiled hydrogeologic, alteration, and water-level information for boreholes in the Pahute Mesa–Oasis Valley groundwater basin. Compiled data binned into 400-foot intervals from water table to bottom of boreholes.</t>
  </si>
  <si>
    <t>HGU bottom depth</t>
  </si>
  <si>
    <t>HGU top depth</t>
  </si>
  <si>
    <t>HGU top saturated depth</t>
  </si>
  <si>
    <t>HGU saturated thickness</t>
  </si>
  <si>
    <t>HGU top, depth below water table</t>
  </si>
  <si>
    <t>HGU bottom, depth below water table</t>
  </si>
  <si>
    <t>Worksheet contains compiled water-level, well-construction, and aquifer-test data for wells in the Pahute Mesa–Oasis Valley groundwater basin.</t>
  </si>
  <si>
    <t>Compiled hydrogeologic, alteration, and water-level information for boreholes in the Pahute Mesa–Oasis Valley groundwater basin. Compiled data binned into 400-foot intervals from water table.</t>
  </si>
  <si>
    <t>Alteration code combination</t>
  </si>
  <si>
    <r>
      <rPr>
        <b/>
        <sz val="9"/>
        <color theme="1"/>
        <rFont val="Times New Roman"/>
        <family val="1"/>
      </rPr>
      <t>New row; old row</t>
    </r>
    <r>
      <rPr>
        <sz val="9"/>
        <color theme="1"/>
        <rFont val="Times New Roman"/>
        <family val="1"/>
      </rPr>
      <t xml:space="preserve">: New and old rows are the row numbers for the new list (columns O–AD) and old list (columns A–L) of wells, respectively.
</t>
    </r>
    <r>
      <rPr>
        <b/>
        <sz val="9"/>
        <color theme="1"/>
        <rFont val="Times New Roman"/>
        <family val="1"/>
      </rPr>
      <t>Rank</t>
    </r>
    <r>
      <rPr>
        <sz val="9"/>
        <color theme="1"/>
        <rFont val="Times New Roman"/>
        <family val="1"/>
      </rPr>
      <t xml:space="preserve">: Rank of each 400-foot bin in new list of wells.
</t>
    </r>
    <r>
      <rPr>
        <b/>
        <sz val="9"/>
        <color theme="1"/>
        <rFont val="Times New Roman"/>
        <family val="1"/>
      </rPr>
      <t>Count</t>
    </r>
    <r>
      <rPr>
        <sz val="9"/>
        <color theme="1"/>
        <rFont val="Times New Roman"/>
        <family val="1"/>
      </rPr>
      <t xml:space="preserve">: Number of 400-foot bins that HGU interval spans.
</t>
    </r>
    <r>
      <rPr>
        <b/>
        <sz val="9"/>
        <color theme="1"/>
        <rFont val="Times New Roman"/>
        <family val="1"/>
      </rPr>
      <t>UGTA well name</t>
    </r>
    <r>
      <rPr>
        <sz val="9"/>
        <color theme="1"/>
        <rFont val="Times New Roman"/>
        <family val="1"/>
      </rPr>
      <t xml:space="preserve">: Underground Test Area borehole name.
</t>
    </r>
    <r>
      <rPr>
        <b/>
        <sz val="9"/>
        <color theme="1"/>
        <rFont val="Times New Roman"/>
        <family val="1"/>
      </rPr>
      <t>HGU</t>
    </r>
    <r>
      <rPr>
        <sz val="9"/>
        <color theme="1"/>
        <rFont val="Times New Roman"/>
        <family val="1"/>
      </rPr>
      <t xml:space="preserve">: Hydrogeologic unit (HGU). List of HGUs provided in KEY worksheet.
</t>
    </r>
    <r>
      <rPr>
        <b/>
        <sz val="9"/>
        <color theme="1"/>
        <rFont val="Times New Roman"/>
        <family val="1"/>
      </rPr>
      <t>Alteration code combination</t>
    </r>
    <r>
      <rPr>
        <sz val="9"/>
        <color theme="1"/>
        <rFont val="Times New Roman"/>
        <family val="1"/>
      </rPr>
      <t xml:space="preserve">: Code, or combination of secondary alteration codes by HGU. List of alteration codes are provided in KEY worksheet.
</t>
    </r>
    <r>
      <rPr>
        <b/>
        <sz val="9"/>
        <color theme="1"/>
        <rFont val="Times New Roman"/>
        <family val="1"/>
      </rPr>
      <t>HGU top and bottom depths below water table</t>
    </r>
    <r>
      <rPr>
        <sz val="9"/>
        <color theme="1"/>
        <rFont val="Times New Roman"/>
        <family val="1"/>
      </rPr>
      <t xml:space="preserve">: Depth to top and bottom of HGU, in feet below water table.
</t>
    </r>
    <r>
      <rPr>
        <b/>
        <sz val="9"/>
        <color theme="1"/>
        <rFont val="Times New Roman"/>
        <family val="1"/>
      </rPr>
      <t>Rank of bin, lower and upper bound</t>
    </r>
    <r>
      <rPr>
        <sz val="9"/>
        <color theme="1"/>
        <rFont val="Times New Roman"/>
        <family val="1"/>
      </rPr>
      <t xml:space="preserve">: Integers corresponding to lower and upper bounds for 400-foot bin intervals. For example, 0, 1, 2,... correspond to 0–400 ft, 400–800 ft, 800–1,200 ft,...
</t>
    </r>
    <r>
      <rPr>
        <b/>
        <sz val="9"/>
        <color theme="1"/>
        <rFont val="Times New Roman"/>
        <family val="1"/>
      </rPr>
      <t>Range of bin, lower and upper bound</t>
    </r>
    <r>
      <rPr>
        <sz val="9"/>
        <color theme="1"/>
        <rFont val="Times New Roman"/>
        <family val="1"/>
      </rPr>
      <t xml:space="preserve">: Lower and upper bounds, in feet, of each 400-foot bin interval.
</t>
    </r>
    <r>
      <rPr>
        <b/>
        <sz val="9"/>
        <color theme="1"/>
        <rFont val="Times New Roman"/>
        <family val="1"/>
      </rPr>
      <t>Range of depths in each bin (top and bottom depths)</t>
    </r>
    <r>
      <rPr>
        <sz val="9"/>
        <color theme="1"/>
        <rFont val="Times New Roman"/>
        <family val="1"/>
      </rPr>
      <t xml:space="preserve">: Top and bottom depths that HGU interval spans in each 400-foot bin, in feet below water table.
</t>
    </r>
    <r>
      <rPr>
        <b/>
        <sz val="9"/>
        <color theme="1"/>
        <rFont val="Times New Roman"/>
        <family val="1"/>
      </rPr>
      <t>Thickness</t>
    </r>
    <r>
      <rPr>
        <sz val="9"/>
        <color theme="1"/>
        <rFont val="Times New Roman"/>
        <family val="1"/>
      </rPr>
      <t>: Thickness of HGU interval within a bin, in feet.</t>
    </r>
    <r>
      <rPr>
        <b/>
        <sz val="9"/>
        <color theme="1"/>
        <rFont val="Times New Roman"/>
        <family val="1"/>
      </rPr>
      <t xml:space="preserve">
</t>
    </r>
  </si>
  <si>
    <r>
      <rPr>
        <b/>
        <sz val="9"/>
        <color theme="1"/>
        <rFont val="Times New Roman"/>
        <family val="1"/>
      </rPr>
      <t>UGTA well name</t>
    </r>
    <r>
      <rPr>
        <sz val="9"/>
        <color theme="1"/>
        <rFont val="Times New Roman"/>
        <family val="1"/>
      </rPr>
      <t xml:space="preserve">: Underground Test Area borehole name.
</t>
    </r>
    <r>
      <rPr>
        <b/>
        <sz val="9"/>
        <color theme="1"/>
        <rFont val="Times New Roman"/>
        <family val="1"/>
      </rPr>
      <t>HGU</t>
    </r>
    <r>
      <rPr>
        <sz val="9"/>
        <color theme="1"/>
        <rFont val="Times New Roman"/>
        <family val="1"/>
      </rPr>
      <t xml:space="preserve">: Hydrogeologic unit (HGU). List of HGUs provided in KEY worksheet.
</t>
    </r>
    <r>
      <rPr>
        <b/>
        <sz val="9"/>
        <color theme="1"/>
        <rFont val="Times New Roman"/>
        <family val="1"/>
      </rPr>
      <t>Alteration code combination</t>
    </r>
    <r>
      <rPr>
        <sz val="9"/>
        <color theme="1"/>
        <rFont val="Times New Roman"/>
        <family val="1"/>
      </rPr>
      <t xml:space="preserve">: Code or combination of secondary mineral alteration codes by HGU. List of alteration codes are provided in KEY worksheet.
</t>
    </r>
    <r>
      <rPr>
        <b/>
        <sz val="9"/>
        <color theme="1"/>
        <rFont val="Times New Roman"/>
        <family val="1"/>
      </rPr>
      <t>HGU top depth</t>
    </r>
    <r>
      <rPr>
        <sz val="9"/>
        <color theme="1"/>
        <rFont val="Times New Roman"/>
        <family val="1"/>
      </rPr>
      <t xml:space="preserve">: Depth to top of HGU, in feet below land surface.
</t>
    </r>
    <r>
      <rPr>
        <b/>
        <sz val="9"/>
        <color theme="1"/>
        <rFont val="Times New Roman"/>
        <family val="1"/>
      </rPr>
      <t>HGU bottom depth</t>
    </r>
    <r>
      <rPr>
        <sz val="9"/>
        <color theme="1"/>
        <rFont val="Times New Roman"/>
        <family val="1"/>
      </rPr>
      <t xml:space="preserve">: Depth to bottom of HGU, in feet below land surface.
</t>
    </r>
    <r>
      <rPr>
        <b/>
        <sz val="9"/>
        <color theme="1"/>
        <rFont val="Times New Roman"/>
        <family val="1"/>
      </rPr>
      <t>Average water-level depth</t>
    </r>
    <r>
      <rPr>
        <sz val="9"/>
        <color theme="1"/>
        <rFont val="Times New Roman"/>
        <family val="1"/>
      </rPr>
      <t xml:space="preserve">: Depth to average of predevelopment water levels measured in well, in feet below land surface.
</t>
    </r>
    <r>
      <rPr>
        <b/>
        <sz val="9"/>
        <color theme="1"/>
        <rFont val="Times New Roman"/>
        <family val="1"/>
      </rPr>
      <t>HGU top saturated depth</t>
    </r>
    <r>
      <rPr>
        <sz val="9"/>
        <color theme="1"/>
        <rFont val="Times New Roman"/>
        <family val="1"/>
      </rPr>
      <t xml:space="preserve">: The larger of the depth to top of HGU or to average water-level depth, in feet below land surface.
</t>
    </r>
    <r>
      <rPr>
        <b/>
        <sz val="9"/>
        <color theme="1"/>
        <rFont val="Times New Roman"/>
        <family val="1"/>
      </rPr>
      <t>HGU saturated thickness</t>
    </r>
    <r>
      <rPr>
        <sz val="9"/>
        <color theme="1"/>
        <rFont val="Times New Roman"/>
        <family val="1"/>
      </rPr>
      <t>: Saturated thickness of HGU, in feet.</t>
    </r>
    <r>
      <rPr>
        <b/>
        <sz val="9"/>
        <color theme="1"/>
        <rFont val="Times New Roman"/>
        <family val="1"/>
      </rPr>
      <t xml:space="preserve">
HGU top, depth below water table</t>
    </r>
    <r>
      <rPr>
        <sz val="9"/>
        <color theme="1"/>
        <rFont val="Times New Roman"/>
        <family val="1"/>
      </rPr>
      <t xml:space="preserve">: Depth to top of HGU, in feet below water table.
</t>
    </r>
    <r>
      <rPr>
        <b/>
        <sz val="9"/>
        <color theme="1"/>
        <rFont val="Times New Roman"/>
        <family val="1"/>
      </rPr>
      <t>HGU bottom, depth below water table:</t>
    </r>
    <r>
      <rPr>
        <sz val="9"/>
        <color theme="1"/>
        <rFont val="Times New Roman"/>
        <family val="1"/>
      </rPr>
      <t xml:space="preserve"> Depth to bottom of HGU, in feet below water table.
</t>
    </r>
    <r>
      <rPr>
        <b/>
        <sz val="9"/>
        <color theme="1"/>
        <rFont val="Times New Roman"/>
        <family val="1"/>
      </rPr>
      <t>Count</t>
    </r>
    <r>
      <rPr>
        <sz val="9"/>
        <color theme="1"/>
        <rFont val="Times New Roman"/>
        <family val="1"/>
      </rPr>
      <t xml:space="preserve">: Number of 400-foot bins that HGU interval spans.
</t>
    </r>
    <r>
      <rPr>
        <b/>
        <sz val="9"/>
        <color theme="1"/>
        <rFont val="Times New Roman"/>
        <family val="1"/>
      </rPr>
      <t>Row start</t>
    </r>
    <r>
      <rPr>
        <sz val="9"/>
        <color theme="1"/>
        <rFont val="Times New Roman"/>
        <family val="1"/>
      </rPr>
      <t>: Number of row for starting new list of wells, HGUs, and alteration codes for 400-foot bins.</t>
    </r>
  </si>
  <si>
    <r>
      <rPr>
        <b/>
        <sz val="9"/>
        <color theme="1"/>
        <rFont val="Times New Roman"/>
        <family val="1"/>
      </rPr>
      <t>UGTA well name</t>
    </r>
    <r>
      <rPr>
        <sz val="9"/>
        <color theme="1"/>
        <rFont val="Times New Roman"/>
        <family val="1"/>
      </rPr>
      <t xml:space="preserve">: Underground Test Area borehole name.
</t>
    </r>
    <r>
      <rPr>
        <b/>
        <sz val="9"/>
        <color theme="1"/>
        <rFont val="Times New Roman"/>
        <family val="1"/>
      </rPr>
      <t>HGU</t>
    </r>
    <r>
      <rPr>
        <sz val="9"/>
        <color theme="1"/>
        <rFont val="Times New Roman"/>
        <family val="1"/>
      </rPr>
      <t xml:space="preserve">: Hydrogeologic unit (HGU). List of HGUs provided in KEY worksheet.
</t>
    </r>
    <r>
      <rPr>
        <b/>
        <sz val="9"/>
        <color theme="1"/>
        <rFont val="Times New Roman"/>
        <family val="1"/>
      </rPr>
      <t>Alteration code combination</t>
    </r>
    <r>
      <rPr>
        <sz val="9"/>
        <color theme="1"/>
        <rFont val="Times New Roman"/>
        <family val="1"/>
      </rPr>
      <t xml:space="preserve">: Code or combination of secondary alteration codes by HGUs. List of alteration codes are provided in KEY worksheet.
</t>
    </r>
    <r>
      <rPr>
        <b/>
        <sz val="9"/>
        <color theme="1"/>
        <rFont val="Times New Roman"/>
        <family val="1"/>
      </rPr>
      <t>Alteration group</t>
    </r>
    <r>
      <rPr>
        <sz val="9"/>
        <color theme="1"/>
        <rFont val="Times New Roman"/>
        <family val="1"/>
      </rPr>
      <t xml:space="preserve">: Broad categorization of alteration codes. List of group definitions in columns A–B.
</t>
    </r>
    <r>
      <rPr>
        <b/>
        <sz val="9"/>
        <color theme="1"/>
        <rFont val="Times New Roman"/>
        <family val="1"/>
      </rPr>
      <t>Bin</t>
    </r>
    <r>
      <rPr>
        <sz val="9"/>
        <color theme="1"/>
        <rFont val="Times New Roman"/>
        <family val="1"/>
      </rPr>
      <t xml:space="preserve">: Bin interval, in feet. Bins of 400, 800, 1,200,... correspond to 0–400 ft, 400–800 ft, 800–1,200 ft,...
</t>
    </r>
    <r>
      <rPr>
        <b/>
        <sz val="9"/>
        <color theme="1"/>
        <rFont val="Times New Roman"/>
        <family val="1"/>
      </rPr>
      <t>Thickness</t>
    </r>
    <r>
      <rPr>
        <sz val="9"/>
        <color theme="1"/>
        <rFont val="Times New Roman"/>
        <family val="1"/>
      </rPr>
      <t>: Thickness of unique HGU and alteration group, in feet, within 400-foot bin.</t>
    </r>
  </si>
  <si>
    <r>
      <rPr>
        <b/>
        <sz val="9"/>
        <color theme="1"/>
        <rFont val="Times New Roman"/>
        <family val="1"/>
      </rPr>
      <t>Alteration code combination</t>
    </r>
    <r>
      <rPr>
        <sz val="9"/>
        <color theme="1"/>
        <rFont val="Times New Roman"/>
        <family val="1"/>
      </rPr>
      <t xml:space="preserve">: Code or combination of secondary mineral alteration codes for volcanic rocks. List of alteration codes are provided in KEY worksheet.
</t>
    </r>
    <r>
      <rPr>
        <b/>
        <sz val="9"/>
        <color theme="1"/>
        <rFont val="Times New Roman"/>
        <family val="1"/>
      </rPr>
      <t>Alteration group</t>
    </r>
    <r>
      <rPr>
        <sz val="9"/>
        <color theme="1"/>
        <rFont val="Times New Roman"/>
        <family val="1"/>
      </rPr>
      <t>: Broad categorization of alteration code combinations into five groups: argillic, devitrified, mineralized, vitric, and zeolitic.</t>
    </r>
  </si>
  <si>
    <t>ER-20- 8-2 m1</t>
  </si>
  <si>
    <t>ER-20-11 m1</t>
  </si>
  <si>
    <r>
      <rPr>
        <b/>
        <sz val="9"/>
        <color theme="1"/>
        <rFont val="Times New Roman"/>
        <family val="1"/>
      </rPr>
      <t>UGTA well name</t>
    </r>
    <r>
      <rPr>
        <sz val="9"/>
        <color theme="1"/>
        <rFont val="Times New Roman"/>
        <family val="1"/>
      </rPr>
      <t xml:space="preserve">: Underground Test Area borehole name.
</t>
    </r>
    <r>
      <rPr>
        <b/>
        <sz val="9"/>
        <color theme="1"/>
        <rFont val="Times New Roman"/>
        <family val="1"/>
      </rPr>
      <t>HGU</t>
    </r>
    <r>
      <rPr>
        <sz val="9"/>
        <color theme="1"/>
        <rFont val="Times New Roman"/>
        <family val="1"/>
      </rPr>
      <t xml:space="preserve">: Hydrogeologic unit (HGU). List of HGUs provided in KEY worksheet.
</t>
    </r>
    <r>
      <rPr>
        <b/>
        <sz val="9"/>
        <color theme="1"/>
        <rFont val="Times New Roman"/>
        <family val="1"/>
      </rPr>
      <t xml:space="preserve">Alteration code </t>
    </r>
    <r>
      <rPr>
        <b/>
        <sz val="9"/>
        <rFont val="Times New Roman"/>
        <family val="1"/>
      </rPr>
      <t>combination</t>
    </r>
    <r>
      <rPr>
        <sz val="9"/>
        <color theme="1"/>
        <rFont val="Times New Roman"/>
        <family val="1"/>
      </rPr>
      <t xml:space="preserve">: Code or combination of secondary mineral alteration codes by HGUs. List of alteration codes are provided in KEY worksheet.
</t>
    </r>
    <r>
      <rPr>
        <b/>
        <sz val="9"/>
        <color theme="1"/>
        <rFont val="Times New Roman"/>
        <family val="1"/>
      </rPr>
      <t>Alteration group</t>
    </r>
    <r>
      <rPr>
        <sz val="9"/>
        <color theme="1"/>
        <rFont val="Times New Roman"/>
        <family val="1"/>
      </rPr>
      <t xml:space="preserve">: Broad categorization of alteration codes. List of group definitions in columns A–B of GROUP-FOR-PLOT worksheet.
</t>
    </r>
    <r>
      <rPr>
        <b/>
        <sz val="9"/>
        <color theme="1"/>
        <rFont val="Times New Roman"/>
        <family val="1"/>
      </rPr>
      <t>UniqueID</t>
    </r>
    <r>
      <rPr>
        <sz val="9"/>
        <color theme="1"/>
        <rFont val="Times New Roman"/>
        <family val="1"/>
      </rPr>
      <t xml:space="preserve">: Unique identification for plotting data.
</t>
    </r>
    <r>
      <rPr>
        <b/>
        <sz val="9"/>
        <color theme="1"/>
        <rFont val="Times New Roman"/>
        <family val="1"/>
      </rPr>
      <t>Bin</t>
    </r>
    <r>
      <rPr>
        <sz val="9"/>
        <color theme="1"/>
        <rFont val="Times New Roman"/>
        <family val="1"/>
      </rPr>
      <t xml:space="preserve">: Bin interval, in feet. Bins of 400, 800, 1,200,... correspond to 0–400 ft, 400–800 ft, 800–1,200 ft,...
</t>
    </r>
    <r>
      <rPr>
        <b/>
        <sz val="9"/>
        <color theme="1"/>
        <rFont val="Times New Roman"/>
        <family val="1"/>
      </rPr>
      <t>Thickness</t>
    </r>
    <r>
      <rPr>
        <sz val="9"/>
        <color theme="1"/>
        <rFont val="Times New Roman"/>
        <family val="1"/>
      </rPr>
      <t>: Thickness of unique HGU and alteration group, in feet, within 400-foot bin.</t>
    </r>
  </si>
  <si>
    <r>
      <rPr>
        <b/>
        <sz val="9"/>
        <rFont val="Times New Roman"/>
        <family val="1"/>
      </rPr>
      <t>UGTA well name</t>
    </r>
    <r>
      <rPr>
        <sz val="9"/>
        <rFont val="Times New Roman"/>
        <family val="1"/>
      </rPr>
      <t xml:space="preserve">: Underground Test Area borehole name.
</t>
    </r>
    <r>
      <rPr>
        <b/>
        <sz val="9"/>
        <rFont val="Times New Roman"/>
        <family val="1"/>
      </rPr>
      <t>HGU</t>
    </r>
    <r>
      <rPr>
        <sz val="9"/>
        <rFont val="Times New Roman"/>
        <family val="1"/>
      </rPr>
      <t xml:space="preserve">: Hydrogeologic unit (HGU). List of HGUs provided in KEY worksheet.
</t>
    </r>
    <r>
      <rPr>
        <b/>
        <sz val="9"/>
        <rFont val="Times New Roman"/>
        <family val="1"/>
      </rPr>
      <t>Alteration code combination</t>
    </r>
    <r>
      <rPr>
        <sz val="9"/>
        <rFont val="Times New Roman"/>
        <family val="1"/>
      </rPr>
      <t xml:space="preserve">: Code or combination of secondary mineral alteration codes by HGUs. List of alteration codes are provided in KEY worksheet.
</t>
    </r>
    <r>
      <rPr>
        <b/>
        <sz val="9"/>
        <rFont val="Times New Roman"/>
        <family val="1"/>
      </rPr>
      <t>Alteration group</t>
    </r>
    <r>
      <rPr>
        <sz val="9"/>
        <rFont val="Times New Roman"/>
        <family val="1"/>
      </rPr>
      <t xml:space="preserve">: Broad categorization of alteration codes. List of group definitions in columns A–B.
</t>
    </r>
    <r>
      <rPr>
        <b/>
        <sz val="9"/>
        <rFont val="Times New Roman"/>
        <family val="1"/>
      </rPr>
      <t>Bin</t>
    </r>
    <r>
      <rPr>
        <sz val="9"/>
        <rFont val="Times New Roman"/>
        <family val="1"/>
      </rPr>
      <t xml:space="preserve">: Bin interval, in feet. Bins of 400, 800, 1,200,... correspond to 0–400 ft, 400–800 ft, 800–1,200 ft,...
</t>
    </r>
    <r>
      <rPr>
        <b/>
        <sz val="9"/>
        <rFont val="Times New Roman"/>
        <family val="1"/>
      </rPr>
      <t>Thickness</t>
    </r>
    <r>
      <rPr>
        <sz val="9"/>
        <rFont val="Times New Roman"/>
        <family val="1"/>
      </rPr>
      <t xml:space="preserve">: Thickness of unique HGU and alteration group, in feet, within 400-foot bin.
</t>
    </r>
    <r>
      <rPr>
        <b/>
        <sz val="9"/>
        <rFont val="Times New Roman"/>
        <family val="1"/>
      </rPr>
      <t>UGTA well name</t>
    </r>
    <r>
      <rPr>
        <sz val="9"/>
        <rFont val="Times New Roman"/>
        <family val="1"/>
      </rPr>
      <t xml:space="preserve">: Unique list with Underground Test Area borehole name in each bin.
</t>
    </r>
    <r>
      <rPr>
        <b/>
        <sz val="9"/>
        <rFont val="Times New Roman"/>
        <family val="1"/>
      </rPr>
      <t>Bin</t>
    </r>
    <r>
      <rPr>
        <sz val="9"/>
        <rFont val="Times New Roman"/>
        <family val="1"/>
      </rPr>
      <t>: Bin interval, in feet, corresponding to unique list of Underground Test Area borehole names.</t>
    </r>
  </si>
  <si>
    <r>
      <rPr>
        <b/>
        <sz val="10"/>
        <rFont val="Times New Roman"/>
        <family val="1"/>
      </rPr>
      <t>UGTA well name</t>
    </r>
    <r>
      <rPr>
        <sz val="10"/>
        <rFont val="Times New Roman"/>
        <family val="1"/>
      </rPr>
      <t xml:space="preserve">: Underground Test Area borehole name from Pahute Mesa–Oasis Valley hydrostratigraphic framework model.
</t>
    </r>
    <r>
      <rPr>
        <b/>
        <sz val="10"/>
        <rFont val="Times New Roman"/>
        <family val="1"/>
      </rPr>
      <t>X UTM NAD27 zone 11</t>
    </r>
    <r>
      <rPr>
        <sz val="10"/>
        <rFont val="Times New Roman"/>
        <family val="1"/>
      </rPr>
      <t xml:space="preserve">: Easting, in meters, of well. Universal Transverse Mercator (zone 11) coordinate; referenced to the North American Datum of 1927 (NAD27).
</t>
    </r>
    <r>
      <rPr>
        <b/>
        <sz val="10"/>
        <rFont val="Times New Roman"/>
        <family val="1"/>
      </rPr>
      <t>Y UTM NAD27 zone 11</t>
    </r>
    <r>
      <rPr>
        <sz val="10"/>
        <rFont val="Times New Roman"/>
        <family val="1"/>
      </rPr>
      <t xml:space="preserve">: Northing, in meters, of well. Universal Transverse Mercator (zone 11) coordinate; referenced to the North American Datum of 1927 (NAD27).
</t>
    </r>
    <r>
      <rPr>
        <b/>
        <sz val="10"/>
        <rFont val="Times New Roman"/>
        <family val="1"/>
      </rPr>
      <t>Land-surface altitude</t>
    </r>
    <r>
      <rPr>
        <sz val="10"/>
        <rFont val="Times New Roman"/>
        <family val="1"/>
      </rPr>
      <t>: Altitude of land surface at well, in meters. Altitude reference is National Geodetic Vertical Datum of 1929 (NGVD 29).</t>
    </r>
    <r>
      <rPr>
        <b/>
        <sz val="10"/>
        <rFont val="Times New Roman"/>
        <family val="1"/>
      </rPr>
      <t xml:space="preserve">
HGU</t>
    </r>
    <r>
      <rPr>
        <sz val="10"/>
        <rFont val="Times New Roman"/>
        <family val="1"/>
      </rPr>
      <t xml:space="preserve">: Hydrogeologic unit (HGU). List of HGUs provided in KEY worksheet.
</t>
    </r>
    <r>
      <rPr>
        <b/>
        <sz val="10"/>
        <rFont val="Times New Roman"/>
        <family val="1"/>
      </rPr>
      <t>Alteration code combination</t>
    </r>
    <r>
      <rPr>
        <sz val="10"/>
        <rFont val="Times New Roman"/>
        <family val="1"/>
      </rPr>
      <t xml:space="preserve">: Code, or combination of secondary mineral alteration codes by HGU. List of alteration codes are provided in KEY worksheet.
</t>
    </r>
    <r>
      <rPr>
        <b/>
        <sz val="10"/>
        <rFont val="Times New Roman"/>
        <family val="1"/>
      </rPr>
      <t>Top depth</t>
    </r>
    <r>
      <rPr>
        <sz val="10"/>
        <rFont val="Times New Roman"/>
        <family val="1"/>
      </rPr>
      <t xml:space="preserve">: Depth to top of HGU, in feet below land surface.
</t>
    </r>
    <r>
      <rPr>
        <b/>
        <sz val="10"/>
        <rFont val="Times New Roman"/>
        <family val="1"/>
      </rPr>
      <t>Bottom depth</t>
    </r>
    <r>
      <rPr>
        <sz val="10"/>
        <rFont val="Times New Roman"/>
        <family val="1"/>
      </rPr>
      <t xml:space="preserve">: Depth to bottom of HGU, in feet below land surface.
</t>
    </r>
    <r>
      <rPr>
        <b/>
        <sz val="10"/>
        <rFont val="Times New Roman"/>
        <family val="1"/>
      </rPr>
      <t>Thickness</t>
    </r>
    <r>
      <rPr>
        <sz val="10"/>
        <rFont val="Times New Roman"/>
        <family val="1"/>
      </rPr>
      <t xml:space="preserve">: Thickness of open interval, in feet
</t>
    </r>
    <r>
      <rPr>
        <b/>
        <sz val="10"/>
        <rFont val="Times New Roman"/>
        <family val="1"/>
      </rPr>
      <t>Average water-level depth</t>
    </r>
    <r>
      <rPr>
        <sz val="10"/>
        <rFont val="Times New Roman"/>
        <family val="1"/>
      </rPr>
      <t>: Depth to predevelopment water level or to average of predevelopment water levels measured in well, in feet below land surface. Water levels from appendix 2 of this report.</t>
    </r>
    <r>
      <rPr>
        <b/>
        <sz val="10"/>
        <rFont val="Times New Roman"/>
        <family val="1"/>
      </rPr>
      <t xml:space="preserve">
</t>
    </r>
  </si>
  <si>
    <r>
      <rPr>
        <b/>
        <sz val="9"/>
        <color theme="1"/>
        <rFont val="Times New Roman"/>
        <family val="1"/>
      </rPr>
      <t>Bins</t>
    </r>
    <r>
      <rPr>
        <sz val="9"/>
        <color theme="1"/>
        <rFont val="Times New Roman"/>
        <family val="1"/>
      </rPr>
      <t xml:space="preserve">: Bin interval, in feet. Bins of 400, 800, 1,200,... correspond to 0–400 ft, 400–800 ft, 800–1,200 ft,...
</t>
    </r>
    <r>
      <rPr>
        <b/>
        <sz val="9"/>
        <color theme="1"/>
        <rFont val="Times New Roman"/>
        <family val="1"/>
      </rPr>
      <t>B, ft</t>
    </r>
    <r>
      <rPr>
        <sz val="9"/>
        <color theme="1"/>
        <rFont val="Times New Roman"/>
        <family val="1"/>
      </rPr>
      <t xml:space="preserve">: Thickness of unique HGU and alteration group, in feet, within 400-foot bin.
</t>
    </r>
    <r>
      <rPr>
        <b/>
        <sz val="9"/>
        <color theme="1"/>
        <rFont val="Times New Roman"/>
        <family val="1"/>
      </rPr>
      <t>Y value:</t>
    </r>
    <r>
      <rPr>
        <sz val="9"/>
        <color theme="1"/>
        <rFont val="Times New Roman"/>
        <family val="1"/>
      </rPr>
      <t xml:space="preserve"> Bin interval midpoint, in feet, for plotting data.</t>
    </r>
  </si>
  <si>
    <r>
      <rPr>
        <b/>
        <sz val="9"/>
        <color theme="1"/>
        <rFont val="Times New Roman"/>
        <family val="1"/>
      </rPr>
      <t>Bins, ft below water table</t>
    </r>
    <r>
      <rPr>
        <sz val="9"/>
        <color theme="1"/>
        <rFont val="Times New Roman"/>
        <family val="1"/>
      </rPr>
      <t xml:space="preserve">: Bin interval, in feet, below water table. Bins of 400, 800, 1,200,... correspond to 0–400 ft, 400–800 ft, 800–1,200 ft,...
</t>
    </r>
    <r>
      <rPr>
        <b/>
        <sz val="9"/>
        <color theme="1"/>
        <rFont val="Times New Roman"/>
        <family val="1"/>
      </rPr>
      <t>Bin labels</t>
    </r>
    <r>
      <rPr>
        <sz val="9"/>
        <color theme="1"/>
        <rFont val="Times New Roman"/>
        <family val="1"/>
      </rPr>
      <t xml:space="preserve">: Bin intervals for plotting data.
</t>
    </r>
    <r>
      <rPr>
        <b/>
        <sz val="9"/>
        <color theme="1"/>
        <rFont val="Times New Roman"/>
        <family val="1"/>
      </rPr>
      <t>b, ft:</t>
    </r>
    <r>
      <rPr>
        <sz val="9"/>
        <color theme="1"/>
        <rFont val="Times New Roman"/>
        <family val="1"/>
      </rPr>
      <t xml:space="preserve"> Total thickness, in feet, of each alteration group in each binned interval.
</t>
    </r>
    <r>
      <rPr>
        <b/>
        <sz val="9"/>
        <color theme="1"/>
        <rFont val="Times New Roman"/>
        <family val="1"/>
      </rPr>
      <t>Total thickness, ft</t>
    </r>
    <r>
      <rPr>
        <sz val="9"/>
        <color theme="1"/>
        <rFont val="Times New Roman"/>
        <family val="1"/>
      </rPr>
      <t xml:space="preserve">: Total thickness, in feet, of all alteration groups in each binned interval.
</t>
    </r>
    <r>
      <rPr>
        <b/>
        <sz val="9"/>
        <color theme="1"/>
        <rFont val="Times New Roman"/>
        <family val="1"/>
      </rPr>
      <t>%</t>
    </r>
    <r>
      <rPr>
        <sz val="9"/>
        <color theme="1"/>
        <rFont val="Times New Roman"/>
        <family val="1"/>
      </rPr>
      <t xml:space="preserve">: Percent of total thickness in each binned interval.
</t>
    </r>
    <r>
      <rPr>
        <b/>
        <sz val="9"/>
        <color theme="1"/>
        <rFont val="Times New Roman"/>
        <family val="1"/>
      </rPr>
      <t>Dummy series to plot #s</t>
    </r>
    <r>
      <rPr>
        <sz val="9"/>
        <color theme="1"/>
        <rFont val="Times New Roman"/>
        <family val="1"/>
      </rPr>
      <t xml:space="preserve">: Dummy values for plotting "unique wells in list" on figure.
</t>
    </r>
    <r>
      <rPr>
        <b/>
        <sz val="9"/>
        <color theme="1"/>
        <rFont val="Times New Roman"/>
        <family val="1"/>
      </rPr>
      <t>Unique wells in list</t>
    </r>
    <r>
      <rPr>
        <sz val="9"/>
        <color theme="1"/>
        <rFont val="Times New Roman"/>
        <family val="1"/>
      </rPr>
      <t>: Number of wells in each binned interval.</t>
    </r>
  </si>
  <si>
    <t>Hydrogeologic, alteration, location, and water-level information for boreholes, extracted from the borehole database in Appendix A of the Pahute Mesa–Oasis Valley hydrostratigraphic framework model report (U.S. Department of Energy, 2020a, Pahute Mesa–Oasis Valley hydrostratigraphic framework model for Corrective Action Units 101 and 102—Central and western Pahute Mesa, Nye County, Nevada: U.S. Department of Energy Report DOE/EMNV--0014, 708 p.)</t>
  </si>
  <si>
    <t>References</t>
  </si>
  <si>
    <t>Frus, R.J., and Halford, K.J., 2018, Documentation of single-well aquifer tests and integrated borehole analyses, Pahute Mesa and Vicinity, Nevada: U.S. Geological Survey Scientific Investigations Report 2018–5096, 22 p., https://doi.org/10.3133/sir20185096.</t>
  </si>
  <si>
    <t>U.S. Department of Energy, 2020a, Pahute Mesa-Oasis Valley Hydrostratigraphic Framework Model for Corrective Action Units 101 and 102: Central and Western Pahute Mesa, Nye County, Nevada: U.S. Department of Energy Report DOE/EMNV--0014, 708 p.</t>
  </si>
  <si>
    <t>Worksheet contains hydrogeologic, alteration, location, and water-level information for boreholes, extracted from the borehole database in Appendix A of the Pahute Mesa–Oasis Valley hydrostratigraphic framework model report (U.S. Department of Energy, 2020a)</t>
  </si>
  <si>
    <t>REFERENCES</t>
  </si>
  <si>
    <t>References to compiled lithologic and aquifer-test data.</t>
  </si>
  <si>
    <t>Jackson, T.R., Fenelon, J.M., and Paylor, R.L., 2021, Groundwater flow conceptualization of the Pahute Mesa–Oasis Valley Groundwater Basin, Nevada—A synthesis of geologic, hydrologic, hydraulic-property, and tritium data: U.S. Geological Survey Scientific Investigations Report 2020–5134, 100 p., https://doi.org/ 10.3133/ sir20205134.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</si>
</sst>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000"/>
    <numFmt numFmtId="166" formatCode="mm/dd/yyyy\ hh:mm"/>
    <numFmt numFmtId="167" formatCode="mm/dd/yyyy\ hh:mm;@"/>
    <numFmt numFmtId="168" formatCode="0.000"/>
    <numFmt numFmtId="169" formatCode="0.000000"/>
    <numFmt numFmtId="170" formatCode="_(* #,##0_);_(* \(#,##0\);_(* &quot;-&quot;??_);_(@_)"/>
    <numFmt numFmtId="171" formatCode="mm/dd/yyyy"/>
  </numFmts>
  <fonts count="27" x14ac:knownFonts="1">
    <font>
      <sz val="11"/>
      <color theme="1"/>
      <name val="Times New Roman"/>
      <family val="2"/>
    </font>
    <font>
      <sz val="11"/>
      <color theme="1"/>
      <name val="Times New Roman"/>
      <family val="2"/>
    </font>
    <font>
      <b/>
      <sz val="12"/>
      <color rgb="FF0070C0"/>
      <name val="Times New Roman"/>
      <family val="1"/>
    </font>
    <font>
      <sz val="10"/>
      <color theme="1"/>
      <name val="Times New Roman"/>
      <family val="1"/>
    </font>
    <font>
      <b/>
      <sz val="10"/>
      <color theme="1"/>
      <name val="Times New Roman"/>
      <family val="1"/>
    </font>
    <font>
      <b/>
      <sz val="11"/>
      <color theme="1"/>
      <name val="Times New Roman"/>
      <family val="1"/>
    </font>
    <font>
      <b/>
      <sz val="11"/>
      <color rgb="FF0070C0"/>
      <name val="Times New Roman"/>
      <family val="1"/>
    </font>
    <font>
      <sz val="10"/>
      <name val="Times New Roman"/>
      <family val="1"/>
    </font>
    <font>
      <b/>
      <sz val="10"/>
      <name val="Times New Roman"/>
      <family val="1"/>
    </font>
    <font>
      <sz val="11"/>
      <color indexed="8"/>
      <name val="Times New Roman"/>
      <family val="1"/>
    </font>
    <font>
      <sz val="11"/>
      <name val="Times New Roman"/>
      <family val="1"/>
    </font>
    <font>
      <sz val="11"/>
      <color theme="1"/>
      <name val="Times New Roman"/>
      <family val="1"/>
    </font>
    <font>
      <sz val="9"/>
      <color theme="1"/>
      <name val="Times New Roman"/>
      <family val="2"/>
    </font>
    <font>
      <sz val="9"/>
      <color theme="1"/>
      <name val="Times New Roman"/>
      <family val="1"/>
    </font>
    <font>
      <b/>
      <sz val="9"/>
      <color theme="1"/>
      <name val="Times New Roman"/>
      <family val="1"/>
    </font>
    <font>
      <b/>
      <sz val="11"/>
      <name val="Arial"/>
      <family val="2"/>
    </font>
    <font>
      <sz val="11"/>
      <name val="Arial"/>
      <family val="2"/>
    </font>
    <font>
      <sz val="12"/>
      <color theme="1"/>
      <name val="Times New Roman"/>
      <family val="1"/>
    </font>
    <font>
      <b/>
      <sz val="12"/>
      <name val="Times New Roman"/>
      <family val="1"/>
    </font>
    <font>
      <sz val="12"/>
      <name val="Times New Roman"/>
      <family val="1"/>
    </font>
    <font>
      <b/>
      <sz val="12"/>
      <color rgb="FF0000FF"/>
      <name val="Times New Roman"/>
      <family val="1"/>
    </font>
    <font>
      <b/>
      <sz val="12"/>
      <color theme="1"/>
      <name val="Times New Roman"/>
      <family val="1"/>
    </font>
    <font>
      <i/>
      <sz val="12"/>
      <name val="Times New Roman"/>
      <family val="1"/>
    </font>
    <font>
      <b/>
      <sz val="12"/>
      <color theme="4"/>
      <name val="Times New Roman"/>
      <family val="1"/>
    </font>
    <font>
      <b/>
      <sz val="9"/>
      <name val="Times New Roman"/>
      <family val="1"/>
    </font>
    <font>
      <sz val="9"/>
      <name val="Times New Roman"/>
      <family val="1"/>
    </font>
    <font>
      <b/>
      <sz val="11"/>
      <name val="Times New Roman"/>
      <family val="1"/>
    </font>
  </fonts>
  <fills count="1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indexed="47"/>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24">
    <border>
      <left/>
      <right/>
      <top/>
      <bottom/>
      <diagonal/>
    </border>
    <border>
      <left/>
      <right/>
      <top/>
      <bottom style="medium">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0" fontId="1" fillId="0" borderId="0"/>
  </cellStyleXfs>
  <cellXfs count="166">
    <xf numFmtId="0" fontId="0" fillId="0" borderId="0" xfId="0"/>
    <xf numFmtId="0" fontId="0" fillId="0" borderId="1" xfId="0" applyBorder="1"/>
    <xf numFmtId="0" fontId="0" fillId="0" borderId="1" xfId="0" applyBorder="1" applyAlignment="1">
      <alignment horizontal="center"/>
    </xf>
    <xf numFmtId="0" fontId="5" fillId="2" borderId="1" xfId="0" applyFont="1" applyFill="1" applyBorder="1"/>
    <xf numFmtId="0" fontId="5" fillId="2" borderId="1" xfId="0" applyFont="1" applyFill="1" applyBorder="1" applyAlignment="1">
      <alignment horizontal="center"/>
    </xf>
    <xf numFmtId="0" fontId="0" fillId="0" borderId="0" xfId="0" applyAlignment="1">
      <alignment horizontal="center"/>
    </xf>
    <xf numFmtId="164" fontId="0" fillId="0" borderId="0" xfId="0" applyNumberFormat="1" applyAlignment="1">
      <alignment horizontal="center"/>
    </xf>
    <xf numFmtId="0" fontId="6" fillId="0" borderId="1" xfId="0" applyFont="1" applyBorder="1"/>
    <xf numFmtId="1" fontId="2" fillId="0" borderId="1" xfId="0" applyNumberFormat="1" applyFont="1" applyBorder="1"/>
    <xf numFmtId="0" fontId="3" fillId="0" borderId="1" xfId="0" applyFont="1" applyBorder="1"/>
    <xf numFmtId="0" fontId="3" fillId="0" borderId="1" xfId="0" applyFont="1" applyBorder="1" applyAlignment="1">
      <alignment horizontal="center"/>
    </xf>
    <xf numFmtId="0" fontId="7" fillId="0" borderId="1" xfId="0" applyFont="1" applyBorder="1" applyAlignment="1">
      <alignment horizontal="center"/>
    </xf>
    <xf numFmtId="0" fontId="3" fillId="0" borderId="0" xfId="0" applyFont="1"/>
    <xf numFmtId="0" fontId="3" fillId="4" borderId="2" xfId="0" applyFont="1" applyFill="1" applyBorder="1"/>
    <xf numFmtId="1" fontId="4" fillId="2" borderId="1" xfId="0" applyNumberFormat="1" applyFont="1" applyFill="1" applyBorder="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8" fillId="2" borderId="1" xfId="0" applyFont="1" applyFill="1" applyBorder="1" applyAlignment="1">
      <alignment horizontal="center" wrapText="1"/>
    </xf>
    <xf numFmtId="1" fontId="4" fillId="4" borderId="1" xfId="0" applyNumberFormat="1" applyFont="1" applyFill="1" applyBorder="1" applyAlignment="1">
      <alignment horizontal="center" wrapText="1"/>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9" fillId="0" borderId="3" xfId="0" applyFont="1" applyBorder="1" applyAlignment="1">
      <alignment vertical="center"/>
    </xf>
    <xf numFmtId="165" fontId="3" fillId="0" borderId="0" xfId="0" applyNumberFormat="1" applyFont="1" applyAlignment="1">
      <alignment horizontal="center"/>
    </xf>
    <xf numFmtId="0" fontId="3" fillId="0" borderId="0" xfId="0" applyFont="1" applyAlignment="1">
      <alignment horizontal="center"/>
    </xf>
    <xf numFmtId="0" fontId="10" fillId="0" borderId="4" xfId="0" applyFont="1" applyBorder="1" applyAlignment="1">
      <alignment horizontal="center" vertical="center"/>
    </xf>
    <xf numFmtId="0" fontId="9" fillId="0" borderId="3" xfId="0" applyFont="1" applyBorder="1" applyAlignment="1">
      <alignment horizontal="center" vertical="center"/>
    </xf>
    <xf numFmtId="0" fontId="11" fillId="0" borderId="0" xfId="0" applyFont="1" applyAlignment="1">
      <alignment horizontal="center"/>
    </xf>
    <xf numFmtId="0" fontId="11" fillId="0" borderId="0" xfId="0" applyFont="1"/>
    <xf numFmtId="166" fontId="11" fillId="0" borderId="0" xfId="0" applyNumberFormat="1" applyFont="1" applyAlignment="1">
      <alignment horizontal="left"/>
    </xf>
    <xf numFmtId="0" fontId="3" fillId="0" borderId="0" xfId="0" quotePrefix="1" applyFont="1" applyAlignment="1">
      <alignment horizontal="center"/>
    </xf>
    <xf numFmtId="167" fontId="11" fillId="0" borderId="0" xfId="0" applyNumberFormat="1" applyFont="1" applyAlignment="1">
      <alignment horizontal="left"/>
    </xf>
    <xf numFmtId="0" fontId="3" fillId="0" borderId="0" xfId="0" applyFont="1" applyAlignment="1">
      <alignment horizontal="left"/>
    </xf>
    <xf numFmtId="1" fontId="3" fillId="0" borderId="0" xfId="0" applyNumberFormat="1" applyFont="1"/>
    <xf numFmtId="0" fontId="7" fillId="0" borderId="0" xfId="0" applyFont="1" applyAlignment="1">
      <alignment horizontal="center"/>
    </xf>
    <xf numFmtId="164" fontId="0" fillId="0" borderId="0" xfId="0" applyNumberFormat="1"/>
    <xf numFmtId="1" fontId="0" fillId="0" borderId="0" xfId="0" applyNumberFormat="1"/>
    <xf numFmtId="0" fontId="5" fillId="2" borderId="1" xfId="0" applyFont="1" applyFill="1" applyBorder="1" applyAlignment="1">
      <alignment horizontal="center" wrapText="1"/>
    </xf>
    <xf numFmtId="1" fontId="0" fillId="0" borderId="0" xfId="0" applyNumberFormat="1" applyAlignment="1">
      <alignment horizontal="center"/>
    </xf>
    <xf numFmtId="1" fontId="0" fillId="0" borderId="1" xfId="0" applyNumberFormat="1" applyBorder="1"/>
    <xf numFmtId="168" fontId="0" fillId="0" borderId="0" xfId="0" applyNumberFormat="1"/>
    <xf numFmtId="0" fontId="2" fillId="0" borderId="0" xfId="0" applyFont="1"/>
    <xf numFmtId="0" fontId="12" fillId="0" borderId="0" xfId="0" applyFont="1"/>
    <xf numFmtId="0" fontId="0" fillId="0" borderId="0" xfId="0" applyAlignment="1">
      <alignment horizontal="right"/>
    </xf>
    <xf numFmtId="0" fontId="5" fillId="5" borderId="5" xfId="0" applyFont="1" applyFill="1" applyBorder="1" applyAlignment="1">
      <alignment horizontal="center" wrapText="1"/>
    </xf>
    <xf numFmtId="0" fontId="5" fillId="3" borderId="5" xfId="0" applyFont="1" applyFill="1" applyBorder="1" applyAlignment="1">
      <alignment horizontal="center"/>
    </xf>
    <xf numFmtId="0" fontId="5" fillId="3" borderId="5" xfId="0" applyFont="1" applyFill="1" applyBorder="1" applyAlignment="1">
      <alignment horizontal="center" wrapText="1"/>
    </xf>
    <xf numFmtId="0" fontId="5" fillId="3" borderId="1" xfId="0" applyFont="1" applyFill="1" applyBorder="1"/>
    <xf numFmtId="11" fontId="0" fillId="0" borderId="0" xfId="0" applyNumberFormat="1"/>
    <xf numFmtId="2" fontId="3" fillId="0" borderId="0" xfId="0" applyNumberFormat="1" applyFont="1"/>
    <xf numFmtId="11" fontId="3" fillId="0" borderId="0" xfId="0" applyNumberFormat="1" applyFont="1"/>
    <xf numFmtId="169" fontId="0" fillId="0" borderId="0" xfId="0" applyNumberFormat="1"/>
    <xf numFmtId="170" fontId="0" fillId="0" borderId="0" xfId="1" applyNumberFormat="1" applyFont="1"/>
    <xf numFmtId="0" fontId="0" fillId="0" borderId="6" xfId="0" applyBorder="1" applyAlignment="1">
      <alignment horizontal="center"/>
    </xf>
    <xf numFmtId="1" fontId="0" fillId="0" borderId="0" xfId="0" applyNumberFormat="1" applyBorder="1"/>
    <xf numFmtId="0" fontId="2" fillId="0" borderId="0" xfId="0" applyFont="1" applyBorder="1"/>
    <xf numFmtId="0" fontId="0" fillId="0" borderId="0" xfId="0" applyBorder="1"/>
    <xf numFmtId="1" fontId="3" fillId="0" borderId="0" xfId="0" applyNumberFormat="1" applyFont="1" applyFill="1" applyBorder="1" applyAlignment="1">
      <alignment vertical="top" wrapText="1"/>
    </xf>
    <xf numFmtId="1" fontId="13" fillId="0" borderId="0" xfId="0" applyNumberFormat="1" applyFont="1" applyFill="1" applyBorder="1" applyAlignment="1">
      <alignment vertical="top" wrapText="1"/>
    </xf>
    <xf numFmtId="0" fontId="0" fillId="0" borderId="2" xfId="0" applyBorder="1"/>
    <xf numFmtId="0" fontId="5" fillId="0" borderId="0" xfId="0" applyFont="1"/>
    <xf numFmtId="0" fontId="0" fillId="7" borderId="21" xfId="0" applyFill="1" applyBorder="1" applyAlignment="1">
      <alignment horizontal="center" wrapText="1"/>
    </xf>
    <xf numFmtId="0" fontId="5" fillId="7" borderId="20" xfId="0" applyFont="1" applyFill="1" applyBorder="1" applyAlignment="1">
      <alignment horizontal="center"/>
    </xf>
    <xf numFmtId="0" fontId="5" fillId="9" borderId="1" xfId="0" applyFont="1" applyFill="1" applyBorder="1" applyAlignment="1">
      <alignment horizontal="center"/>
    </xf>
    <xf numFmtId="0" fontId="17" fillId="0" borderId="0" xfId="0" applyFont="1"/>
    <xf numFmtId="171" fontId="18" fillId="0" borderId="0" xfId="0" applyNumberFormat="1" applyFont="1"/>
    <xf numFmtId="171" fontId="20" fillId="0" borderId="0" xfId="0" applyNumberFormat="1" applyFont="1"/>
    <xf numFmtId="0" fontId="21" fillId="2" borderId="2" xfId="0" applyFont="1" applyFill="1" applyBorder="1"/>
    <xf numFmtId="171" fontId="19" fillId="0" borderId="0" xfId="0" applyNumberFormat="1" applyFont="1" applyAlignment="1">
      <alignment wrapText="1"/>
    </xf>
    <xf numFmtId="0" fontId="17" fillId="0" borderId="1" xfId="0" applyFont="1" applyBorder="1"/>
    <xf numFmtId="171" fontId="19" fillId="0" borderId="1" xfId="0" applyNumberFormat="1" applyFont="1" applyBorder="1" applyAlignment="1">
      <alignment wrapText="1"/>
    </xf>
    <xf numFmtId="0" fontId="5" fillId="5" borderId="5" xfId="0" applyFont="1" applyFill="1" applyBorder="1" applyAlignment="1">
      <alignment horizontal="center"/>
    </xf>
    <xf numFmtId="0" fontId="5" fillId="11" borderId="5" xfId="0" applyFont="1" applyFill="1" applyBorder="1" applyAlignment="1">
      <alignment horizontal="center" wrapText="1"/>
    </xf>
    <xf numFmtId="0" fontId="5" fillId="11" borderId="5" xfId="0" applyFont="1" applyFill="1" applyBorder="1" applyAlignment="1">
      <alignment horizontal="center"/>
    </xf>
    <xf numFmtId="0" fontId="5" fillId="12" borderId="5" xfId="0" applyFont="1" applyFill="1" applyBorder="1" applyAlignment="1">
      <alignment horizontal="center"/>
    </xf>
    <xf numFmtId="0" fontId="5" fillId="12" borderId="5" xfId="0" applyFont="1" applyFill="1" applyBorder="1" applyAlignment="1">
      <alignment horizontal="center" wrapText="1"/>
    </xf>
    <xf numFmtId="0" fontId="0" fillId="5" borderId="17" xfId="0" applyFill="1" applyBorder="1" applyAlignment="1">
      <alignment horizontal="center"/>
    </xf>
    <xf numFmtId="0" fontId="5" fillId="5" borderId="1" xfId="0" applyFont="1" applyFill="1" applyBorder="1" applyAlignment="1">
      <alignment horizontal="center"/>
    </xf>
    <xf numFmtId="3" fontId="0" fillId="11" borderId="16" xfId="0" applyNumberFormat="1" applyFill="1" applyBorder="1" applyAlignment="1">
      <alignment horizontal="center"/>
    </xf>
    <xf numFmtId="0" fontId="5" fillId="11" borderId="9" xfId="0" applyFont="1" applyFill="1" applyBorder="1" applyAlignment="1">
      <alignment horizontal="center"/>
    </xf>
    <xf numFmtId="0" fontId="0" fillId="12" borderId="17" xfId="0" applyFill="1" applyBorder="1" applyAlignment="1">
      <alignment horizontal="center"/>
    </xf>
    <xf numFmtId="0" fontId="5" fillId="12" borderId="1" xfId="0" applyFont="1" applyFill="1" applyBorder="1"/>
    <xf numFmtId="0" fontId="5" fillId="13" borderId="5" xfId="0" applyFont="1" applyFill="1" applyBorder="1" applyAlignment="1">
      <alignment horizontal="center"/>
    </xf>
    <xf numFmtId="0" fontId="5" fillId="13" borderId="5" xfId="0" applyFont="1" applyFill="1" applyBorder="1" applyAlignment="1">
      <alignment horizontal="center" wrapText="1"/>
    </xf>
    <xf numFmtId="0" fontId="0" fillId="13" borderId="17" xfId="0" applyFill="1" applyBorder="1" applyAlignment="1">
      <alignment horizontal="center"/>
    </xf>
    <xf numFmtId="0" fontId="5" fillId="13" borderId="1" xfId="0" applyFont="1" applyFill="1" applyBorder="1"/>
    <xf numFmtId="0" fontId="0" fillId="3" borderId="18" xfId="0" applyFill="1" applyBorder="1" applyAlignment="1">
      <alignment horizontal="center"/>
    </xf>
    <xf numFmtId="0" fontId="17" fillId="0" borderId="0" xfId="0" applyFont="1" applyAlignment="1">
      <alignment horizontal="left" vertical="center" wrapText="1"/>
    </xf>
    <xf numFmtId="0" fontId="22" fillId="0" borderId="0" xfId="0" applyFont="1" applyAlignment="1">
      <alignment wrapText="1"/>
    </xf>
    <xf numFmtId="0" fontId="4" fillId="2" borderId="1" xfId="0" applyFont="1" applyFill="1" applyBorder="1" applyAlignment="1">
      <alignment wrapText="1"/>
    </xf>
    <xf numFmtId="0" fontId="3" fillId="0" borderId="0" xfId="0" applyFont="1" applyAlignment="1">
      <alignment wrapText="1"/>
    </xf>
    <xf numFmtId="0" fontId="2" fillId="0" borderId="9" xfId="0" applyFont="1" applyBorder="1"/>
    <xf numFmtId="0" fontId="0" fillId="0" borderId="10" xfId="0" applyBorder="1"/>
    <xf numFmtId="0" fontId="5" fillId="2" borderId="10" xfId="0" applyFont="1" applyFill="1" applyBorder="1"/>
    <xf numFmtId="0" fontId="0" fillId="0" borderId="22" xfId="0" applyBorder="1"/>
    <xf numFmtId="0" fontId="10" fillId="0" borderId="23" xfId="0" applyFont="1" applyBorder="1"/>
    <xf numFmtId="0" fontId="10" fillId="0" borderId="22" xfId="0" applyFont="1" applyBorder="1"/>
    <xf numFmtId="0" fontId="0" fillId="0" borderId="23" xfId="0" applyBorder="1"/>
    <xf numFmtId="0" fontId="0" fillId="0" borderId="22" xfId="0" applyFill="1" applyBorder="1"/>
    <xf numFmtId="0" fontId="10" fillId="0" borderId="9" xfId="0" applyFont="1" applyBorder="1"/>
    <xf numFmtId="0" fontId="10" fillId="0" borderId="10" xfId="0" applyFont="1" applyBorder="1"/>
    <xf numFmtId="0" fontId="0" fillId="14" borderId="0" xfId="0" applyFill="1"/>
    <xf numFmtId="1" fontId="0" fillId="14" borderId="0" xfId="0" applyNumberFormat="1" applyFill="1"/>
    <xf numFmtId="0" fontId="23" fillId="0" borderId="1" xfId="0" applyFont="1" applyBorder="1"/>
    <xf numFmtId="0" fontId="5" fillId="2" borderId="9" xfId="0" applyFont="1" applyFill="1" applyBorder="1" applyAlignment="1">
      <alignment wrapText="1"/>
    </xf>
    <xf numFmtId="0" fontId="4" fillId="2" borderId="7" xfId="0" applyFont="1" applyFill="1" applyBorder="1"/>
    <xf numFmtId="0" fontId="4" fillId="2" borderId="2" xfId="0" applyFont="1" applyFill="1" applyBorder="1" applyAlignment="1">
      <alignment horizontal="center"/>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7" xfId="0" applyFont="1" applyFill="1" applyBorder="1" applyAlignment="1">
      <alignment horizontal="center" wrapText="1"/>
    </xf>
    <xf numFmtId="0" fontId="4" fillId="3" borderId="11" xfId="0" applyFont="1" applyFill="1" applyBorder="1" applyAlignment="1">
      <alignment textRotation="90" wrapText="1"/>
    </xf>
    <xf numFmtId="0" fontId="4" fillId="3" borderId="12" xfId="0" applyFont="1" applyFill="1" applyBorder="1" applyAlignment="1">
      <alignment textRotation="90" wrapText="1"/>
    </xf>
    <xf numFmtId="0" fontId="4" fillId="3" borderId="14" xfId="0" applyFont="1" applyFill="1" applyBorder="1" applyAlignment="1">
      <alignment textRotation="90" wrapText="1"/>
    </xf>
    <xf numFmtId="0" fontId="4" fillId="3" borderId="6" xfId="0" applyFont="1" applyFill="1" applyBorder="1"/>
    <xf numFmtId="0" fontId="4" fillId="3" borderId="1" xfId="0" applyFont="1" applyFill="1" applyBorder="1" applyAlignment="1">
      <alignment horizontal="center"/>
    </xf>
    <xf numFmtId="0" fontId="4" fillId="3" borderId="6" xfId="0" applyFont="1" applyFill="1" applyBorder="1" applyAlignment="1">
      <alignment horizontal="center" wrapText="1"/>
    </xf>
    <xf numFmtId="0" fontId="4" fillId="3" borderId="1" xfId="0" applyFont="1" applyFill="1" applyBorder="1" applyAlignment="1">
      <alignment horizontal="center" wrapText="1"/>
    </xf>
    <xf numFmtId="0" fontId="4" fillId="3" borderId="7" xfId="0" applyFont="1" applyFill="1" applyBorder="1" applyAlignment="1">
      <alignment horizontal="center" textRotation="90" wrapText="1"/>
    </xf>
    <xf numFmtId="0" fontId="4" fillId="3" borderId="6" xfId="0" applyFont="1" applyFill="1" applyBorder="1" applyAlignment="1">
      <alignment horizontal="center" textRotation="90" wrapText="1"/>
    </xf>
    <xf numFmtId="0" fontId="4" fillId="3" borderId="7" xfId="0" applyFont="1" applyFill="1" applyBorder="1" applyAlignment="1">
      <alignment horizontal="center" wrapText="1"/>
    </xf>
    <xf numFmtId="0" fontId="0" fillId="0" borderId="0" xfId="0" applyFill="1" applyBorder="1"/>
    <xf numFmtId="0" fontId="26" fillId="2" borderId="1" xfId="0" applyFont="1" applyFill="1" applyBorder="1"/>
    <xf numFmtId="0" fontId="10" fillId="0" borderId="0" xfId="0" applyFont="1"/>
    <xf numFmtId="0" fontId="10" fillId="0" borderId="0" xfId="1" applyNumberFormat="1" applyFont="1"/>
    <xf numFmtId="0" fontId="10" fillId="0" borderId="0" xfId="1" applyNumberFormat="1" applyFont="1" applyAlignment="1">
      <alignment wrapText="1"/>
    </xf>
    <xf numFmtId="0" fontId="17" fillId="0" borderId="0" xfId="0" applyFont="1" applyBorder="1"/>
    <xf numFmtId="171" fontId="19" fillId="0" borderId="0" xfId="0" applyNumberFormat="1" applyFont="1" applyBorder="1" applyAlignment="1">
      <alignment wrapText="1"/>
    </xf>
    <xf numFmtId="0" fontId="15" fillId="10" borderId="0" xfId="0" applyFont="1" applyFill="1" applyAlignment="1">
      <alignment horizontal="left" vertical="top" wrapText="1"/>
    </xf>
    <xf numFmtId="171" fontId="19" fillId="0" borderId="0" xfId="0" applyNumberFormat="1" applyFont="1" applyAlignment="1">
      <alignment horizontal="left" wrapText="1"/>
    </xf>
    <xf numFmtId="1" fontId="13" fillId="2" borderId="7" xfId="0" applyNumberFormat="1" applyFont="1" applyFill="1" applyBorder="1" applyAlignment="1">
      <alignment horizontal="left" vertical="top" wrapText="1"/>
    </xf>
    <xf numFmtId="1" fontId="13" fillId="2" borderId="2" xfId="0" applyNumberFormat="1" applyFont="1" applyFill="1" applyBorder="1" applyAlignment="1">
      <alignment horizontal="left" vertical="top" wrapText="1"/>
    </xf>
    <xf numFmtId="1" fontId="13" fillId="2" borderId="8" xfId="0" applyNumberFormat="1" applyFont="1" applyFill="1" applyBorder="1" applyAlignment="1">
      <alignment horizontal="left" vertical="top" wrapText="1"/>
    </xf>
    <xf numFmtId="0" fontId="0" fillId="0" borderId="1" xfId="0" applyBorder="1" applyAlignment="1">
      <alignment horizontal="center"/>
    </xf>
    <xf numFmtId="0" fontId="5" fillId="8" borderId="19" xfId="0" applyFont="1" applyFill="1" applyBorder="1" applyAlignment="1">
      <alignment horizontal="center" wrapText="1"/>
    </xf>
    <xf numFmtId="0" fontId="5" fillId="8" borderId="20" xfId="0" applyFont="1" applyFill="1" applyBorder="1" applyAlignment="1">
      <alignment horizontal="center" wrapText="1"/>
    </xf>
    <xf numFmtId="0" fontId="0" fillId="6" borderId="19" xfId="0" applyFill="1" applyBorder="1" applyAlignment="1">
      <alignment horizontal="center" wrapText="1"/>
    </xf>
    <xf numFmtId="0" fontId="0" fillId="6" borderId="20" xfId="0" applyFill="1" applyBorder="1" applyAlignment="1">
      <alignment horizontal="center" wrapText="1"/>
    </xf>
    <xf numFmtId="0" fontId="5" fillId="11" borderId="5" xfId="0" applyFont="1" applyFill="1" applyBorder="1" applyAlignment="1">
      <alignment horizontal="center"/>
    </xf>
    <xf numFmtId="0" fontId="5" fillId="5" borderId="5" xfId="0" applyFont="1" applyFill="1" applyBorder="1" applyAlignment="1">
      <alignment horizontal="center"/>
    </xf>
    <xf numFmtId="0" fontId="5" fillId="12" borderId="1" xfId="0" applyFont="1" applyFill="1" applyBorder="1" applyAlignment="1">
      <alignment horizontal="center"/>
    </xf>
    <xf numFmtId="0" fontId="5" fillId="13" borderId="1" xfId="0" applyFont="1" applyFill="1" applyBorder="1" applyAlignment="1">
      <alignment horizontal="center"/>
    </xf>
    <xf numFmtId="0" fontId="5" fillId="3" borderId="1" xfId="0" applyFont="1" applyFill="1" applyBorder="1" applyAlignment="1">
      <alignment horizontal="center"/>
    </xf>
    <xf numFmtId="1" fontId="25" fillId="2" borderId="7" xfId="0" applyNumberFormat="1" applyFont="1" applyFill="1" applyBorder="1" applyAlignment="1">
      <alignment horizontal="left" vertical="top" wrapText="1"/>
    </xf>
    <xf numFmtId="1" fontId="25" fillId="2" borderId="2" xfId="0" applyNumberFormat="1" applyFont="1" applyFill="1" applyBorder="1" applyAlignment="1">
      <alignment horizontal="left" vertical="top" wrapText="1"/>
    </xf>
    <xf numFmtId="1" fontId="25" fillId="2" borderId="8" xfId="0" applyNumberFormat="1" applyFont="1" applyFill="1" applyBorder="1" applyAlignment="1">
      <alignment horizontal="left" vertical="top" wrapText="1"/>
    </xf>
    <xf numFmtId="0" fontId="0" fillId="0" borderId="7" xfId="0" applyBorder="1" applyAlignment="1">
      <alignment horizontal="center" wrapText="1"/>
    </xf>
    <xf numFmtId="0" fontId="0" fillId="0" borderId="8" xfId="0" applyBorder="1" applyAlignment="1">
      <alignment horizontal="center" wrapText="1"/>
    </xf>
    <xf numFmtId="1" fontId="13" fillId="3" borderId="7" xfId="0" applyNumberFormat="1" applyFont="1" applyFill="1" applyBorder="1" applyAlignment="1">
      <alignment horizontal="left" vertical="top" wrapText="1"/>
    </xf>
    <xf numFmtId="1" fontId="13" fillId="3" borderId="2" xfId="0" applyNumberFormat="1" applyFont="1" applyFill="1" applyBorder="1" applyAlignment="1">
      <alignment horizontal="left" vertical="top" wrapText="1"/>
    </xf>
    <xf numFmtId="1" fontId="13" fillId="3" borderId="8" xfId="0" applyNumberFormat="1" applyFont="1" applyFill="1" applyBorder="1" applyAlignment="1">
      <alignment horizontal="left" vertical="top" wrapText="1"/>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1" fontId="7" fillId="2" borderId="7" xfId="0" applyNumberFormat="1" applyFont="1" applyFill="1" applyBorder="1" applyAlignment="1">
      <alignment horizontal="left" vertical="top" wrapText="1"/>
    </xf>
    <xf numFmtId="1" fontId="7" fillId="2" borderId="2" xfId="0" applyNumberFormat="1" applyFont="1" applyFill="1" applyBorder="1" applyAlignment="1">
      <alignment horizontal="left" vertical="top" wrapText="1"/>
    </xf>
    <xf numFmtId="1" fontId="7" fillId="2" borderId="8" xfId="0" applyNumberFormat="1" applyFont="1" applyFill="1" applyBorder="1" applyAlignment="1">
      <alignment horizontal="left" vertical="top" wrapText="1"/>
    </xf>
    <xf numFmtId="0" fontId="2" fillId="0" borderId="1" xfId="0" applyFont="1" applyBorder="1" applyAlignment="1">
      <alignment horizontal="left" wrapText="1"/>
    </xf>
    <xf numFmtId="1" fontId="3" fillId="2" borderId="1" xfId="0" applyNumberFormat="1" applyFont="1" applyFill="1" applyBorder="1" applyAlignment="1">
      <alignment horizontal="left" vertical="top" wrapText="1"/>
    </xf>
    <xf numFmtId="1" fontId="3" fillId="3" borderId="1" xfId="0" applyNumberFormat="1" applyFont="1" applyFill="1" applyBorder="1" applyAlignment="1">
      <alignment horizontal="left" vertical="top" wrapText="1"/>
    </xf>
    <xf numFmtId="1" fontId="4" fillId="2" borderId="2" xfId="0" applyNumberFormat="1" applyFont="1" applyFill="1" applyBorder="1" applyAlignment="1">
      <alignment horizontal="center" vertical="top" wrapText="1"/>
    </xf>
    <xf numFmtId="0" fontId="4" fillId="4" borderId="2" xfId="0" applyFont="1" applyFill="1" applyBorder="1" applyAlignment="1">
      <alignment horizontal="center"/>
    </xf>
  </cellXfs>
  <cellStyles count="3">
    <cellStyle name="Comma" xfId="1" builtinId="3"/>
    <cellStyle name="Normal" xfId="0" builtinId="0"/>
    <cellStyle name="Normal 2" xfId="2" xr:uid="{73F075A4-6D6D-40A0-B621-02D8FA38B23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11329833770783E-2"/>
          <c:y val="0.24456977473493016"/>
          <c:w val="0.80689783969311524"/>
          <c:h val="0.63517427133379378"/>
        </c:manualLayout>
      </c:layout>
      <c:barChart>
        <c:barDir val="bar"/>
        <c:grouping val="stacked"/>
        <c:varyColors val="0"/>
        <c:ser>
          <c:idx val="0"/>
          <c:order val="0"/>
          <c:tx>
            <c:strRef>
              <c:f>PLOT_HGU!$K$46</c:f>
              <c:strCache>
                <c:ptCount val="1"/>
                <c:pt idx="0">
                  <c:v>Devitrified</c:v>
                </c:pt>
              </c:strCache>
            </c:strRef>
          </c:tx>
          <c:spPr>
            <a:solidFill>
              <a:schemeClr val="accent5">
                <a:lumMod val="40000"/>
                <a:lumOff val="60000"/>
              </a:schemeClr>
            </a:solidFill>
            <a:ln>
              <a:noFill/>
            </a:ln>
            <a:effectLst/>
          </c:spPr>
          <c:invertIfNegative val="0"/>
          <c:cat>
            <c:strRef>
              <c:f>PLOT_HGU!$J$47:$J$51</c:f>
              <c:strCache>
                <c:ptCount val="5"/>
                <c:pt idx="0">
                  <c:v>LFA</c:v>
                </c:pt>
                <c:pt idx="1">
                  <c:v>WTA</c:v>
                </c:pt>
                <c:pt idx="2">
                  <c:v>TCU</c:v>
                </c:pt>
                <c:pt idx="3">
                  <c:v>VTA</c:v>
                </c:pt>
                <c:pt idx="4">
                  <c:v>IICU</c:v>
                </c:pt>
              </c:strCache>
            </c:strRef>
          </c:cat>
          <c:val>
            <c:numRef>
              <c:f>PLOT_HGU!$K$47:$K$51</c:f>
              <c:numCache>
                <c:formatCode>0</c:formatCode>
                <c:ptCount val="5"/>
                <c:pt idx="0">
                  <c:v>65.055823418516653</c:v>
                </c:pt>
                <c:pt idx="1">
                  <c:v>72.569378490541737</c:v>
                </c:pt>
                <c:pt idx="2">
                  <c:v>8.1528950712064798</c:v>
                </c:pt>
                <c:pt idx="3">
                  <c:v>21.848899582464764</c:v>
                </c:pt>
                <c:pt idx="4">
                  <c:v>48.122299767364439</c:v>
                </c:pt>
              </c:numCache>
            </c:numRef>
          </c:val>
          <c:extLst>
            <c:ext xmlns:c16="http://schemas.microsoft.com/office/drawing/2014/chart" uri="{C3380CC4-5D6E-409C-BE32-E72D297353CC}">
              <c16:uniqueId val="{00000000-EB45-4173-AC9E-1ABD4D6F807A}"/>
            </c:ext>
          </c:extLst>
        </c:ser>
        <c:ser>
          <c:idx val="3"/>
          <c:order val="1"/>
          <c:tx>
            <c:strRef>
              <c:f>PLOT_HGU!$M$46</c:f>
              <c:strCache>
                <c:ptCount val="1"/>
                <c:pt idx="0">
                  <c:v>Vitric</c:v>
                </c:pt>
              </c:strCache>
            </c:strRef>
          </c:tx>
          <c:spPr>
            <a:solidFill>
              <a:schemeClr val="accent5">
                <a:lumMod val="50000"/>
              </a:schemeClr>
            </a:solidFill>
            <a:ln>
              <a:noFill/>
            </a:ln>
            <a:effectLst/>
          </c:spPr>
          <c:invertIfNegative val="0"/>
          <c:cat>
            <c:strRef>
              <c:f>PLOT_HGU!$J$47:$J$51</c:f>
              <c:strCache>
                <c:ptCount val="5"/>
                <c:pt idx="0">
                  <c:v>LFA</c:v>
                </c:pt>
                <c:pt idx="1">
                  <c:v>WTA</c:v>
                </c:pt>
                <c:pt idx="2">
                  <c:v>TCU</c:v>
                </c:pt>
                <c:pt idx="3">
                  <c:v>VTA</c:v>
                </c:pt>
                <c:pt idx="4">
                  <c:v>IICU</c:v>
                </c:pt>
              </c:strCache>
            </c:strRef>
          </c:cat>
          <c:val>
            <c:numRef>
              <c:f>PLOT_HGU!$M$47:$M$51</c:f>
              <c:numCache>
                <c:formatCode>0</c:formatCode>
                <c:ptCount val="5"/>
                <c:pt idx="0">
                  <c:v>3.825713815701548</c:v>
                </c:pt>
                <c:pt idx="1">
                  <c:v>1.4885093203913486</c:v>
                </c:pt>
                <c:pt idx="2">
                  <c:v>0</c:v>
                </c:pt>
                <c:pt idx="3">
                  <c:v>49.206530637904493</c:v>
                </c:pt>
                <c:pt idx="4">
                  <c:v>0</c:v>
                </c:pt>
              </c:numCache>
            </c:numRef>
          </c:val>
          <c:extLst>
            <c:ext xmlns:c16="http://schemas.microsoft.com/office/drawing/2014/chart" uri="{C3380CC4-5D6E-409C-BE32-E72D297353CC}">
              <c16:uniqueId val="{00000003-EB45-4173-AC9E-1ABD4D6F807A}"/>
            </c:ext>
          </c:extLst>
        </c:ser>
        <c:ser>
          <c:idx val="4"/>
          <c:order val="2"/>
          <c:tx>
            <c:strRef>
              <c:f>PLOT_HGU!$N$46</c:f>
              <c:strCache>
                <c:ptCount val="1"/>
                <c:pt idx="0">
                  <c:v>Zeolitic</c:v>
                </c:pt>
              </c:strCache>
            </c:strRef>
          </c:tx>
          <c:spPr>
            <a:solidFill>
              <a:schemeClr val="accent3"/>
            </a:solidFill>
            <a:ln>
              <a:noFill/>
            </a:ln>
            <a:effectLst/>
          </c:spPr>
          <c:invertIfNegative val="0"/>
          <c:cat>
            <c:strRef>
              <c:f>PLOT_HGU!$J$47:$J$51</c:f>
              <c:strCache>
                <c:ptCount val="5"/>
                <c:pt idx="0">
                  <c:v>LFA</c:v>
                </c:pt>
                <c:pt idx="1">
                  <c:v>WTA</c:v>
                </c:pt>
                <c:pt idx="2">
                  <c:v>TCU</c:v>
                </c:pt>
                <c:pt idx="3">
                  <c:v>VTA</c:v>
                </c:pt>
                <c:pt idx="4">
                  <c:v>IICU</c:v>
                </c:pt>
              </c:strCache>
            </c:strRef>
          </c:cat>
          <c:val>
            <c:numRef>
              <c:f>PLOT_HGU!$N$47:$N$51</c:f>
              <c:numCache>
                <c:formatCode>0</c:formatCode>
                <c:ptCount val="5"/>
                <c:pt idx="0">
                  <c:v>4.6828346181845637</c:v>
                </c:pt>
                <c:pt idx="1">
                  <c:v>1.4815048853218091</c:v>
                </c:pt>
                <c:pt idx="2">
                  <c:v>60.8550403936582</c:v>
                </c:pt>
                <c:pt idx="3">
                  <c:v>28.94456977963074</c:v>
                </c:pt>
                <c:pt idx="4">
                  <c:v>0</c:v>
                </c:pt>
              </c:numCache>
            </c:numRef>
          </c:val>
          <c:extLst>
            <c:ext xmlns:c16="http://schemas.microsoft.com/office/drawing/2014/chart" uri="{C3380CC4-5D6E-409C-BE32-E72D297353CC}">
              <c16:uniqueId val="{00000004-EB45-4173-AC9E-1ABD4D6F807A}"/>
            </c:ext>
          </c:extLst>
        </c:ser>
        <c:ser>
          <c:idx val="1"/>
          <c:order val="3"/>
          <c:tx>
            <c:strRef>
              <c:f>PLOT_HGU!$L$46</c:f>
              <c:strCache>
                <c:ptCount val="1"/>
                <c:pt idx="0">
                  <c:v>Argillic</c:v>
                </c:pt>
              </c:strCache>
            </c:strRef>
          </c:tx>
          <c:spPr>
            <a:solidFill>
              <a:schemeClr val="accent2"/>
            </a:solidFill>
            <a:ln>
              <a:noFill/>
            </a:ln>
            <a:effectLst/>
          </c:spPr>
          <c:invertIfNegative val="0"/>
          <c:cat>
            <c:strRef>
              <c:f>PLOT_HGU!$J$47:$J$51</c:f>
              <c:strCache>
                <c:ptCount val="5"/>
                <c:pt idx="0">
                  <c:v>LFA</c:v>
                </c:pt>
                <c:pt idx="1">
                  <c:v>WTA</c:v>
                </c:pt>
                <c:pt idx="2">
                  <c:v>TCU</c:v>
                </c:pt>
                <c:pt idx="3">
                  <c:v>VTA</c:v>
                </c:pt>
                <c:pt idx="4">
                  <c:v>IICU</c:v>
                </c:pt>
              </c:strCache>
            </c:strRef>
          </c:cat>
          <c:val>
            <c:numRef>
              <c:f>PLOT_HGU!$L$47:$L$51</c:f>
              <c:numCache>
                <c:formatCode>0</c:formatCode>
                <c:ptCount val="5"/>
                <c:pt idx="0">
                  <c:v>10.660237759060124</c:v>
                </c:pt>
                <c:pt idx="1">
                  <c:v>9.3586942362234016</c:v>
                </c:pt>
                <c:pt idx="2">
                  <c:v>12.910402515815415</c:v>
                </c:pt>
                <c:pt idx="3">
                  <c:v>0</c:v>
                </c:pt>
                <c:pt idx="4">
                  <c:v>0</c:v>
                </c:pt>
              </c:numCache>
            </c:numRef>
          </c:val>
          <c:extLst>
            <c:ext xmlns:c16="http://schemas.microsoft.com/office/drawing/2014/chart" uri="{C3380CC4-5D6E-409C-BE32-E72D297353CC}">
              <c16:uniqueId val="{00000001-EB45-4173-AC9E-1ABD4D6F807A}"/>
            </c:ext>
          </c:extLst>
        </c:ser>
        <c:ser>
          <c:idx val="5"/>
          <c:order val="4"/>
          <c:tx>
            <c:strRef>
              <c:f>PLOT_HGU!$P$46</c:f>
              <c:strCache>
                <c:ptCount val="1"/>
                <c:pt idx="0">
                  <c:v>dummy</c:v>
                </c:pt>
              </c:strCache>
            </c:strRef>
          </c:tx>
          <c:spPr>
            <a:solidFill>
              <a:schemeClr val="accent6"/>
            </a:solidFill>
            <a:ln>
              <a:noFill/>
            </a:ln>
            <a:effectLst/>
          </c:spPr>
          <c:invertIfNegative val="0"/>
          <c:dLbls>
            <c:dLbl>
              <c:idx val="0"/>
              <c:layout>
                <c:manualLayout>
                  <c:x val="0.20718744665087321"/>
                  <c:y val="8.0036145762703327E-3"/>
                </c:manualLayout>
              </c:layout>
              <c:tx>
                <c:rich>
                  <a:bodyPr/>
                  <a:lstStyle/>
                  <a:p>
                    <a:fld id="{E9EB489B-31BA-4F4E-B811-4057F8934BF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B45-4173-AC9E-1ABD4D6F807A}"/>
                </c:ext>
              </c:extLst>
            </c:dLbl>
            <c:dLbl>
              <c:idx val="1"/>
              <c:layout>
                <c:manualLayout>
                  <c:x val="0.202917834565777"/>
                  <c:y val="1.2603125070892578E-6"/>
                </c:manualLayout>
              </c:layout>
              <c:tx>
                <c:rich>
                  <a:bodyPr/>
                  <a:lstStyle/>
                  <a:p>
                    <a:fld id="{2B366FBF-C523-434E-9906-BAD0DF39CB8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B45-4173-AC9E-1ABD4D6F807A}"/>
                </c:ext>
              </c:extLst>
            </c:dLbl>
            <c:dLbl>
              <c:idx val="2"/>
              <c:layout>
                <c:manualLayout>
                  <c:x val="0.20077806679163501"/>
                  <c:y val="8.0042447325238773E-3"/>
                </c:manualLayout>
              </c:layout>
              <c:tx>
                <c:rich>
                  <a:bodyPr/>
                  <a:lstStyle/>
                  <a:p>
                    <a:fld id="{16D16EC8-7485-4CBA-AFA8-1CE40562264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B45-4173-AC9E-1ABD4D6F807A}"/>
                </c:ext>
              </c:extLst>
            </c:dLbl>
            <c:dLbl>
              <c:idx val="3"/>
              <c:layout>
                <c:manualLayout>
                  <c:x val="8.651443401359514E-2"/>
                  <c:y val="8.0036145762704056E-3"/>
                </c:manualLayout>
              </c:layout>
              <c:tx>
                <c:rich>
                  <a:bodyPr/>
                  <a:lstStyle/>
                  <a:p>
                    <a:fld id="{D5784E33-72D0-4490-92DE-F36F9A9D90F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B45-4173-AC9E-1ABD4D6F807A}"/>
                </c:ext>
              </c:extLst>
            </c:dLbl>
            <c:dLbl>
              <c:idx val="4"/>
              <c:layout>
                <c:manualLayout>
                  <c:x val="0.46720209687555669"/>
                  <c:y val="0"/>
                </c:manualLayout>
              </c:layout>
              <c:tx>
                <c:rich>
                  <a:bodyPr/>
                  <a:lstStyle/>
                  <a:p>
                    <a:fld id="{4D2F932D-5180-46F5-A9CC-F93EBE4CD1A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B45-4173-AC9E-1ABD4D6F80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PLOT_HGU!$P$47:$P$51</c:f>
              <c:numCache>
                <c:formatCode>0</c:formatCode>
                <c:ptCount val="5"/>
                <c:pt idx="0">
                  <c:v>0</c:v>
                </c:pt>
                <c:pt idx="1">
                  <c:v>0</c:v>
                </c:pt>
                <c:pt idx="2">
                  <c:v>0</c:v>
                </c:pt>
                <c:pt idx="3">
                  <c:v>0</c:v>
                </c:pt>
                <c:pt idx="4">
                  <c:v>0</c:v>
                </c:pt>
              </c:numCache>
            </c:numRef>
          </c:val>
          <c:extLst>
            <c:ext xmlns:c15="http://schemas.microsoft.com/office/drawing/2012/chart" uri="{02D57815-91ED-43cb-92C2-25804820EDAC}">
              <c15:datalabelsRange>
                <c15:f>PLOT_HGU!$P$38:$P$42</c15:f>
                <c15:dlblRangeCache>
                  <c:ptCount val="5"/>
                  <c:pt idx="0">
                    <c:v> (53,417) </c:v>
                  </c:pt>
                  <c:pt idx="1">
                    <c:v> (31,401) </c:v>
                  </c:pt>
                  <c:pt idx="2">
                    <c:v> (63,956) </c:v>
                  </c:pt>
                  <c:pt idx="3">
                    <c:v> (2,756) </c:v>
                  </c:pt>
                  <c:pt idx="4">
                    <c:v> (987) </c:v>
                  </c:pt>
                </c15:dlblRangeCache>
              </c15:datalabelsRange>
            </c:ext>
            <c:ext xmlns:c16="http://schemas.microsoft.com/office/drawing/2014/chart" uri="{C3380CC4-5D6E-409C-BE32-E72D297353CC}">
              <c16:uniqueId val="{00000005-EB45-4173-AC9E-1ABD4D6F807A}"/>
            </c:ext>
          </c:extLst>
        </c:ser>
        <c:ser>
          <c:idx val="6"/>
          <c:order val="5"/>
          <c:tx>
            <c:strRef>
              <c:f>PLOT_HGU!$O$46</c:f>
              <c:strCache>
                <c:ptCount val="1"/>
                <c:pt idx="0">
                  <c:v>Mineralized</c:v>
                </c:pt>
              </c:strCache>
            </c:strRef>
          </c:tx>
          <c:spPr>
            <a:solidFill>
              <a:schemeClr val="accent6">
                <a:lumMod val="20000"/>
                <a:lumOff val="80000"/>
              </a:schemeClr>
            </a:solidFill>
            <a:ln>
              <a:noFill/>
            </a:ln>
            <a:effectLst/>
          </c:spPr>
          <c:invertIfNegative val="0"/>
          <c:val>
            <c:numRef>
              <c:f>PLOT_HGU!$O$47:$O$51</c:f>
              <c:numCache>
                <c:formatCode>0</c:formatCode>
                <c:ptCount val="5"/>
                <c:pt idx="0">
                  <c:v>15.775390388537117</c:v>
                </c:pt>
                <c:pt idx="1">
                  <c:v>15.101913067521702</c:v>
                </c:pt>
                <c:pt idx="2">
                  <c:v>18.081662019319918</c:v>
                </c:pt>
                <c:pt idx="3">
                  <c:v>0</c:v>
                </c:pt>
                <c:pt idx="4">
                  <c:v>51.877700232635561</c:v>
                </c:pt>
              </c:numCache>
            </c:numRef>
          </c:val>
          <c:extLst>
            <c:ext xmlns:c16="http://schemas.microsoft.com/office/drawing/2014/chart" uri="{C3380CC4-5D6E-409C-BE32-E72D297353CC}">
              <c16:uniqueId val="{00000000-E4C0-423F-BE10-7DADAD01D3B7}"/>
            </c:ext>
          </c:extLst>
        </c:ser>
        <c:dLbls>
          <c:showLegendKey val="0"/>
          <c:showVal val="0"/>
          <c:showCatName val="0"/>
          <c:showSerName val="0"/>
          <c:showPercent val="0"/>
          <c:showBubbleSize val="0"/>
        </c:dLbls>
        <c:gapWidth val="45"/>
        <c:overlap val="100"/>
        <c:axId val="254235680"/>
        <c:axId val="294332160"/>
      </c:barChart>
      <c:catAx>
        <c:axId val="254235680"/>
        <c:scaling>
          <c:orientation val="maxMin"/>
        </c:scaling>
        <c:delete val="0"/>
        <c:axPos val="l"/>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4332160"/>
        <c:crosses val="autoZero"/>
        <c:auto val="1"/>
        <c:lblAlgn val="ctr"/>
        <c:lblOffset val="100"/>
        <c:noMultiLvlLbl val="0"/>
      </c:catAx>
      <c:valAx>
        <c:axId val="294332160"/>
        <c:scaling>
          <c:orientation val="minMax"/>
          <c:max val="100.01"/>
          <c:min val="0"/>
        </c:scaling>
        <c:delete val="0"/>
        <c:axPos val="t"/>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Percent of total sampled thickness in hydrogeologic unit</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4235680"/>
        <c:crosses val="autoZero"/>
        <c:crossBetween val="between"/>
      </c:valAx>
      <c:spPr>
        <a:noFill/>
        <a:ln w="12700">
          <a:solidFill>
            <a:schemeClr val="tx1"/>
          </a:solidFill>
        </a:ln>
        <a:effectLst/>
      </c:spPr>
    </c:plotArea>
    <c:legend>
      <c:legendPos val="b"/>
      <c:legendEntry>
        <c:idx val="4"/>
        <c:delete val="1"/>
      </c:legendEntry>
      <c:layout>
        <c:manualLayout>
          <c:xMode val="edge"/>
          <c:yMode val="edge"/>
          <c:x val="9.4084225048791964E-2"/>
          <c:y val="0.90606874229060597"/>
          <c:w val="0.75215727841712099"/>
          <c:h val="9.39316600669892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62235911356159"/>
          <c:y val="8.9177124899580545E-2"/>
          <c:w val="0.71460528972339998"/>
          <c:h val="0.8371109459302053"/>
        </c:manualLayout>
      </c:layout>
      <c:barChart>
        <c:barDir val="bar"/>
        <c:grouping val="stacked"/>
        <c:varyColors val="0"/>
        <c:ser>
          <c:idx val="1"/>
          <c:order val="0"/>
          <c:tx>
            <c:strRef>
              <c:f>PLOT_ALT!$T$7</c:f>
              <c:strCache>
                <c:ptCount val="1"/>
                <c:pt idx="0">
                  <c:v>Devitrified</c:v>
                </c:pt>
              </c:strCache>
            </c:strRef>
          </c:tx>
          <c:spPr>
            <a:solidFill>
              <a:schemeClr val="accent5">
                <a:lumMod val="60000"/>
                <a:lumOff val="40000"/>
              </a:schemeClr>
            </a:solidFill>
            <a:ln>
              <a:noFill/>
            </a:ln>
            <a:effectLst/>
          </c:spPr>
          <c:invertIfNegative val="0"/>
          <c:cat>
            <c:strRef>
              <c:f>PLOT_ALT!$R$9:$R$23</c:f>
              <c:strCache>
                <c:ptCount val="15"/>
                <c:pt idx="0">
                  <c:v>0–400</c:v>
                </c:pt>
                <c:pt idx="1">
                  <c:v>401–800</c:v>
                </c:pt>
                <c:pt idx="2">
                  <c:v>801–1200</c:v>
                </c:pt>
                <c:pt idx="3">
                  <c:v>1201–1600</c:v>
                </c:pt>
                <c:pt idx="4">
                  <c:v>1601–2000</c:v>
                </c:pt>
                <c:pt idx="5">
                  <c:v>2001–2400</c:v>
                </c:pt>
                <c:pt idx="6">
                  <c:v>2401–2800</c:v>
                </c:pt>
                <c:pt idx="7">
                  <c:v>2801–3200</c:v>
                </c:pt>
                <c:pt idx="8">
                  <c:v>3201–3600</c:v>
                </c:pt>
                <c:pt idx="9">
                  <c:v>3601–4000</c:v>
                </c:pt>
                <c:pt idx="10">
                  <c:v>4001–4400</c:v>
                </c:pt>
                <c:pt idx="11">
                  <c:v>4401–4800</c:v>
                </c:pt>
                <c:pt idx="12">
                  <c:v>4801–5200</c:v>
                </c:pt>
                <c:pt idx="13">
                  <c:v>5201–5600</c:v>
                </c:pt>
                <c:pt idx="14">
                  <c:v>5601–6000</c:v>
                </c:pt>
              </c:strCache>
            </c:strRef>
          </c:cat>
          <c:val>
            <c:numRef>
              <c:f>PLOT_ALT!$Z$9:$Z$23</c:f>
              <c:numCache>
                <c:formatCode>0</c:formatCode>
                <c:ptCount val="15"/>
                <c:pt idx="0">
                  <c:v>32.611893430944718</c:v>
                </c:pt>
                <c:pt idx="1">
                  <c:v>54.004521902592849</c:v>
                </c:pt>
                <c:pt idx="2">
                  <c:v>54.60973884969399</c:v>
                </c:pt>
                <c:pt idx="3">
                  <c:v>48.495555632226761</c:v>
                </c:pt>
                <c:pt idx="4">
                  <c:v>44.451167128162965</c:v>
                </c:pt>
                <c:pt idx="5">
                  <c:v>48.463135451282859</c:v>
                </c:pt>
                <c:pt idx="6">
                  <c:v>36.689427465901389</c:v>
                </c:pt>
                <c:pt idx="7">
                  <c:v>44.06506487328754</c:v>
                </c:pt>
                <c:pt idx="8">
                  <c:v>38.361236210787283</c:v>
                </c:pt>
                <c:pt idx="9">
                  <c:v>21.108772657214729</c:v>
                </c:pt>
                <c:pt idx="10">
                  <c:v>27.591593928097186</c:v>
                </c:pt>
                <c:pt idx="11">
                  <c:v>27.384841522791508</c:v>
                </c:pt>
                <c:pt idx="12">
                  <c:v>20.753190576037248</c:v>
                </c:pt>
                <c:pt idx="13">
                  <c:v>7.5509128827696461</c:v>
                </c:pt>
                <c:pt idx="14">
                  <c:v>0</c:v>
                </c:pt>
              </c:numCache>
            </c:numRef>
          </c:val>
          <c:extLst>
            <c:ext xmlns:c16="http://schemas.microsoft.com/office/drawing/2014/chart" uri="{C3380CC4-5D6E-409C-BE32-E72D297353CC}">
              <c16:uniqueId val="{00000001-0139-4345-A254-6903D25F5251}"/>
            </c:ext>
          </c:extLst>
        </c:ser>
        <c:ser>
          <c:idx val="4"/>
          <c:order val="1"/>
          <c:tx>
            <c:strRef>
              <c:f>PLOT_ALT!$U$7</c:f>
              <c:strCache>
                <c:ptCount val="1"/>
                <c:pt idx="0">
                  <c:v>Vitric</c:v>
                </c:pt>
              </c:strCache>
            </c:strRef>
          </c:tx>
          <c:spPr>
            <a:solidFill>
              <a:schemeClr val="accent5">
                <a:lumMod val="50000"/>
              </a:schemeClr>
            </a:solidFill>
            <a:ln>
              <a:noFill/>
            </a:ln>
            <a:effectLst/>
          </c:spPr>
          <c:invertIfNegative val="0"/>
          <c:cat>
            <c:strRef>
              <c:f>PLOT_ALT!$R$9:$R$23</c:f>
              <c:strCache>
                <c:ptCount val="15"/>
                <c:pt idx="0">
                  <c:v>0–400</c:v>
                </c:pt>
                <c:pt idx="1">
                  <c:v>401–800</c:v>
                </c:pt>
                <c:pt idx="2">
                  <c:v>801–1200</c:v>
                </c:pt>
                <c:pt idx="3">
                  <c:v>1201–1600</c:v>
                </c:pt>
                <c:pt idx="4">
                  <c:v>1601–2000</c:v>
                </c:pt>
                <c:pt idx="5">
                  <c:v>2001–2400</c:v>
                </c:pt>
                <c:pt idx="6">
                  <c:v>2401–2800</c:v>
                </c:pt>
                <c:pt idx="7">
                  <c:v>2801–3200</c:v>
                </c:pt>
                <c:pt idx="8">
                  <c:v>3201–3600</c:v>
                </c:pt>
                <c:pt idx="9">
                  <c:v>3601–4000</c:v>
                </c:pt>
                <c:pt idx="10">
                  <c:v>4001–4400</c:v>
                </c:pt>
                <c:pt idx="11">
                  <c:v>4401–4800</c:v>
                </c:pt>
                <c:pt idx="12">
                  <c:v>4801–5200</c:v>
                </c:pt>
                <c:pt idx="13">
                  <c:v>5201–5600</c:v>
                </c:pt>
                <c:pt idx="14">
                  <c:v>5601–6000</c:v>
                </c:pt>
              </c:strCache>
            </c:strRef>
          </c:cat>
          <c:val>
            <c:numRef>
              <c:f>PLOT_ALT!$AA$9:$AA$23</c:f>
              <c:numCache>
                <c:formatCode>0</c:formatCode>
                <c:ptCount val="15"/>
                <c:pt idx="0">
                  <c:v>8.9116833286016313</c:v>
                </c:pt>
                <c:pt idx="1">
                  <c:v>3.8696668626467035</c:v>
                </c:pt>
                <c:pt idx="2">
                  <c:v>0.98465960630511629</c:v>
                </c:pt>
                <c:pt idx="3">
                  <c:v>2.2772030236199523</c:v>
                </c:pt>
                <c:pt idx="4">
                  <c:v>3.8595303930140457</c:v>
                </c:pt>
                <c:pt idx="5">
                  <c:v>0.37808841532501192</c:v>
                </c:pt>
                <c:pt idx="6">
                  <c:v>0.8323042719703857</c:v>
                </c:pt>
                <c:pt idx="7">
                  <c:v>0.39388003522848386</c:v>
                </c:pt>
                <c:pt idx="8">
                  <c:v>0.97358863352413405</c:v>
                </c:pt>
                <c:pt idx="9">
                  <c:v>0.32646218464672705</c:v>
                </c:pt>
                <c:pt idx="10">
                  <c:v>0</c:v>
                </c:pt>
                <c:pt idx="11">
                  <c:v>0</c:v>
                </c:pt>
                <c:pt idx="12">
                  <c:v>0</c:v>
                </c:pt>
                <c:pt idx="13">
                  <c:v>0</c:v>
                </c:pt>
                <c:pt idx="14">
                  <c:v>0</c:v>
                </c:pt>
              </c:numCache>
            </c:numRef>
          </c:val>
          <c:extLst>
            <c:ext xmlns:c16="http://schemas.microsoft.com/office/drawing/2014/chart" uri="{C3380CC4-5D6E-409C-BE32-E72D297353CC}">
              <c16:uniqueId val="{00000004-0139-4345-A254-6903D25F5251}"/>
            </c:ext>
          </c:extLst>
        </c:ser>
        <c:ser>
          <c:idx val="2"/>
          <c:order val="2"/>
          <c:tx>
            <c:strRef>
              <c:f>PLOT_ALT!$V$7</c:f>
              <c:strCache>
                <c:ptCount val="1"/>
                <c:pt idx="0">
                  <c:v>Zeolitic</c:v>
                </c:pt>
              </c:strCache>
            </c:strRef>
          </c:tx>
          <c:spPr>
            <a:solidFill>
              <a:schemeClr val="accent3"/>
            </a:solidFill>
            <a:ln>
              <a:noFill/>
            </a:ln>
            <a:effectLst/>
          </c:spPr>
          <c:invertIfNegative val="0"/>
          <c:cat>
            <c:strRef>
              <c:f>PLOT_ALT!$R$9:$R$23</c:f>
              <c:strCache>
                <c:ptCount val="15"/>
                <c:pt idx="0">
                  <c:v>0–400</c:v>
                </c:pt>
                <c:pt idx="1">
                  <c:v>401–800</c:v>
                </c:pt>
                <c:pt idx="2">
                  <c:v>801–1200</c:v>
                </c:pt>
                <c:pt idx="3">
                  <c:v>1201–1600</c:v>
                </c:pt>
                <c:pt idx="4">
                  <c:v>1601–2000</c:v>
                </c:pt>
                <c:pt idx="5">
                  <c:v>2001–2400</c:v>
                </c:pt>
                <c:pt idx="6">
                  <c:v>2401–2800</c:v>
                </c:pt>
                <c:pt idx="7">
                  <c:v>2801–3200</c:v>
                </c:pt>
                <c:pt idx="8">
                  <c:v>3201–3600</c:v>
                </c:pt>
                <c:pt idx="9">
                  <c:v>3601–4000</c:v>
                </c:pt>
                <c:pt idx="10">
                  <c:v>4001–4400</c:v>
                </c:pt>
                <c:pt idx="11">
                  <c:v>4401–4800</c:v>
                </c:pt>
                <c:pt idx="12">
                  <c:v>4801–5200</c:v>
                </c:pt>
                <c:pt idx="13">
                  <c:v>5201–5600</c:v>
                </c:pt>
                <c:pt idx="14">
                  <c:v>5601–6000</c:v>
                </c:pt>
              </c:strCache>
            </c:strRef>
          </c:cat>
          <c:val>
            <c:numRef>
              <c:f>PLOT_ALT!$AB$9:$AB$23</c:f>
              <c:numCache>
                <c:formatCode>0</c:formatCode>
                <c:ptCount val="15"/>
                <c:pt idx="0">
                  <c:v>54.615911446556694</c:v>
                </c:pt>
                <c:pt idx="1">
                  <c:v>37.170103940126879</c:v>
                </c:pt>
                <c:pt idx="2">
                  <c:v>39.638027111534917</c:v>
                </c:pt>
                <c:pt idx="3">
                  <c:v>36.740048775816923</c:v>
                </c:pt>
                <c:pt idx="4">
                  <c:v>25.669191367639431</c:v>
                </c:pt>
                <c:pt idx="5">
                  <c:v>13.279644917590621</c:v>
                </c:pt>
                <c:pt idx="6">
                  <c:v>16.590135026438237</c:v>
                </c:pt>
                <c:pt idx="7">
                  <c:v>2.9703449928719716</c:v>
                </c:pt>
                <c:pt idx="8">
                  <c:v>6.4051679886877784</c:v>
                </c:pt>
                <c:pt idx="9">
                  <c:v>13.950670139796451</c:v>
                </c:pt>
                <c:pt idx="10">
                  <c:v>16.771352005664898</c:v>
                </c:pt>
                <c:pt idx="11">
                  <c:v>31.020020989312542</c:v>
                </c:pt>
                <c:pt idx="12">
                  <c:v>31.381374325784833</c:v>
                </c:pt>
                <c:pt idx="13">
                  <c:v>15.576268267492765</c:v>
                </c:pt>
                <c:pt idx="14">
                  <c:v>26.52510660516927</c:v>
                </c:pt>
              </c:numCache>
            </c:numRef>
          </c:val>
          <c:extLst>
            <c:ext xmlns:c16="http://schemas.microsoft.com/office/drawing/2014/chart" uri="{C3380CC4-5D6E-409C-BE32-E72D297353CC}">
              <c16:uniqueId val="{00000002-0139-4345-A254-6903D25F5251}"/>
            </c:ext>
          </c:extLst>
        </c:ser>
        <c:ser>
          <c:idx val="0"/>
          <c:order val="3"/>
          <c:tx>
            <c:strRef>
              <c:f>PLOT_ALT!$S$7</c:f>
              <c:strCache>
                <c:ptCount val="1"/>
                <c:pt idx="0">
                  <c:v>Argillic</c:v>
                </c:pt>
              </c:strCache>
            </c:strRef>
          </c:tx>
          <c:spPr>
            <a:solidFill>
              <a:schemeClr val="accent2"/>
            </a:solidFill>
            <a:ln>
              <a:noFill/>
            </a:ln>
            <a:effectLst/>
          </c:spPr>
          <c:invertIfNegative val="0"/>
          <c:cat>
            <c:strRef>
              <c:f>PLOT_ALT!$R$9:$R$23</c:f>
              <c:strCache>
                <c:ptCount val="15"/>
                <c:pt idx="0">
                  <c:v>0–400</c:v>
                </c:pt>
                <c:pt idx="1">
                  <c:v>401–800</c:v>
                </c:pt>
                <c:pt idx="2">
                  <c:v>801–1200</c:v>
                </c:pt>
                <c:pt idx="3">
                  <c:v>1201–1600</c:v>
                </c:pt>
                <c:pt idx="4">
                  <c:v>1601–2000</c:v>
                </c:pt>
                <c:pt idx="5">
                  <c:v>2001–2400</c:v>
                </c:pt>
                <c:pt idx="6">
                  <c:v>2401–2800</c:v>
                </c:pt>
                <c:pt idx="7">
                  <c:v>2801–3200</c:v>
                </c:pt>
                <c:pt idx="8">
                  <c:v>3201–3600</c:v>
                </c:pt>
                <c:pt idx="9">
                  <c:v>3601–4000</c:v>
                </c:pt>
                <c:pt idx="10">
                  <c:v>4001–4400</c:v>
                </c:pt>
                <c:pt idx="11">
                  <c:v>4401–4800</c:v>
                </c:pt>
                <c:pt idx="12">
                  <c:v>4801–5200</c:v>
                </c:pt>
                <c:pt idx="13">
                  <c:v>5201–5600</c:v>
                </c:pt>
                <c:pt idx="14">
                  <c:v>5601–6000</c:v>
                </c:pt>
              </c:strCache>
            </c:strRef>
          </c:cat>
          <c:val>
            <c:numRef>
              <c:f>PLOT_ALT!$Y$9:$Y$23</c:f>
              <c:numCache>
                <c:formatCode>0</c:formatCode>
                <c:ptCount val="15"/>
                <c:pt idx="0">
                  <c:v>2.9077835119221969</c:v>
                </c:pt>
                <c:pt idx="1">
                  <c:v>0.85864447651122833</c:v>
                </c:pt>
                <c:pt idx="2">
                  <c:v>0.1146103161252434</c:v>
                </c:pt>
                <c:pt idx="3">
                  <c:v>3.942585878117836</c:v>
                </c:pt>
                <c:pt idx="4">
                  <c:v>10.669159855059524</c:v>
                </c:pt>
                <c:pt idx="5">
                  <c:v>17.401929473851887</c:v>
                </c:pt>
                <c:pt idx="6">
                  <c:v>23.199710308640249</c:v>
                </c:pt>
                <c:pt idx="7">
                  <c:v>25.204679938779933</c:v>
                </c:pt>
                <c:pt idx="8">
                  <c:v>24.115020677765838</c:v>
                </c:pt>
                <c:pt idx="9">
                  <c:v>31.714692600971645</c:v>
                </c:pt>
                <c:pt idx="10">
                  <c:v>22.548267318518612</c:v>
                </c:pt>
                <c:pt idx="11">
                  <c:v>24.138642918512545</c:v>
                </c:pt>
                <c:pt idx="12">
                  <c:v>15.228573811347179</c:v>
                </c:pt>
                <c:pt idx="13">
                  <c:v>25.545079958688135</c:v>
                </c:pt>
                <c:pt idx="14">
                  <c:v>17.788356104777638</c:v>
                </c:pt>
              </c:numCache>
            </c:numRef>
          </c:val>
          <c:extLst>
            <c:ext xmlns:c16="http://schemas.microsoft.com/office/drawing/2014/chart" uri="{C3380CC4-5D6E-409C-BE32-E72D297353CC}">
              <c16:uniqueId val="{00000000-0139-4345-A254-6903D25F5251}"/>
            </c:ext>
          </c:extLst>
        </c:ser>
        <c:ser>
          <c:idx val="6"/>
          <c:order val="4"/>
          <c:tx>
            <c:strRef>
              <c:f>PLOT_ALT!$M$7</c:f>
              <c:strCache>
                <c:ptCount val="1"/>
                <c:pt idx="0">
                  <c:v>Mineralized</c:v>
                </c:pt>
              </c:strCache>
            </c:strRef>
          </c:tx>
          <c:spPr>
            <a:solidFill>
              <a:schemeClr val="accent6">
                <a:lumMod val="40000"/>
                <a:lumOff val="60000"/>
              </a:schemeClr>
            </a:solidFill>
            <a:ln>
              <a:noFill/>
            </a:ln>
            <a:effectLst/>
          </c:spPr>
          <c:invertIfNegative val="0"/>
          <c:cat>
            <c:strRef>
              <c:f>PLOT_ALT!$R$9:$R$23</c:f>
              <c:strCache>
                <c:ptCount val="15"/>
                <c:pt idx="0">
                  <c:v>0–400</c:v>
                </c:pt>
                <c:pt idx="1">
                  <c:v>401–800</c:v>
                </c:pt>
                <c:pt idx="2">
                  <c:v>801–1200</c:v>
                </c:pt>
                <c:pt idx="3">
                  <c:v>1201–1600</c:v>
                </c:pt>
                <c:pt idx="4">
                  <c:v>1601–2000</c:v>
                </c:pt>
                <c:pt idx="5">
                  <c:v>2001–2400</c:v>
                </c:pt>
                <c:pt idx="6">
                  <c:v>2401–2800</c:v>
                </c:pt>
                <c:pt idx="7">
                  <c:v>2801–3200</c:v>
                </c:pt>
                <c:pt idx="8">
                  <c:v>3201–3600</c:v>
                </c:pt>
                <c:pt idx="9">
                  <c:v>3601–4000</c:v>
                </c:pt>
                <c:pt idx="10">
                  <c:v>4001–4400</c:v>
                </c:pt>
                <c:pt idx="11">
                  <c:v>4401–4800</c:v>
                </c:pt>
                <c:pt idx="12">
                  <c:v>4801–5200</c:v>
                </c:pt>
                <c:pt idx="13">
                  <c:v>5201–5600</c:v>
                </c:pt>
                <c:pt idx="14">
                  <c:v>5601–6000</c:v>
                </c:pt>
              </c:strCache>
            </c:strRef>
          </c:cat>
          <c:val>
            <c:numRef>
              <c:f>PLOT_ALT!$AC$9:$AC$23</c:f>
              <c:numCache>
                <c:formatCode>0</c:formatCode>
                <c:ptCount val="15"/>
                <c:pt idx="0">
                  <c:v>0.95272828197477499</c:v>
                </c:pt>
                <c:pt idx="1">
                  <c:v>4.0970628181223416</c:v>
                </c:pt>
                <c:pt idx="2">
                  <c:v>4.6529641163407343</c:v>
                </c:pt>
                <c:pt idx="3">
                  <c:v>8.5446066902185187</c:v>
                </c:pt>
                <c:pt idx="4">
                  <c:v>15.350951256124034</c:v>
                </c:pt>
                <c:pt idx="5">
                  <c:v>20.477201741949621</c:v>
                </c:pt>
                <c:pt idx="6">
                  <c:v>22.688422927049761</c:v>
                </c:pt>
                <c:pt idx="7">
                  <c:v>27.366030159832057</c:v>
                </c:pt>
                <c:pt idx="8">
                  <c:v>30.14498648923497</c:v>
                </c:pt>
                <c:pt idx="9">
                  <c:v>32.899402417370446</c:v>
                </c:pt>
                <c:pt idx="10">
                  <c:v>33.088786747719304</c:v>
                </c:pt>
                <c:pt idx="11">
                  <c:v>17.456494569383409</c:v>
                </c:pt>
                <c:pt idx="12">
                  <c:v>32.636861286830737</c:v>
                </c:pt>
                <c:pt idx="13">
                  <c:v>51.327738891049457</c:v>
                </c:pt>
                <c:pt idx="14">
                  <c:v>55.686537290053096</c:v>
                </c:pt>
              </c:numCache>
            </c:numRef>
          </c:val>
          <c:extLst>
            <c:ext xmlns:c16="http://schemas.microsoft.com/office/drawing/2014/chart" uri="{C3380CC4-5D6E-409C-BE32-E72D297353CC}">
              <c16:uniqueId val="{00000001-E7A4-48D7-9A38-1E44BC810A70}"/>
            </c:ext>
          </c:extLst>
        </c:ser>
        <c:ser>
          <c:idx val="5"/>
          <c:order val="5"/>
          <c:spPr>
            <a:solidFill>
              <a:schemeClr val="accent6"/>
            </a:solidFill>
            <a:ln>
              <a:noFill/>
            </a:ln>
            <a:effectLst/>
          </c:spPr>
          <c:invertIfNegative val="0"/>
          <c:dLbls>
            <c:dLbl>
              <c:idx val="0"/>
              <c:tx>
                <c:rich>
                  <a:bodyPr/>
                  <a:lstStyle/>
                  <a:p>
                    <a:fld id="{D924DD68-90A2-468A-ACEA-366B0BD72F14}"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8A8-4191-8F78-6ED0F5792FA9}"/>
                </c:ext>
              </c:extLst>
            </c:dLbl>
            <c:dLbl>
              <c:idx val="1"/>
              <c:tx>
                <c:rich>
                  <a:bodyPr/>
                  <a:lstStyle/>
                  <a:p>
                    <a:fld id="{E3E47E50-AF56-43C8-A804-214BB7D7C579}"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8A8-4191-8F78-6ED0F5792FA9}"/>
                </c:ext>
              </c:extLst>
            </c:dLbl>
            <c:dLbl>
              <c:idx val="2"/>
              <c:tx>
                <c:rich>
                  <a:bodyPr/>
                  <a:lstStyle/>
                  <a:p>
                    <a:fld id="{55F6AA40-F1F1-425A-8928-7CFBB937FA46}"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8A8-4191-8F78-6ED0F5792FA9}"/>
                </c:ext>
              </c:extLst>
            </c:dLbl>
            <c:dLbl>
              <c:idx val="3"/>
              <c:tx>
                <c:rich>
                  <a:bodyPr/>
                  <a:lstStyle/>
                  <a:p>
                    <a:fld id="{7780154C-2BCC-4322-A414-28BA16ACD51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8A8-4191-8F78-6ED0F5792FA9}"/>
                </c:ext>
              </c:extLst>
            </c:dLbl>
            <c:dLbl>
              <c:idx val="4"/>
              <c:tx>
                <c:rich>
                  <a:bodyPr/>
                  <a:lstStyle/>
                  <a:p>
                    <a:fld id="{5805A171-FA46-4510-BF93-9C3F2AC813B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8A8-4191-8F78-6ED0F5792FA9}"/>
                </c:ext>
              </c:extLst>
            </c:dLbl>
            <c:dLbl>
              <c:idx val="5"/>
              <c:tx>
                <c:rich>
                  <a:bodyPr/>
                  <a:lstStyle/>
                  <a:p>
                    <a:fld id="{ED15BC01-0D50-4A41-9875-ADED13E703C2}"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8A8-4191-8F78-6ED0F5792FA9}"/>
                </c:ext>
              </c:extLst>
            </c:dLbl>
            <c:dLbl>
              <c:idx val="6"/>
              <c:tx>
                <c:rich>
                  <a:bodyPr/>
                  <a:lstStyle/>
                  <a:p>
                    <a:fld id="{36734547-BCAD-45EE-A4A1-C6B2E1E2D272}"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8A8-4191-8F78-6ED0F5792FA9}"/>
                </c:ext>
              </c:extLst>
            </c:dLbl>
            <c:dLbl>
              <c:idx val="7"/>
              <c:tx>
                <c:rich>
                  <a:bodyPr/>
                  <a:lstStyle/>
                  <a:p>
                    <a:fld id="{BD19C0E5-5FCC-4967-9EA2-F72942F86862}"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8A8-4191-8F78-6ED0F5792FA9}"/>
                </c:ext>
              </c:extLst>
            </c:dLbl>
            <c:dLbl>
              <c:idx val="8"/>
              <c:tx>
                <c:rich>
                  <a:bodyPr/>
                  <a:lstStyle/>
                  <a:p>
                    <a:fld id="{CB87BE6A-80CE-4C74-87C1-CA07626C0B40}"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8A8-4191-8F78-6ED0F5792FA9}"/>
                </c:ext>
              </c:extLst>
            </c:dLbl>
            <c:dLbl>
              <c:idx val="9"/>
              <c:tx>
                <c:rich>
                  <a:bodyPr/>
                  <a:lstStyle/>
                  <a:p>
                    <a:fld id="{CBD4BBA9-B1DD-4F77-B8FF-B7E24A8E8F2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8A8-4191-8F78-6ED0F5792FA9}"/>
                </c:ext>
              </c:extLst>
            </c:dLbl>
            <c:dLbl>
              <c:idx val="10"/>
              <c:tx>
                <c:rich>
                  <a:bodyPr/>
                  <a:lstStyle/>
                  <a:p>
                    <a:fld id="{9F87FEC9-0AB1-4236-8BA3-CA9E75BE33A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8A8-4191-8F78-6ED0F5792FA9}"/>
                </c:ext>
              </c:extLst>
            </c:dLbl>
            <c:dLbl>
              <c:idx val="11"/>
              <c:tx>
                <c:rich>
                  <a:bodyPr/>
                  <a:lstStyle/>
                  <a:p>
                    <a:fld id="{8457ED4E-8A67-4E97-A02B-E0EEFD61021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8A8-4191-8F78-6ED0F5792FA9}"/>
                </c:ext>
              </c:extLst>
            </c:dLbl>
            <c:dLbl>
              <c:idx val="12"/>
              <c:tx>
                <c:rich>
                  <a:bodyPr/>
                  <a:lstStyle/>
                  <a:p>
                    <a:fld id="{09FDF6CC-8087-4320-95A9-39986EC51B64}"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8A8-4191-8F78-6ED0F5792FA9}"/>
                </c:ext>
              </c:extLst>
            </c:dLbl>
            <c:dLbl>
              <c:idx val="13"/>
              <c:tx>
                <c:rich>
                  <a:bodyPr/>
                  <a:lstStyle/>
                  <a:p>
                    <a:fld id="{AF754DC0-C30B-4C87-A923-C23D4A6BD3A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8A8-4191-8F78-6ED0F5792FA9}"/>
                </c:ext>
              </c:extLst>
            </c:dLbl>
            <c:dLbl>
              <c:idx val="14"/>
              <c:tx>
                <c:rich>
                  <a:bodyPr/>
                  <a:lstStyle/>
                  <a:p>
                    <a:fld id="{3CD61DF4-7E82-453E-9962-DEBF7F27AAD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8A8-4191-8F78-6ED0F5792FA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PLOT_ALT!$R$9:$R$23</c:f>
              <c:strCache>
                <c:ptCount val="15"/>
                <c:pt idx="0">
                  <c:v>0–400</c:v>
                </c:pt>
                <c:pt idx="1">
                  <c:v>401–800</c:v>
                </c:pt>
                <c:pt idx="2">
                  <c:v>801–1200</c:v>
                </c:pt>
                <c:pt idx="3">
                  <c:v>1201–1600</c:v>
                </c:pt>
                <c:pt idx="4">
                  <c:v>1601–2000</c:v>
                </c:pt>
                <c:pt idx="5">
                  <c:v>2001–2400</c:v>
                </c:pt>
                <c:pt idx="6">
                  <c:v>2401–2800</c:v>
                </c:pt>
                <c:pt idx="7">
                  <c:v>2801–3200</c:v>
                </c:pt>
                <c:pt idx="8">
                  <c:v>3201–3600</c:v>
                </c:pt>
                <c:pt idx="9">
                  <c:v>3601–4000</c:v>
                </c:pt>
                <c:pt idx="10">
                  <c:v>4001–4400</c:v>
                </c:pt>
                <c:pt idx="11">
                  <c:v>4401–4800</c:v>
                </c:pt>
                <c:pt idx="12">
                  <c:v>4801–5200</c:v>
                </c:pt>
                <c:pt idx="13">
                  <c:v>5201–5600</c:v>
                </c:pt>
                <c:pt idx="14">
                  <c:v>5601–6000</c:v>
                </c:pt>
              </c:strCache>
            </c:strRef>
          </c:cat>
          <c:val>
            <c:numRef>
              <c:f>PLOT_ALT!$AD$9:$AD$23</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5="http://schemas.microsoft.com/office/drawing/2012/chart" uri="{02D57815-91ED-43cb-92C2-25804820EDAC}">
              <c15:datalabelsRange>
                <c15:f>PLOT_ALT!$AE$9:$AE$27</c15:f>
                <c15:dlblRangeCache>
                  <c:ptCount val="19"/>
                  <c:pt idx="0">
                    <c:v>(57)</c:v>
                  </c:pt>
                  <c:pt idx="1">
                    <c:v>(41)</c:v>
                  </c:pt>
                  <c:pt idx="2">
                    <c:v>(38)</c:v>
                  </c:pt>
                  <c:pt idx="3">
                    <c:v>(37)</c:v>
                  </c:pt>
                  <c:pt idx="4">
                    <c:v>(31)</c:v>
                  </c:pt>
                  <c:pt idx="5">
                    <c:v>(30)</c:v>
                  </c:pt>
                  <c:pt idx="6">
                    <c:v>(26)</c:v>
                  </c:pt>
                  <c:pt idx="7">
                    <c:v>(21)</c:v>
                  </c:pt>
                  <c:pt idx="8">
                    <c:v>(17)</c:v>
                  </c:pt>
                  <c:pt idx="9">
                    <c:v>(16)</c:v>
                  </c:pt>
                  <c:pt idx="10">
                    <c:v>(14)</c:v>
                  </c:pt>
                  <c:pt idx="11">
                    <c:v>(12)</c:v>
                  </c:pt>
                  <c:pt idx="12">
                    <c:v>(8)</c:v>
                  </c:pt>
                  <c:pt idx="13">
                    <c:v>(7)</c:v>
                  </c:pt>
                  <c:pt idx="14">
                    <c:v>(5)</c:v>
                  </c:pt>
                </c15:dlblRangeCache>
              </c15:datalabelsRange>
            </c:ext>
            <c:ext xmlns:c16="http://schemas.microsoft.com/office/drawing/2014/chart" uri="{C3380CC4-5D6E-409C-BE32-E72D297353CC}">
              <c16:uniqueId val="{00000005-0139-4345-A254-6903D25F5251}"/>
            </c:ext>
          </c:extLst>
        </c:ser>
        <c:dLbls>
          <c:showLegendKey val="0"/>
          <c:showVal val="0"/>
          <c:showCatName val="0"/>
          <c:showSerName val="0"/>
          <c:showPercent val="0"/>
          <c:showBubbleSize val="0"/>
        </c:dLbls>
        <c:gapWidth val="14"/>
        <c:overlap val="100"/>
        <c:axId val="1070587439"/>
        <c:axId val="894862719"/>
      </c:barChart>
      <c:catAx>
        <c:axId val="1070587439"/>
        <c:scaling>
          <c:orientation val="maxMin"/>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Depth interval, in feet below water table</a:t>
                </a:r>
              </a:p>
            </c:rich>
          </c:tx>
          <c:layout>
            <c:manualLayout>
              <c:xMode val="edge"/>
              <c:yMode val="edge"/>
              <c:x val="6.3648293963254588E-4"/>
              <c:y val="0.32332961476156913"/>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in"/>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94862719"/>
        <c:crossesAt val="1.0000000000000004E-5"/>
        <c:auto val="1"/>
        <c:lblAlgn val="ctr"/>
        <c:lblOffset val="100"/>
        <c:noMultiLvlLbl val="0"/>
      </c:catAx>
      <c:valAx>
        <c:axId val="894862719"/>
        <c:scaling>
          <c:orientation val="minMax"/>
          <c:max val="100.01"/>
          <c:min val="0"/>
        </c:scaling>
        <c:delete val="0"/>
        <c:axPos val="t"/>
        <c:title>
          <c:tx>
            <c:rich>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total thickness in depth interval</a:t>
                </a:r>
              </a:p>
            </c:rich>
          </c:tx>
          <c:layout>
            <c:manualLayout>
              <c:xMode val="edge"/>
              <c:yMode val="edge"/>
              <c:x val="0.29195958678242145"/>
              <c:y val="3.0576391967761696E-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in"/>
        <c:tickLblPos val="nextTo"/>
        <c:spPr>
          <a:noFill/>
          <a:ln w="12700"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70587439"/>
        <c:crosses val="autoZero"/>
        <c:crossBetween val="between"/>
      </c:valAx>
      <c:spPr>
        <a:noFill/>
        <a:ln w="12700">
          <a:solidFill>
            <a:schemeClr val="tx1"/>
          </a:solidFill>
        </a:ln>
        <a:effectLst/>
      </c:spPr>
    </c:plotArea>
    <c:legend>
      <c:legendPos val="r"/>
      <c:legendEntry>
        <c:idx val="5"/>
        <c:delete val="1"/>
      </c:legendEntry>
      <c:layout>
        <c:manualLayout>
          <c:xMode val="edge"/>
          <c:yMode val="edge"/>
          <c:x val="3.3475503062117239E-2"/>
          <c:y val="0.94591731610683127"/>
          <c:w val="0.94541961101016236"/>
          <c:h val="5.4082683893168775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17145</xdr:colOff>
      <xdr:row>2</xdr:row>
      <xdr:rowOff>0</xdr:rowOff>
    </xdr:from>
    <xdr:to>
      <xdr:col>18</xdr:col>
      <xdr:colOff>314325</xdr:colOff>
      <xdr:row>14</xdr:row>
      <xdr:rowOff>93518</xdr:rowOff>
    </xdr:to>
    <xdr:grpSp>
      <xdr:nvGrpSpPr>
        <xdr:cNvPr id="5" name="Group 4">
          <a:extLst>
            <a:ext uri="{FF2B5EF4-FFF2-40B4-BE49-F238E27FC236}">
              <a16:creationId xmlns:a16="http://schemas.microsoft.com/office/drawing/2014/main" id="{E191FABD-EB18-4A94-8246-8294346C1C2F}"/>
            </a:ext>
          </a:extLst>
        </xdr:cNvPr>
        <xdr:cNvGrpSpPr/>
      </xdr:nvGrpSpPr>
      <xdr:grpSpPr>
        <a:xfrm>
          <a:off x="7036012" y="1464733"/>
          <a:ext cx="5944446" cy="2430318"/>
          <a:chOff x="12070080" y="1356360"/>
          <a:chExt cx="5943600" cy="2443985"/>
        </a:xfrm>
      </xdr:grpSpPr>
      <xdr:graphicFrame macro="">
        <xdr:nvGraphicFramePr>
          <xdr:cNvPr id="2" name="Chart 1">
            <a:extLst>
              <a:ext uri="{FF2B5EF4-FFF2-40B4-BE49-F238E27FC236}">
                <a16:creationId xmlns:a16="http://schemas.microsoft.com/office/drawing/2014/main" id="{5C8DA765-B001-4DEC-B502-09105083D43F}"/>
              </a:ext>
            </a:extLst>
          </xdr:cNvPr>
          <xdr:cNvGraphicFramePr/>
        </xdr:nvGraphicFramePr>
        <xdr:xfrm>
          <a:off x="12070080" y="1356360"/>
          <a:ext cx="5943600" cy="21564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9D9C6892-0D4C-471D-A57E-82BD19276715}"/>
              </a:ext>
            </a:extLst>
          </xdr:cNvPr>
          <xdr:cNvSpPr txBox="1"/>
        </xdr:nvSpPr>
        <xdr:spPr>
          <a:xfrm>
            <a:off x="12630234" y="3550921"/>
            <a:ext cx="4978388" cy="249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900">
                <a:latin typeface="Arial" panose="020B0604020202020204" pitchFamily="34" charset="0"/>
                <a:cs typeface="Arial" panose="020B0604020202020204" pitchFamily="34" charset="0"/>
              </a:rPr>
              <a:t>Numbers in parentheses are total thickness,</a:t>
            </a:r>
            <a:r>
              <a:rPr lang="en-US" sz="900" baseline="0">
                <a:latin typeface="Arial" panose="020B0604020202020204" pitchFamily="34" charset="0"/>
                <a:cs typeface="Arial" panose="020B0604020202020204" pitchFamily="34" charset="0"/>
              </a:rPr>
              <a:t> in feet, </a:t>
            </a:r>
            <a:r>
              <a:rPr lang="en-US" sz="900">
                <a:latin typeface="Arial" panose="020B0604020202020204" pitchFamily="34" charset="0"/>
                <a:cs typeface="Arial" panose="020B0604020202020204" pitchFamily="34" charset="0"/>
              </a:rPr>
              <a:t>of each hydrogeologic</a:t>
            </a:r>
            <a:r>
              <a:rPr lang="en-US" sz="900" baseline="0">
                <a:latin typeface="Arial" panose="020B0604020202020204" pitchFamily="34" charset="0"/>
                <a:cs typeface="Arial" panose="020B0604020202020204" pitchFamily="34" charset="0"/>
              </a:rPr>
              <a:t> unit sampled.</a:t>
            </a:r>
            <a:endParaRPr lang="en-US" sz="900">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152129</xdr:colOff>
      <xdr:row>0</xdr:row>
      <xdr:rowOff>0</xdr:rowOff>
    </xdr:from>
    <xdr:to>
      <xdr:col>42</xdr:col>
      <xdr:colOff>2177</xdr:colOff>
      <xdr:row>44</xdr:row>
      <xdr:rowOff>139335</xdr:rowOff>
    </xdr:to>
    <xdr:grpSp>
      <xdr:nvGrpSpPr>
        <xdr:cNvPr id="5" name="Group 4">
          <a:extLst>
            <a:ext uri="{FF2B5EF4-FFF2-40B4-BE49-F238E27FC236}">
              <a16:creationId xmlns:a16="http://schemas.microsoft.com/office/drawing/2014/main" id="{6B3BA0F7-F9D5-4D3B-A9EF-9A02C51F4588}"/>
            </a:ext>
          </a:extLst>
        </xdr:cNvPr>
        <xdr:cNvGrpSpPr/>
      </xdr:nvGrpSpPr>
      <xdr:grpSpPr>
        <a:xfrm>
          <a:off x="16357329" y="0"/>
          <a:ext cx="5946048" cy="9296035"/>
          <a:chOff x="17068529" y="0"/>
          <a:chExt cx="5946048" cy="7678933"/>
        </a:xfrm>
      </xdr:grpSpPr>
      <xdr:graphicFrame macro="">
        <xdr:nvGraphicFramePr>
          <xdr:cNvPr id="3" name="Chart 2">
            <a:extLst>
              <a:ext uri="{FF2B5EF4-FFF2-40B4-BE49-F238E27FC236}">
                <a16:creationId xmlns:a16="http://schemas.microsoft.com/office/drawing/2014/main" id="{CE185D80-1F44-46E3-90D4-143C851EB94E}"/>
              </a:ext>
            </a:extLst>
          </xdr:cNvPr>
          <xdr:cNvGraphicFramePr>
            <a:graphicFrameLocks/>
          </xdr:cNvGraphicFramePr>
        </xdr:nvGraphicFramePr>
        <xdr:xfrm>
          <a:off x="17068529" y="0"/>
          <a:ext cx="5943600" cy="7315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FEBB7FE6-2E33-4DB2-AAA6-FB4D668DDD63}"/>
              </a:ext>
            </a:extLst>
          </xdr:cNvPr>
          <xdr:cNvSpPr txBox="1"/>
        </xdr:nvSpPr>
        <xdr:spPr>
          <a:xfrm>
            <a:off x="18216155" y="7376377"/>
            <a:ext cx="4798422" cy="302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latin typeface="Arial" panose="020B0604020202020204" pitchFamily="34" charset="0"/>
                <a:cs typeface="Arial" panose="020B0604020202020204" pitchFamily="34" charset="0"/>
              </a:rPr>
              <a:t>Numbers in parentheses are number of boreholes in each depth interval.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B9B07-DDCB-484B-9E56-B7CB724C4120}">
  <sheetPr>
    <tabColor rgb="FF00B050"/>
  </sheetPr>
  <dimension ref="A1:B16"/>
  <sheetViews>
    <sheetView tabSelected="1" zoomScale="80" zoomScaleNormal="80" workbookViewId="0">
      <selection activeCell="B17" sqref="B17"/>
    </sheetView>
  </sheetViews>
  <sheetFormatPr defaultColWidth="9.109375" defaultRowHeight="15.6" x14ac:dyDescent="0.3"/>
  <cols>
    <col min="1" max="1" width="27.6640625" style="63" customWidth="1"/>
    <col min="2" max="2" width="111.88671875" style="63" customWidth="1"/>
    <col min="3" max="16384" width="9.109375" style="63"/>
  </cols>
  <sheetData>
    <row r="1" spans="1:2" ht="30.45" customHeight="1" x14ac:dyDescent="0.3">
      <c r="A1" s="127" t="s">
        <v>1108</v>
      </c>
      <c r="B1" s="127"/>
    </row>
    <row r="2" spans="1:2" x14ac:dyDescent="0.3">
      <c r="A2" s="64" t="s">
        <v>1086</v>
      </c>
    </row>
    <row r="3" spans="1:2" ht="34.200000000000003" customHeight="1" x14ac:dyDescent="0.3">
      <c r="A3" s="128" t="s">
        <v>1103</v>
      </c>
      <c r="B3" s="128"/>
    </row>
    <row r="4" spans="1:2" ht="16.2" thickBot="1" x14ac:dyDescent="0.35">
      <c r="A4" s="65"/>
    </row>
    <row r="5" spans="1:2" ht="16.2" thickBot="1" x14ac:dyDescent="0.35">
      <c r="A5" s="66" t="s">
        <v>1087</v>
      </c>
      <c r="B5" s="66" t="s">
        <v>1088</v>
      </c>
    </row>
    <row r="6" spans="1:2" x14ac:dyDescent="0.3">
      <c r="A6" s="63" t="s">
        <v>1097</v>
      </c>
      <c r="B6" s="67" t="s">
        <v>1102</v>
      </c>
    </row>
    <row r="7" spans="1:2" x14ac:dyDescent="0.3">
      <c r="A7" s="63" t="s">
        <v>1096</v>
      </c>
      <c r="B7" s="67" t="s">
        <v>1106</v>
      </c>
    </row>
    <row r="8" spans="1:2" ht="31.2" x14ac:dyDescent="0.3">
      <c r="A8" s="63" t="s">
        <v>1094</v>
      </c>
      <c r="B8" s="67" t="s">
        <v>1095</v>
      </c>
    </row>
    <row r="9" spans="1:2" ht="31.2" x14ac:dyDescent="0.3">
      <c r="A9" s="63" t="s">
        <v>1093</v>
      </c>
      <c r="B9" s="67" t="s">
        <v>1131</v>
      </c>
    </row>
    <row r="10" spans="1:2" ht="63.6" customHeight="1" x14ac:dyDescent="0.3">
      <c r="A10" s="63" t="s">
        <v>1089</v>
      </c>
      <c r="B10" s="67" t="s">
        <v>1144</v>
      </c>
    </row>
    <row r="11" spans="1:2" ht="31.2" x14ac:dyDescent="0.3">
      <c r="A11" s="63" t="s">
        <v>1090</v>
      </c>
      <c r="B11" s="67" t="s">
        <v>1091</v>
      </c>
    </row>
    <row r="12" spans="1:2" ht="31.2" x14ac:dyDescent="0.3">
      <c r="A12" s="125" t="s">
        <v>1092</v>
      </c>
      <c r="B12" s="126" t="s">
        <v>1109</v>
      </c>
    </row>
    <row r="13" spans="1:2" ht="16.2" thickBot="1" x14ac:dyDescent="0.35">
      <c r="A13" s="68" t="s">
        <v>1149</v>
      </c>
      <c r="B13" s="69" t="s">
        <v>1150</v>
      </c>
    </row>
    <row r="15" spans="1:2" x14ac:dyDescent="0.3">
      <c r="A15" s="65"/>
    </row>
    <row r="16" spans="1:2" ht="46.8" x14ac:dyDescent="0.3">
      <c r="A16" s="86" t="s">
        <v>1107</v>
      </c>
      <c r="B16" s="87" t="s">
        <v>1151</v>
      </c>
    </row>
  </sheetData>
  <mergeCells count="2">
    <mergeCell ref="A1:B1"/>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A79DF-0A5C-46B6-9558-DBA048B96440}">
  <sheetPr>
    <tabColor theme="4" tint="0.79998168889431442"/>
  </sheetPr>
  <dimension ref="A1:Q1236"/>
  <sheetViews>
    <sheetView zoomScale="90" zoomScaleNormal="90" workbookViewId="0"/>
  </sheetViews>
  <sheetFormatPr defaultRowHeight="13.8" x14ac:dyDescent="0.25"/>
  <cols>
    <col min="1" max="1" width="16.33203125" bestFit="1" customWidth="1"/>
    <col min="2" max="2" width="5.5546875" bestFit="1" customWidth="1"/>
    <col min="3" max="3" width="15.33203125" bestFit="1" customWidth="1"/>
    <col min="4" max="4" width="16.6640625" bestFit="1" customWidth="1"/>
    <col min="5" max="5" width="21.5546875" bestFit="1" customWidth="1"/>
    <col min="6" max="6" width="6" bestFit="1" customWidth="1"/>
    <col min="7" max="7" width="12" bestFit="1" customWidth="1"/>
    <col min="8" max="8" width="8.88671875" style="120"/>
    <col min="10" max="10" width="5.5546875" bestFit="1" customWidth="1"/>
    <col min="11" max="11" width="10.109375" bestFit="1" customWidth="1"/>
    <col min="12" max="12" width="7.33203125" bestFit="1" customWidth="1"/>
    <col min="13" max="13" width="5.88671875" bestFit="1" customWidth="1"/>
    <col min="14" max="14" width="7.44140625" bestFit="1" customWidth="1"/>
    <col min="15" max="15" width="10.44140625" bestFit="1" customWidth="1"/>
  </cols>
  <sheetData>
    <row r="1" spans="1:8" ht="16.2" thickBot="1" x14ac:dyDescent="0.35">
      <c r="A1" s="40" t="s">
        <v>1101</v>
      </c>
    </row>
    <row r="2" spans="1:8" ht="99" customHeight="1" thickBot="1" x14ac:dyDescent="0.3">
      <c r="A2" s="129" t="s">
        <v>1139</v>
      </c>
      <c r="B2" s="130"/>
      <c r="C2" s="130"/>
      <c r="D2" s="130"/>
      <c r="E2" s="130"/>
      <c r="F2" s="130"/>
      <c r="G2" s="131"/>
      <c r="H2" s="57"/>
    </row>
    <row r="3" spans="1:8" ht="15.6" x14ac:dyDescent="0.3">
      <c r="A3" s="40"/>
    </row>
    <row r="4" spans="1:8" ht="14.4" thickBot="1" x14ac:dyDescent="0.3">
      <c r="A4" s="1"/>
      <c r="B4" s="1"/>
      <c r="C4" s="1"/>
      <c r="D4" s="1"/>
      <c r="E4" s="1"/>
      <c r="F4" s="1"/>
      <c r="G4" s="38"/>
    </row>
    <row r="5" spans="1:8" ht="28.2" thickBot="1" x14ac:dyDescent="0.3">
      <c r="A5" s="36" t="s">
        <v>1</v>
      </c>
      <c r="B5" s="4" t="s">
        <v>2</v>
      </c>
      <c r="C5" s="36" t="s">
        <v>1132</v>
      </c>
      <c r="D5" s="3" t="s">
        <v>825</v>
      </c>
      <c r="E5" s="36" t="s">
        <v>834</v>
      </c>
      <c r="F5" s="36" t="s">
        <v>820</v>
      </c>
      <c r="G5" s="36" t="s">
        <v>821</v>
      </c>
    </row>
    <row r="6" spans="1:8" x14ac:dyDescent="0.25">
      <c r="A6" t="s">
        <v>173</v>
      </c>
      <c r="B6" t="s">
        <v>16</v>
      </c>
      <c r="C6" t="s">
        <v>5</v>
      </c>
      <c r="D6" t="s">
        <v>823</v>
      </c>
      <c r="E6" t="str">
        <f>B6&amp;D6</f>
        <v>AADevitrified</v>
      </c>
      <c r="F6">
        <v>400</v>
      </c>
      <c r="G6">
        <v>9.8425196850392922</v>
      </c>
    </row>
    <row r="7" spans="1:8" x14ac:dyDescent="0.25">
      <c r="A7" t="s">
        <v>185</v>
      </c>
      <c r="B7" t="s">
        <v>16</v>
      </c>
      <c r="C7" t="s">
        <v>181</v>
      </c>
      <c r="D7" t="s">
        <v>1098</v>
      </c>
      <c r="E7" t="str">
        <f t="shared" ref="E7:E70" si="0">B7&amp;D7</f>
        <v>AAMineralized</v>
      </c>
      <c r="F7">
        <v>2400</v>
      </c>
      <c r="G7">
        <v>43.997375328084217</v>
      </c>
    </row>
    <row r="8" spans="1:8" x14ac:dyDescent="0.25">
      <c r="A8" t="s">
        <v>185</v>
      </c>
      <c r="B8" t="s">
        <v>16</v>
      </c>
      <c r="C8" t="s">
        <v>181</v>
      </c>
      <c r="D8" t="s">
        <v>1098</v>
      </c>
      <c r="E8" t="str">
        <f t="shared" si="0"/>
        <v>AAMineralized</v>
      </c>
      <c r="F8">
        <v>2800</v>
      </c>
      <c r="G8">
        <v>6.855643044619228</v>
      </c>
    </row>
    <row r="9" spans="1:8" x14ac:dyDescent="0.25">
      <c r="A9" t="s">
        <v>111</v>
      </c>
      <c r="B9" t="s">
        <v>836</v>
      </c>
      <c r="C9" t="s">
        <v>5</v>
      </c>
      <c r="D9" t="s">
        <v>823</v>
      </c>
      <c r="E9" t="str">
        <f t="shared" si="0"/>
        <v>IICUDevitrified</v>
      </c>
      <c r="F9">
        <v>2000</v>
      </c>
      <c r="G9">
        <v>325.13123359580095</v>
      </c>
    </row>
    <row r="10" spans="1:8" x14ac:dyDescent="0.25">
      <c r="A10" t="s">
        <v>81</v>
      </c>
      <c r="B10" t="s">
        <v>836</v>
      </c>
      <c r="C10" t="s">
        <v>5</v>
      </c>
      <c r="D10" t="s">
        <v>823</v>
      </c>
      <c r="E10" t="str">
        <f t="shared" si="0"/>
        <v>IICUDevitrified</v>
      </c>
      <c r="F10">
        <v>2400</v>
      </c>
      <c r="G10">
        <v>114.93438320209953</v>
      </c>
    </row>
    <row r="11" spans="1:8" x14ac:dyDescent="0.25">
      <c r="A11" t="s">
        <v>81</v>
      </c>
      <c r="B11" t="s">
        <v>836</v>
      </c>
      <c r="C11" t="s">
        <v>5</v>
      </c>
      <c r="D11" t="s">
        <v>823</v>
      </c>
      <c r="E11" t="str">
        <f t="shared" si="0"/>
        <v>IICUDevitrified</v>
      </c>
      <c r="F11">
        <v>2800</v>
      </c>
      <c r="G11">
        <v>34.999999999999091</v>
      </c>
    </row>
    <row r="12" spans="1:8" x14ac:dyDescent="0.25">
      <c r="A12" t="s">
        <v>137</v>
      </c>
      <c r="B12" t="s">
        <v>836</v>
      </c>
      <c r="C12" t="s">
        <v>143</v>
      </c>
      <c r="D12" t="s">
        <v>1098</v>
      </c>
      <c r="E12" t="str">
        <f t="shared" si="0"/>
        <v>IICUMineralized</v>
      </c>
      <c r="F12">
        <v>7600</v>
      </c>
      <c r="G12">
        <v>188.98687664042154</v>
      </c>
    </row>
    <row r="13" spans="1:8" x14ac:dyDescent="0.25">
      <c r="A13" t="s">
        <v>137</v>
      </c>
      <c r="B13" t="s">
        <v>836</v>
      </c>
      <c r="C13" t="s">
        <v>143</v>
      </c>
      <c r="D13" t="s">
        <v>1098</v>
      </c>
      <c r="E13" t="str">
        <f t="shared" si="0"/>
        <v>IICUMineralized</v>
      </c>
      <c r="F13">
        <v>8000</v>
      </c>
      <c r="G13">
        <v>323.15223097112903</v>
      </c>
    </row>
    <row r="14" spans="1:8" x14ac:dyDescent="0.25">
      <c r="A14" t="s">
        <v>162</v>
      </c>
      <c r="B14" t="s">
        <v>9</v>
      </c>
      <c r="C14" t="s">
        <v>167</v>
      </c>
      <c r="D14">
        <v>0</v>
      </c>
      <c r="E14" t="str">
        <f t="shared" si="0"/>
        <v>LFA0</v>
      </c>
      <c r="F14">
        <v>800</v>
      </c>
      <c r="G14">
        <v>88.910761154855436</v>
      </c>
    </row>
    <row r="15" spans="1:8" x14ac:dyDescent="0.25">
      <c r="A15" t="s">
        <v>162</v>
      </c>
      <c r="B15" t="s">
        <v>9</v>
      </c>
      <c r="C15" t="s">
        <v>167</v>
      </c>
      <c r="D15">
        <v>0</v>
      </c>
      <c r="E15" t="str">
        <f t="shared" si="0"/>
        <v>LFA0</v>
      </c>
      <c r="F15">
        <v>800</v>
      </c>
      <c r="G15">
        <v>86.122047244094574</v>
      </c>
    </row>
    <row r="16" spans="1:8" x14ac:dyDescent="0.25">
      <c r="A16" t="s">
        <v>144</v>
      </c>
      <c r="B16" s="35" t="s">
        <v>9</v>
      </c>
      <c r="C16" t="s">
        <v>145</v>
      </c>
      <c r="D16" t="s">
        <v>822</v>
      </c>
      <c r="E16" t="str">
        <f t="shared" si="0"/>
        <v>LFAArgillic</v>
      </c>
      <c r="F16">
        <v>400</v>
      </c>
      <c r="G16">
        <v>60.039370078740376</v>
      </c>
    </row>
    <row r="17" spans="1:15" x14ac:dyDescent="0.25">
      <c r="A17" t="s">
        <v>110</v>
      </c>
      <c r="B17" t="s">
        <v>9</v>
      </c>
      <c r="C17" t="s">
        <v>24</v>
      </c>
      <c r="D17" t="s">
        <v>822</v>
      </c>
      <c r="E17" t="str">
        <f t="shared" si="0"/>
        <v>LFAArgillic</v>
      </c>
      <c r="F17">
        <v>2000</v>
      </c>
      <c r="G17">
        <v>60.039370078739921</v>
      </c>
    </row>
    <row r="18" spans="1:15" ht="14.4" thickBot="1" x14ac:dyDescent="0.3">
      <c r="A18" t="s">
        <v>137</v>
      </c>
      <c r="B18" t="s">
        <v>9</v>
      </c>
      <c r="C18" t="s">
        <v>138</v>
      </c>
      <c r="D18" t="s">
        <v>822</v>
      </c>
      <c r="E18" t="str">
        <f t="shared" si="0"/>
        <v>LFAArgillic</v>
      </c>
      <c r="F18">
        <v>2400</v>
      </c>
      <c r="G18">
        <v>84.973753280840356</v>
      </c>
      <c r="I18" s="59" t="s">
        <v>1078</v>
      </c>
      <c r="J18" s="1"/>
      <c r="K18" s="1"/>
      <c r="L18" s="1"/>
      <c r="M18" s="1"/>
      <c r="N18" s="1"/>
      <c r="O18" s="1"/>
    </row>
    <row r="19" spans="1:15" ht="14.4" thickBot="1" x14ac:dyDescent="0.3">
      <c r="A19" t="s">
        <v>137</v>
      </c>
      <c r="B19" t="s">
        <v>9</v>
      </c>
      <c r="C19" t="s">
        <v>138</v>
      </c>
      <c r="D19" t="s">
        <v>822</v>
      </c>
      <c r="E19" t="str">
        <f t="shared" si="0"/>
        <v>LFAArgillic</v>
      </c>
      <c r="F19">
        <v>2400</v>
      </c>
      <c r="G19">
        <v>209.9737532808399</v>
      </c>
      <c r="J19" s="62" t="s">
        <v>2</v>
      </c>
      <c r="K19" s="62" t="s">
        <v>823</v>
      </c>
      <c r="L19" s="62" t="s">
        <v>822</v>
      </c>
      <c r="M19" s="62" t="s">
        <v>826</v>
      </c>
      <c r="N19" s="62" t="s">
        <v>824</v>
      </c>
      <c r="O19" s="62" t="s">
        <v>1098</v>
      </c>
    </row>
    <row r="20" spans="1:15" x14ac:dyDescent="0.25">
      <c r="A20" t="s">
        <v>137</v>
      </c>
      <c r="B20" t="s">
        <v>9</v>
      </c>
      <c r="C20" t="s">
        <v>138</v>
      </c>
      <c r="D20" t="s">
        <v>822</v>
      </c>
      <c r="E20" t="str">
        <f t="shared" si="0"/>
        <v>LFAArgillic</v>
      </c>
      <c r="F20">
        <v>2400</v>
      </c>
      <c r="G20">
        <v>93.973753280839901</v>
      </c>
      <c r="J20" t="s">
        <v>9</v>
      </c>
      <c r="K20">
        <f>MATCH($J20&amp;K$19,$E$6:$E$5053,0)</f>
        <v>42</v>
      </c>
      <c r="L20">
        <f t="shared" ref="K20:O24" si="1">MATCH($J20&amp;L$19,$E$6:$E$5053,0)</f>
        <v>11</v>
      </c>
      <c r="M20">
        <f t="shared" si="1"/>
        <v>297</v>
      </c>
      <c r="N20">
        <f t="shared" si="1"/>
        <v>336</v>
      </c>
      <c r="O20">
        <f>MATCH($J20&amp;O$19,$E$6:$E$5053,0)</f>
        <v>254</v>
      </c>
    </row>
    <row r="21" spans="1:15" x14ac:dyDescent="0.25">
      <c r="A21" t="s">
        <v>51</v>
      </c>
      <c r="B21" t="s">
        <v>9</v>
      </c>
      <c r="C21" t="s">
        <v>56</v>
      </c>
      <c r="D21" t="s">
        <v>822</v>
      </c>
      <c r="E21" t="str">
        <f t="shared" si="0"/>
        <v>LFAArgillic</v>
      </c>
      <c r="F21">
        <v>2800</v>
      </c>
      <c r="G21">
        <v>145.01312335958028</v>
      </c>
      <c r="J21" t="s">
        <v>4</v>
      </c>
      <c r="K21">
        <f t="shared" si="1"/>
        <v>971</v>
      </c>
      <c r="L21">
        <f t="shared" si="1"/>
        <v>948</v>
      </c>
      <c r="M21">
        <f t="shared" si="1"/>
        <v>1207</v>
      </c>
      <c r="N21">
        <f t="shared" si="1"/>
        <v>1224</v>
      </c>
      <c r="O21">
        <f>MATCH($J21&amp;O$19,$E$6:$E$5053,0)</f>
        <v>1174</v>
      </c>
    </row>
    <row r="22" spans="1:15" x14ac:dyDescent="0.25">
      <c r="A22" t="s">
        <v>137</v>
      </c>
      <c r="B22" t="s">
        <v>9</v>
      </c>
      <c r="C22" t="s">
        <v>138</v>
      </c>
      <c r="D22" t="s">
        <v>822</v>
      </c>
      <c r="E22" t="str">
        <f t="shared" si="0"/>
        <v>LFAArgillic</v>
      </c>
      <c r="F22">
        <v>2800</v>
      </c>
      <c r="G22">
        <v>131.09186351706012</v>
      </c>
      <c r="J22" t="s">
        <v>11</v>
      </c>
      <c r="K22">
        <f t="shared" si="1"/>
        <v>452</v>
      </c>
      <c r="L22">
        <f t="shared" si="1"/>
        <v>370</v>
      </c>
      <c r="M22" t="e">
        <f t="shared" si="1"/>
        <v>#N/A</v>
      </c>
      <c r="N22">
        <f t="shared" si="1"/>
        <v>578</v>
      </c>
      <c r="O22">
        <f t="shared" si="1"/>
        <v>498</v>
      </c>
    </row>
    <row r="23" spans="1:15" x14ac:dyDescent="0.25">
      <c r="A23" t="s">
        <v>137</v>
      </c>
      <c r="B23" t="s">
        <v>9</v>
      </c>
      <c r="C23" t="s">
        <v>138</v>
      </c>
      <c r="D23" t="s">
        <v>822</v>
      </c>
      <c r="E23" t="str">
        <f t="shared" si="0"/>
        <v>LFAArgillic</v>
      </c>
      <c r="F23">
        <v>2800</v>
      </c>
      <c r="G23">
        <v>84.973753280839446</v>
      </c>
      <c r="J23" t="s">
        <v>6</v>
      </c>
      <c r="K23">
        <f t="shared" si="1"/>
        <v>921</v>
      </c>
      <c r="L23" t="e">
        <f t="shared" si="1"/>
        <v>#N/A</v>
      </c>
      <c r="M23">
        <f t="shared" si="1"/>
        <v>927</v>
      </c>
      <c r="N23">
        <f t="shared" si="1"/>
        <v>942</v>
      </c>
      <c r="O23" t="e">
        <f t="shared" si="1"/>
        <v>#N/A</v>
      </c>
    </row>
    <row r="24" spans="1:15" x14ac:dyDescent="0.25">
      <c r="A24" t="s">
        <v>46</v>
      </c>
      <c r="B24" t="s">
        <v>9</v>
      </c>
      <c r="C24" t="s">
        <v>47</v>
      </c>
      <c r="D24" t="s">
        <v>822</v>
      </c>
      <c r="E24" t="str">
        <f t="shared" si="0"/>
        <v>LFAArgillic</v>
      </c>
      <c r="F24">
        <v>2800</v>
      </c>
      <c r="G24">
        <v>196.93175853018329</v>
      </c>
      <c r="J24" t="s">
        <v>836</v>
      </c>
      <c r="K24">
        <f t="shared" si="1"/>
        <v>4</v>
      </c>
      <c r="L24" t="e">
        <f t="shared" si="1"/>
        <v>#N/A</v>
      </c>
      <c r="M24" t="e">
        <f t="shared" si="1"/>
        <v>#N/A</v>
      </c>
      <c r="N24" t="e">
        <f t="shared" si="1"/>
        <v>#N/A</v>
      </c>
      <c r="O24">
        <f t="shared" si="1"/>
        <v>7</v>
      </c>
    </row>
    <row r="25" spans="1:15" x14ac:dyDescent="0.25">
      <c r="A25" t="s">
        <v>110</v>
      </c>
      <c r="B25" t="s">
        <v>9</v>
      </c>
      <c r="C25" t="s">
        <v>24</v>
      </c>
      <c r="D25" t="s">
        <v>822</v>
      </c>
      <c r="E25" t="str">
        <f t="shared" si="0"/>
        <v>LFAArgillic</v>
      </c>
      <c r="F25">
        <v>2800</v>
      </c>
      <c r="G25">
        <v>70.866141732284177</v>
      </c>
    </row>
    <row r="26" spans="1:15" x14ac:dyDescent="0.25">
      <c r="A26" t="s">
        <v>110</v>
      </c>
      <c r="B26" t="s">
        <v>9</v>
      </c>
      <c r="C26" t="s">
        <v>24</v>
      </c>
      <c r="D26" t="s">
        <v>822</v>
      </c>
      <c r="E26" t="str">
        <f t="shared" si="0"/>
        <v>LFAArgillic</v>
      </c>
      <c r="F26">
        <v>2800</v>
      </c>
      <c r="G26">
        <v>60.039370078739921</v>
      </c>
    </row>
    <row r="27" spans="1:15" ht="14.4" thickBot="1" x14ac:dyDescent="0.3">
      <c r="A27" t="s">
        <v>67</v>
      </c>
      <c r="B27" t="s">
        <v>9</v>
      </c>
      <c r="C27" t="s">
        <v>47</v>
      </c>
      <c r="D27" t="s">
        <v>822</v>
      </c>
      <c r="E27" t="str">
        <f t="shared" si="0"/>
        <v>LFAArgillic</v>
      </c>
      <c r="F27">
        <v>3200</v>
      </c>
      <c r="G27">
        <v>191.15748031496059</v>
      </c>
      <c r="I27" s="59" t="s">
        <v>1079</v>
      </c>
      <c r="J27" s="1"/>
      <c r="K27" s="1"/>
      <c r="L27" s="1"/>
      <c r="M27" s="1"/>
      <c r="N27" s="1"/>
      <c r="O27" s="1"/>
    </row>
    <row r="28" spans="1:15" ht="14.4" thickBot="1" x14ac:dyDescent="0.3">
      <c r="A28" t="s">
        <v>168</v>
      </c>
      <c r="B28" t="s">
        <v>9</v>
      </c>
      <c r="C28" t="s">
        <v>172</v>
      </c>
      <c r="D28" t="s">
        <v>822</v>
      </c>
      <c r="E28" t="str">
        <f t="shared" si="0"/>
        <v>LFAArgillic</v>
      </c>
      <c r="F28">
        <v>3200</v>
      </c>
      <c r="G28">
        <v>179.13385826771628</v>
      </c>
      <c r="J28" s="62" t="s">
        <v>2</v>
      </c>
      <c r="K28" s="62" t="s">
        <v>823</v>
      </c>
      <c r="L28" s="62" t="s">
        <v>822</v>
      </c>
      <c r="M28" s="62" t="s">
        <v>826</v>
      </c>
      <c r="N28" s="62" t="s">
        <v>824</v>
      </c>
      <c r="O28" s="62" t="s">
        <v>1098</v>
      </c>
    </row>
    <row r="29" spans="1:15" x14ac:dyDescent="0.25">
      <c r="A29" t="s">
        <v>46</v>
      </c>
      <c r="B29" t="s">
        <v>9</v>
      </c>
      <c r="C29" t="s">
        <v>47</v>
      </c>
      <c r="D29" t="s">
        <v>822</v>
      </c>
      <c r="E29" t="str">
        <f t="shared" si="0"/>
        <v>LFAArgillic</v>
      </c>
      <c r="F29">
        <v>3200</v>
      </c>
      <c r="G29">
        <v>24</v>
      </c>
      <c r="J29" t="s">
        <v>9</v>
      </c>
      <c r="K29">
        <f t="shared" ref="K29:O33" si="2">COUNTIF($E$6:$E$5053,$J29&amp;K$28)</f>
        <v>212</v>
      </c>
      <c r="L29">
        <f t="shared" si="2"/>
        <v>31</v>
      </c>
      <c r="M29">
        <f t="shared" si="2"/>
        <v>39</v>
      </c>
      <c r="N29">
        <f t="shared" si="2"/>
        <v>34</v>
      </c>
      <c r="O29">
        <f>COUNTIF($E$6:$E$5053,$J29&amp;O$28)</f>
        <v>43</v>
      </c>
    </row>
    <row r="30" spans="1:15" x14ac:dyDescent="0.25">
      <c r="A30" t="s">
        <v>67</v>
      </c>
      <c r="B30" t="s">
        <v>9</v>
      </c>
      <c r="C30" t="s">
        <v>47</v>
      </c>
      <c r="D30" t="s">
        <v>822</v>
      </c>
      <c r="E30" t="str">
        <f t="shared" si="0"/>
        <v>LFAArgillic</v>
      </c>
      <c r="F30">
        <v>3600</v>
      </c>
      <c r="G30">
        <v>400</v>
      </c>
      <c r="J30" t="s">
        <v>4</v>
      </c>
      <c r="K30">
        <f t="shared" si="2"/>
        <v>203</v>
      </c>
      <c r="L30">
        <f t="shared" si="2"/>
        <v>23</v>
      </c>
      <c r="M30">
        <f t="shared" si="2"/>
        <v>17</v>
      </c>
      <c r="N30">
        <f t="shared" si="2"/>
        <v>8</v>
      </c>
      <c r="O30">
        <f t="shared" si="2"/>
        <v>33</v>
      </c>
    </row>
    <row r="31" spans="1:15" x14ac:dyDescent="0.25">
      <c r="A31" t="s">
        <v>137</v>
      </c>
      <c r="B31" t="s">
        <v>9</v>
      </c>
      <c r="C31" t="s">
        <v>47</v>
      </c>
      <c r="D31" t="s">
        <v>822</v>
      </c>
      <c r="E31" t="str">
        <f t="shared" si="0"/>
        <v>LFAArgillic</v>
      </c>
      <c r="F31">
        <v>3600</v>
      </c>
      <c r="G31">
        <v>298.8950131233596</v>
      </c>
      <c r="J31" t="s">
        <v>11</v>
      </c>
      <c r="K31">
        <f t="shared" si="2"/>
        <v>46</v>
      </c>
      <c r="L31">
        <f t="shared" si="2"/>
        <v>82</v>
      </c>
      <c r="M31">
        <f t="shared" si="2"/>
        <v>0</v>
      </c>
      <c r="N31">
        <f t="shared" si="2"/>
        <v>343</v>
      </c>
      <c r="O31">
        <f t="shared" si="2"/>
        <v>80</v>
      </c>
    </row>
    <row r="32" spans="1:15" x14ac:dyDescent="0.25">
      <c r="A32" t="s">
        <v>37</v>
      </c>
      <c r="B32" t="s">
        <v>9</v>
      </c>
      <c r="C32" t="s">
        <v>23</v>
      </c>
      <c r="D32" t="s">
        <v>822</v>
      </c>
      <c r="E32" t="str">
        <f t="shared" si="0"/>
        <v>LFAArgillic</v>
      </c>
      <c r="F32">
        <v>4000</v>
      </c>
      <c r="G32">
        <v>318.98687664041972</v>
      </c>
      <c r="J32" t="s">
        <v>6</v>
      </c>
      <c r="K32">
        <f t="shared" si="2"/>
        <v>6</v>
      </c>
      <c r="L32">
        <f t="shared" si="2"/>
        <v>0</v>
      </c>
      <c r="M32">
        <f t="shared" si="2"/>
        <v>15</v>
      </c>
      <c r="N32">
        <f t="shared" si="2"/>
        <v>6</v>
      </c>
      <c r="O32">
        <f t="shared" si="2"/>
        <v>0</v>
      </c>
    </row>
    <row r="33" spans="1:17" x14ac:dyDescent="0.25">
      <c r="A33" t="s">
        <v>67</v>
      </c>
      <c r="B33" t="s">
        <v>9</v>
      </c>
      <c r="C33" t="s">
        <v>47</v>
      </c>
      <c r="D33" t="s">
        <v>822</v>
      </c>
      <c r="E33" t="str">
        <f t="shared" si="0"/>
        <v>LFAArgillic</v>
      </c>
      <c r="F33">
        <v>4000</v>
      </c>
      <c r="G33">
        <v>400</v>
      </c>
      <c r="J33" t="s">
        <v>836</v>
      </c>
      <c r="K33">
        <f t="shared" si="2"/>
        <v>3</v>
      </c>
      <c r="L33">
        <f t="shared" si="2"/>
        <v>0</v>
      </c>
      <c r="M33">
        <f t="shared" si="2"/>
        <v>0</v>
      </c>
      <c r="N33">
        <f t="shared" si="2"/>
        <v>0</v>
      </c>
      <c r="O33">
        <f t="shared" si="2"/>
        <v>2</v>
      </c>
    </row>
    <row r="34" spans="1:17" x14ac:dyDescent="0.25">
      <c r="A34" t="s">
        <v>92</v>
      </c>
      <c r="B34" t="s">
        <v>9</v>
      </c>
      <c r="C34" t="s">
        <v>24</v>
      </c>
      <c r="D34" t="s">
        <v>822</v>
      </c>
      <c r="E34" t="str">
        <f t="shared" si="0"/>
        <v>LFAArgillic</v>
      </c>
      <c r="F34">
        <v>4000</v>
      </c>
      <c r="G34">
        <v>17.06036745406891</v>
      </c>
    </row>
    <row r="35" spans="1:17" x14ac:dyDescent="0.25">
      <c r="A35" t="s">
        <v>137</v>
      </c>
      <c r="B35" t="s">
        <v>9</v>
      </c>
      <c r="C35" t="s">
        <v>47</v>
      </c>
      <c r="D35" t="s">
        <v>822</v>
      </c>
      <c r="E35" t="str">
        <f t="shared" si="0"/>
        <v>LFAArgillic</v>
      </c>
      <c r="F35">
        <v>4000</v>
      </c>
      <c r="G35">
        <v>311.01312335958028</v>
      </c>
    </row>
    <row r="36" spans="1:17" ht="14.4" thickBot="1" x14ac:dyDescent="0.3">
      <c r="A36" t="s">
        <v>37</v>
      </c>
      <c r="B36" t="s">
        <v>9</v>
      </c>
      <c r="C36" t="s">
        <v>23</v>
      </c>
      <c r="D36" t="s">
        <v>822</v>
      </c>
      <c r="E36" t="str">
        <f t="shared" si="0"/>
        <v>LFAArgillic</v>
      </c>
      <c r="F36">
        <v>4400</v>
      </c>
      <c r="G36">
        <v>400</v>
      </c>
      <c r="I36" s="59" t="s">
        <v>1080</v>
      </c>
      <c r="J36" s="1"/>
      <c r="K36" s="1"/>
      <c r="L36" s="1"/>
      <c r="M36" s="1"/>
      <c r="N36" s="1"/>
      <c r="O36" s="1"/>
      <c r="P36" s="1"/>
    </row>
    <row r="37" spans="1:17" ht="14.4" thickBot="1" x14ac:dyDescent="0.3">
      <c r="A37" t="s">
        <v>67</v>
      </c>
      <c r="B37" t="s">
        <v>9</v>
      </c>
      <c r="C37" t="s">
        <v>47</v>
      </c>
      <c r="D37" t="s">
        <v>822</v>
      </c>
      <c r="E37" t="str">
        <f t="shared" si="0"/>
        <v>LFAArgillic</v>
      </c>
      <c r="F37">
        <v>4400</v>
      </c>
      <c r="G37">
        <v>179.11811023622067</v>
      </c>
      <c r="J37" s="62" t="s">
        <v>2</v>
      </c>
      <c r="K37" s="62" t="s">
        <v>823</v>
      </c>
      <c r="L37" s="62" t="s">
        <v>822</v>
      </c>
      <c r="M37" s="62" t="s">
        <v>826</v>
      </c>
      <c r="N37" s="62" t="s">
        <v>824</v>
      </c>
      <c r="O37" s="62" t="s">
        <v>1098</v>
      </c>
      <c r="P37" s="62" t="s">
        <v>827</v>
      </c>
    </row>
    <row r="38" spans="1:17" x14ac:dyDescent="0.25">
      <c r="A38" t="s">
        <v>67</v>
      </c>
      <c r="B38" t="s">
        <v>9</v>
      </c>
      <c r="C38" t="s">
        <v>47</v>
      </c>
      <c r="D38" t="s">
        <v>822</v>
      </c>
      <c r="E38" t="str">
        <f t="shared" si="0"/>
        <v>LFAArgillic</v>
      </c>
      <c r="F38">
        <v>4400</v>
      </c>
      <c r="G38">
        <v>220.88188976377933</v>
      </c>
      <c r="J38" t="s">
        <v>9</v>
      </c>
      <c r="K38" s="35">
        <f ca="1">IF(ISNUMBER(SUM(OFFSET($G$5,K20,0,K29,1))),SUM(OFFSET($G$5,K20,0,K29,1)),0)</f>
        <v>34751.133858267734</v>
      </c>
      <c r="L38" s="35">
        <f ca="1">IF(ISNUMBER(SUM(OFFSET($G$5,L20,0,L29,1))),SUM(OFFSET($G$5,L20,0,L29,1)),0)</f>
        <v>5694.4225721784769</v>
      </c>
      <c r="M38" s="35">
        <f t="shared" ref="K38:O42" ca="1" si="3">IF(ISNUMBER(SUM(OFFSET($G$5,M20,0,M29,1))),SUM(OFFSET($G$5,M20,0,M29,1)),0)</f>
        <v>2043.597112860893</v>
      </c>
      <c r="N38" s="35">
        <f ca="1">IF(ISNUMBER(SUM(OFFSET($G$5,N20,0,N29,1))),SUM(OFFSET($G$5,N20,0,N29,1)),0)</f>
        <v>2501.4488188976388</v>
      </c>
      <c r="O38" s="35">
        <f ca="1">IF(ISNUMBER(SUM(OFFSET($G$5,O20,0,O29,1))),SUM(OFFSET($G$5,O20,0,O29,1)),0)</f>
        <v>8426.8044619422544</v>
      </c>
      <c r="P38" s="51" t="str">
        <f ca="1">IF(SUM(K38:O38)&gt;=1000,"("&amp;TEXT(SUM(K38:O38),"0,000")&amp;")","("&amp;TEXT(SUM(K38:O38),"0")&amp;")")</f>
        <v>(53,417)</v>
      </c>
    </row>
    <row r="39" spans="1:17" x14ac:dyDescent="0.25">
      <c r="A39" t="s">
        <v>37</v>
      </c>
      <c r="B39" t="s">
        <v>9</v>
      </c>
      <c r="C39" t="s">
        <v>23</v>
      </c>
      <c r="D39" t="s">
        <v>822</v>
      </c>
      <c r="E39" t="str">
        <f t="shared" si="0"/>
        <v>LFAArgillic</v>
      </c>
      <c r="F39">
        <v>4800</v>
      </c>
      <c r="G39">
        <v>361.06561679789957</v>
      </c>
      <c r="J39" t="s">
        <v>4</v>
      </c>
      <c r="K39" s="35">
        <f t="shared" ca="1" si="3"/>
        <v>22787.639107611551</v>
      </c>
      <c r="L39" s="35">
        <f t="shared" ca="1" si="3"/>
        <v>2938.7401574803148</v>
      </c>
      <c r="M39" s="35">
        <f t="shared" ca="1" si="3"/>
        <v>467.40944881889914</v>
      </c>
      <c r="N39" s="35">
        <f t="shared" ca="1" si="3"/>
        <v>465.20997375328079</v>
      </c>
      <c r="O39" s="35">
        <f t="shared" ca="1" si="3"/>
        <v>4742.1784776902869</v>
      </c>
      <c r="P39" s="51" t="str">
        <f ca="1">IF(SUM(K39:O39)&gt;=1000,"("&amp;TEXT(SUM(K39:O39),"0,000")&amp;")","("&amp;TEXT(SUM(K39:O39),"0")&amp;")")</f>
        <v>(31,401)</v>
      </c>
    </row>
    <row r="40" spans="1:17" x14ac:dyDescent="0.25">
      <c r="A40" t="s">
        <v>67</v>
      </c>
      <c r="B40" t="s">
        <v>9</v>
      </c>
      <c r="C40" t="s">
        <v>47</v>
      </c>
      <c r="D40" t="s">
        <v>822</v>
      </c>
      <c r="E40" t="str">
        <f t="shared" si="0"/>
        <v>LFAArgillic</v>
      </c>
      <c r="F40">
        <v>4800</v>
      </c>
      <c r="G40">
        <v>163.96062992125917</v>
      </c>
      <c r="J40" t="s">
        <v>11</v>
      </c>
      <c r="K40" s="35">
        <f t="shared" ca="1" si="3"/>
        <v>5214.2427821522315</v>
      </c>
      <c r="L40" s="35">
        <f t="shared" ca="1" si="3"/>
        <v>8256.9409448818897</v>
      </c>
      <c r="M40" s="35">
        <f t="shared" ca="1" si="3"/>
        <v>0</v>
      </c>
      <c r="N40" s="35">
        <f t="shared" ca="1" si="3"/>
        <v>38920.279527559062</v>
      </c>
      <c r="O40" s="35">
        <f t="shared" ca="1" si="3"/>
        <v>11564.257217847766</v>
      </c>
      <c r="P40" s="51" t="str">
        <f ca="1">IF(SUM(K40:O40)&gt;=1000,"("&amp;TEXT(SUM(K40:O40),"0,000")&amp;")","("&amp;TEXT(SUM(K40:O40),"0")&amp;")")</f>
        <v>(63,956)</v>
      </c>
    </row>
    <row r="41" spans="1:17" x14ac:dyDescent="0.25">
      <c r="A41" t="s">
        <v>67</v>
      </c>
      <c r="B41" t="s">
        <v>9</v>
      </c>
      <c r="C41" t="s">
        <v>24</v>
      </c>
      <c r="D41" t="s">
        <v>822</v>
      </c>
      <c r="E41" t="str">
        <f t="shared" si="0"/>
        <v>LFAArgillic</v>
      </c>
      <c r="F41">
        <v>5200</v>
      </c>
      <c r="G41">
        <v>120.94750656168071</v>
      </c>
      <c r="J41" t="s">
        <v>6</v>
      </c>
      <c r="K41" s="35">
        <f t="shared" ca="1" si="3"/>
        <v>602.0498687664043</v>
      </c>
      <c r="L41" s="35">
        <f t="shared" ca="1" si="3"/>
        <v>0</v>
      </c>
      <c r="M41" s="35">
        <f t="shared" ca="1" si="3"/>
        <v>1355.893700787401</v>
      </c>
      <c r="N41" s="35">
        <f t="shared" ca="1" si="3"/>
        <v>797.57217847769016</v>
      </c>
      <c r="O41" s="35">
        <f t="shared" ca="1" si="3"/>
        <v>0</v>
      </c>
      <c r="P41" s="51" t="str">
        <f ca="1">IF(SUM(K41:O41)&gt;=1000,"("&amp;TEXT(SUM(K41:O41),"0,000")&amp;")","("&amp;TEXT(SUM(K41:O41),"0")&amp;")")</f>
        <v>(2,756)</v>
      </c>
    </row>
    <row r="42" spans="1:17" x14ac:dyDescent="0.25">
      <c r="A42" t="s">
        <v>67</v>
      </c>
      <c r="B42" t="s">
        <v>9</v>
      </c>
      <c r="C42" t="s">
        <v>24</v>
      </c>
      <c r="D42" t="s">
        <v>822</v>
      </c>
      <c r="E42" t="str">
        <f t="shared" si="0"/>
        <v>LFAArgillic</v>
      </c>
      <c r="F42">
        <v>5600</v>
      </c>
      <c r="G42">
        <v>400</v>
      </c>
      <c r="J42" t="s">
        <v>836</v>
      </c>
      <c r="K42" s="35">
        <f t="shared" ca="1" si="3"/>
        <v>475.06561679789957</v>
      </c>
      <c r="L42" s="35">
        <f t="shared" ca="1" si="3"/>
        <v>0</v>
      </c>
      <c r="M42" s="35">
        <f t="shared" ca="1" si="3"/>
        <v>0</v>
      </c>
      <c r="N42" s="35">
        <f t="shared" ca="1" si="3"/>
        <v>0</v>
      </c>
      <c r="O42" s="35">
        <f t="shared" ca="1" si="3"/>
        <v>512.13910761155057</v>
      </c>
      <c r="P42" s="51" t="str">
        <f ca="1">IF(SUM(K42:O42)&gt;=1000,"("&amp;TEXT(SUM(K42:O42),"0,000")&amp;")","("&amp;TEXT(SUM(K42:O42),"0")&amp;")")</f>
        <v>(987)</v>
      </c>
    </row>
    <row r="43" spans="1:17" x14ac:dyDescent="0.25">
      <c r="A43" t="s">
        <v>67</v>
      </c>
      <c r="B43" t="s">
        <v>9</v>
      </c>
      <c r="C43" t="s">
        <v>24</v>
      </c>
      <c r="D43" t="s">
        <v>822</v>
      </c>
      <c r="E43" t="str">
        <f t="shared" si="0"/>
        <v>LFAArgillic</v>
      </c>
      <c r="F43">
        <v>6000</v>
      </c>
      <c r="G43">
        <v>149</v>
      </c>
    </row>
    <row r="44" spans="1:17" x14ac:dyDescent="0.25">
      <c r="A44" t="s">
        <v>135</v>
      </c>
      <c r="B44" t="s">
        <v>9</v>
      </c>
      <c r="C44" t="s">
        <v>136</v>
      </c>
      <c r="D44" t="s">
        <v>822</v>
      </c>
      <c r="E44" t="str">
        <f t="shared" si="0"/>
        <v>LFAArgillic</v>
      </c>
      <c r="F44">
        <v>6000</v>
      </c>
      <c r="G44">
        <v>10.236220472440436</v>
      </c>
    </row>
    <row r="45" spans="1:17" ht="14.4" thickBot="1" x14ac:dyDescent="0.3">
      <c r="A45" t="s">
        <v>92</v>
      </c>
      <c r="B45" t="s">
        <v>9</v>
      </c>
      <c r="C45" t="s">
        <v>95</v>
      </c>
      <c r="D45" t="s">
        <v>822</v>
      </c>
      <c r="E45" t="str">
        <f t="shared" si="0"/>
        <v>LFAArgillic</v>
      </c>
      <c r="F45">
        <v>8400</v>
      </c>
      <c r="G45">
        <v>297.06299212598424</v>
      </c>
      <c r="I45" s="59" t="s">
        <v>1081</v>
      </c>
      <c r="J45" s="1"/>
      <c r="K45" s="1"/>
      <c r="L45" s="1"/>
      <c r="M45" s="1"/>
      <c r="N45" s="1"/>
      <c r="O45" s="1"/>
      <c r="P45" s="1"/>
    </row>
    <row r="46" spans="1:17" ht="14.4" thickBot="1" x14ac:dyDescent="0.3">
      <c r="A46" t="s">
        <v>92</v>
      </c>
      <c r="B46" t="s">
        <v>9</v>
      </c>
      <c r="C46" t="s">
        <v>95</v>
      </c>
      <c r="D46" t="s">
        <v>822</v>
      </c>
      <c r="E46" t="str">
        <f t="shared" si="0"/>
        <v>LFAArgillic</v>
      </c>
      <c r="F46">
        <v>8800</v>
      </c>
      <c r="G46">
        <v>53.986876640419723</v>
      </c>
      <c r="J46" s="62" t="s">
        <v>2</v>
      </c>
      <c r="K46" s="62" t="s">
        <v>823</v>
      </c>
      <c r="L46" s="62" t="s">
        <v>822</v>
      </c>
      <c r="M46" s="62" t="s">
        <v>826</v>
      </c>
      <c r="N46" s="62" t="s">
        <v>824</v>
      </c>
      <c r="O46" s="62" t="s">
        <v>1098</v>
      </c>
      <c r="P46" s="62" t="s">
        <v>835</v>
      </c>
    </row>
    <row r="47" spans="1:17" x14ac:dyDescent="0.25">
      <c r="A47" t="s">
        <v>42</v>
      </c>
      <c r="B47" t="s">
        <v>9</v>
      </c>
      <c r="C47" t="s">
        <v>5</v>
      </c>
      <c r="D47" t="s">
        <v>823</v>
      </c>
      <c r="E47" t="str">
        <f t="shared" si="0"/>
        <v>LFADevitrified</v>
      </c>
      <c r="F47">
        <v>400</v>
      </c>
      <c r="G47">
        <v>400</v>
      </c>
      <c r="J47" t="s">
        <v>9</v>
      </c>
      <c r="K47" s="35">
        <f ca="1">K38/SUM($K$38:$O$38)*100</f>
        <v>65.055823418516653</v>
      </c>
      <c r="L47" s="35">
        <f ca="1">L38/SUM($K$38:$O$38)*100</f>
        <v>10.660237759060124</v>
      </c>
      <c r="M47" s="35">
        <f ca="1">M38/SUM($K$38:$O$38)*100</f>
        <v>3.825713815701548</v>
      </c>
      <c r="N47" s="35">
        <f ca="1">N38/SUM($K$38:$O$38)*100</f>
        <v>4.6828346181845637</v>
      </c>
      <c r="O47" s="35">
        <f ca="1">O38/SUM($K$38:$O$38)*100</f>
        <v>15.775390388537117</v>
      </c>
      <c r="P47" s="35">
        <v>0</v>
      </c>
      <c r="Q47" s="35"/>
    </row>
    <row r="48" spans="1:17" x14ac:dyDescent="0.25">
      <c r="A48" t="s">
        <v>81</v>
      </c>
      <c r="B48" t="s">
        <v>9</v>
      </c>
      <c r="C48" t="s">
        <v>5</v>
      </c>
      <c r="D48" t="s">
        <v>823</v>
      </c>
      <c r="E48" t="str">
        <f t="shared" si="0"/>
        <v>LFADevitrified</v>
      </c>
      <c r="F48">
        <v>400</v>
      </c>
      <c r="G48">
        <v>154.96062992126008</v>
      </c>
      <c r="J48" t="s">
        <v>4</v>
      </c>
      <c r="K48" s="35">
        <f ca="1">K39/SUM($K$39:$O$39)*100</f>
        <v>72.569378490541737</v>
      </c>
      <c r="L48" s="35">
        <f ca="1">L39/SUM($K$39:$O$39)*100</f>
        <v>9.3586942362234016</v>
      </c>
      <c r="M48" s="35">
        <f ca="1">M39/SUM($K$39:$O$39)*100</f>
        <v>1.4885093203913486</v>
      </c>
      <c r="N48" s="35">
        <f ca="1">N39/SUM($K$39:$O$39)*100</f>
        <v>1.4815048853218091</v>
      </c>
      <c r="O48" s="35">
        <f ca="1">O39/SUM($K$39:$O$39)*100</f>
        <v>15.101913067521702</v>
      </c>
      <c r="P48" s="35">
        <v>0</v>
      </c>
      <c r="Q48" s="35"/>
    </row>
    <row r="49" spans="1:17" x14ac:dyDescent="0.25">
      <c r="A49" t="s">
        <v>108</v>
      </c>
      <c r="B49" t="s">
        <v>9</v>
      </c>
      <c r="C49" t="s">
        <v>5</v>
      </c>
      <c r="D49" t="s">
        <v>823</v>
      </c>
      <c r="E49" t="str">
        <f t="shared" si="0"/>
        <v>LFADevitrified</v>
      </c>
      <c r="F49">
        <v>400</v>
      </c>
      <c r="G49">
        <v>154.06561679790047</v>
      </c>
      <c r="J49" t="s">
        <v>11</v>
      </c>
      <c r="K49" s="35">
        <f ca="1">K40/SUM($K$40:$O$40)*100</f>
        <v>8.1528950712064798</v>
      </c>
      <c r="L49" s="35">
        <f ca="1">L40/SUM($K$40:$O$40)*100</f>
        <v>12.910402515815415</v>
      </c>
      <c r="M49" s="35">
        <f ca="1">M40/SUM($K$40:$O$40)*100</f>
        <v>0</v>
      </c>
      <c r="N49" s="35">
        <f ca="1">N40/SUM($K$40:$O$40)*100</f>
        <v>60.8550403936582</v>
      </c>
      <c r="O49" s="35">
        <f ca="1">O40/SUM($K$40:$O$40)*100</f>
        <v>18.081662019319918</v>
      </c>
      <c r="P49" s="35">
        <v>0</v>
      </c>
      <c r="Q49" s="35"/>
    </row>
    <row r="50" spans="1:17" x14ac:dyDescent="0.25">
      <c r="A50" t="s">
        <v>35</v>
      </c>
      <c r="B50" t="s">
        <v>9</v>
      </c>
      <c r="C50" t="s">
        <v>5</v>
      </c>
      <c r="D50" t="s">
        <v>823</v>
      </c>
      <c r="E50" t="str">
        <f t="shared" si="0"/>
        <v>LFADevitrified</v>
      </c>
      <c r="F50">
        <v>400</v>
      </c>
      <c r="G50">
        <v>400</v>
      </c>
      <c r="J50" t="s">
        <v>6</v>
      </c>
      <c r="K50" s="35">
        <f ca="1">K41/SUM($K$41:$O$41)*100</f>
        <v>21.848899582464764</v>
      </c>
      <c r="L50" s="35">
        <f ca="1">L41/SUM($K$41:$O$41)*100</f>
        <v>0</v>
      </c>
      <c r="M50" s="35">
        <f ca="1">M41/SUM($K$41:$O$41)*100</f>
        <v>49.206530637904493</v>
      </c>
      <c r="N50" s="35">
        <f ca="1">N41/SUM($K$41:$O$41)*100</f>
        <v>28.94456977963074</v>
      </c>
      <c r="O50" s="35">
        <f ca="1">O41/SUM($K$41:$O$41)*100</f>
        <v>0</v>
      </c>
      <c r="P50" s="35">
        <v>0</v>
      </c>
      <c r="Q50" s="35"/>
    </row>
    <row r="51" spans="1:17" x14ac:dyDescent="0.25">
      <c r="A51" t="s">
        <v>37</v>
      </c>
      <c r="B51" t="s">
        <v>9</v>
      </c>
      <c r="C51" t="s">
        <v>5</v>
      </c>
      <c r="D51" t="s">
        <v>823</v>
      </c>
      <c r="E51" t="str">
        <f t="shared" si="0"/>
        <v>LFADevitrified</v>
      </c>
      <c r="F51">
        <v>400</v>
      </c>
      <c r="G51">
        <v>362.03149606299212</v>
      </c>
      <c r="J51" t="s">
        <v>836</v>
      </c>
      <c r="K51" s="35">
        <f ca="1">K42/SUM($K$42:$O$42)*100</f>
        <v>48.122299767364439</v>
      </c>
      <c r="L51" s="35">
        <f ca="1">L42/SUM($K$42:$O$42)*100</f>
        <v>0</v>
      </c>
      <c r="M51" s="35">
        <f ca="1">M42/SUM($K$42:$O$42)*100</f>
        <v>0</v>
      </c>
      <c r="N51" s="35">
        <f ca="1">N42/SUM($K$42:$O$42)*100</f>
        <v>0</v>
      </c>
      <c r="O51" s="35">
        <f ca="1">O42/SUM($K$42:$O$42)*100</f>
        <v>51.877700232635561</v>
      </c>
      <c r="P51" s="35">
        <v>0</v>
      </c>
      <c r="Q51" s="35"/>
    </row>
    <row r="52" spans="1:17" x14ac:dyDescent="0.25">
      <c r="A52" t="s">
        <v>66</v>
      </c>
      <c r="B52" t="s">
        <v>9</v>
      </c>
      <c r="C52" t="s">
        <v>5</v>
      </c>
      <c r="D52" t="s">
        <v>823</v>
      </c>
      <c r="E52" t="str">
        <f t="shared" si="0"/>
        <v>LFADevitrified</v>
      </c>
      <c r="F52">
        <v>400</v>
      </c>
      <c r="G52">
        <v>187.8687664041995</v>
      </c>
    </row>
    <row r="53" spans="1:17" x14ac:dyDescent="0.25">
      <c r="A53" t="s">
        <v>66</v>
      </c>
      <c r="B53" t="s">
        <v>9</v>
      </c>
      <c r="C53" t="s">
        <v>5</v>
      </c>
      <c r="D53" t="s">
        <v>823</v>
      </c>
      <c r="E53" t="str">
        <f t="shared" si="0"/>
        <v>LFADevitrified</v>
      </c>
      <c r="F53">
        <v>400</v>
      </c>
      <c r="G53">
        <v>8.0629921259842376</v>
      </c>
    </row>
    <row r="54" spans="1:17" x14ac:dyDescent="0.25">
      <c r="A54" t="s">
        <v>90</v>
      </c>
      <c r="B54" t="s">
        <v>9</v>
      </c>
      <c r="C54" t="s">
        <v>5</v>
      </c>
      <c r="D54" t="s">
        <v>823</v>
      </c>
      <c r="E54" t="str">
        <f t="shared" si="0"/>
        <v>LFADevitrified</v>
      </c>
      <c r="F54">
        <v>400</v>
      </c>
      <c r="G54">
        <v>15.06561679790002</v>
      </c>
    </row>
    <row r="55" spans="1:17" x14ac:dyDescent="0.25">
      <c r="A55" t="s">
        <v>90</v>
      </c>
      <c r="B55" t="s">
        <v>9</v>
      </c>
      <c r="C55" t="s">
        <v>5</v>
      </c>
      <c r="D55" t="s">
        <v>823</v>
      </c>
      <c r="E55" t="str">
        <f t="shared" si="0"/>
        <v>LFADevitrified</v>
      </c>
      <c r="F55">
        <v>400</v>
      </c>
      <c r="G55">
        <v>244.84251968503941</v>
      </c>
    </row>
    <row r="56" spans="1:17" x14ac:dyDescent="0.25">
      <c r="A56" t="s">
        <v>98</v>
      </c>
      <c r="B56" t="s">
        <v>9</v>
      </c>
      <c r="C56" t="s">
        <v>5</v>
      </c>
      <c r="D56" t="s">
        <v>823</v>
      </c>
      <c r="E56" t="str">
        <f t="shared" si="0"/>
        <v>LFADevitrified</v>
      </c>
      <c r="F56">
        <v>400</v>
      </c>
      <c r="G56">
        <v>76.881889763779327</v>
      </c>
    </row>
    <row r="57" spans="1:17" x14ac:dyDescent="0.25">
      <c r="A57" t="s">
        <v>30</v>
      </c>
      <c r="B57" t="s">
        <v>9</v>
      </c>
      <c r="C57" t="s">
        <v>5</v>
      </c>
      <c r="D57" t="s">
        <v>823</v>
      </c>
      <c r="E57" t="str">
        <f t="shared" si="0"/>
        <v>LFADevitrified</v>
      </c>
      <c r="F57">
        <v>400</v>
      </c>
      <c r="G57">
        <v>59.952755905511822</v>
      </c>
    </row>
    <row r="58" spans="1:17" x14ac:dyDescent="0.25">
      <c r="A58" t="s">
        <v>30</v>
      </c>
      <c r="B58" t="s">
        <v>9</v>
      </c>
      <c r="C58" t="s">
        <v>5</v>
      </c>
      <c r="D58" t="s">
        <v>823</v>
      </c>
      <c r="E58" t="str">
        <f t="shared" si="0"/>
        <v>LFADevitrified</v>
      </c>
      <c r="F58">
        <v>400</v>
      </c>
      <c r="G58">
        <v>192.08136482939653</v>
      </c>
    </row>
    <row r="59" spans="1:17" x14ac:dyDescent="0.25">
      <c r="A59" t="s">
        <v>21</v>
      </c>
      <c r="B59" t="s">
        <v>9</v>
      </c>
      <c r="C59" t="s">
        <v>5</v>
      </c>
      <c r="D59" t="s">
        <v>823</v>
      </c>
      <c r="E59" t="str">
        <f t="shared" si="0"/>
        <v>LFADevitrified</v>
      </c>
      <c r="F59">
        <v>400</v>
      </c>
      <c r="G59">
        <v>58.07086614173204</v>
      </c>
    </row>
    <row r="60" spans="1:17" x14ac:dyDescent="0.25">
      <c r="A60" t="s">
        <v>198</v>
      </c>
      <c r="B60" t="s">
        <v>9</v>
      </c>
      <c r="C60" t="s">
        <v>10</v>
      </c>
      <c r="D60" t="s">
        <v>823</v>
      </c>
      <c r="E60" t="str">
        <f t="shared" si="0"/>
        <v>LFADevitrified</v>
      </c>
      <c r="F60">
        <v>400</v>
      </c>
      <c r="G60">
        <v>15</v>
      </c>
    </row>
    <row r="61" spans="1:17" x14ac:dyDescent="0.25">
      <c r="A61" t="s">
        <v>216</v>
      </c>
      <c r="B61" t="s">
        <v>9</v>
      </c>
      <c r="C61" t="s">
        <v>10</v>
      </c>
      <c r="D61" t="s">
        <v>823</v>
      </c>
      <c r="E61" t="str">
        <f t="shared" si="0"/>
        <v>LFADevitrified</v>
      </c>
      <c r="F61">
        <v>400</v>
      </c>
      <c r="G61">
        <v>17</v>
      </c>
    </row>
    <row r="62" spans="1:17" x14ac:dyDescent="0.25">
      <c r="A62" t="s">
        <v>173</v>
      </c>
      <c r="B62" t="s">
        <v>9</v>
      </c>
      <c r="C62" t="s">
        <v>5</v>
      </c>
      <c r="D62" t="s">
        <v>823</v>
      </c>
      <c r="E62" t="str">
        <f t="shared" si="0"/>
        <v>LFADevitrified</v>
      </c>
      <c r="F62">
        <v>400</v>
      </c>
      <c r="G62">
        <v>204.11811023622056</v>
      </c>
    </row>
    <row r="63" spans="1:17" x14ac:dyDescent="0.25">
      <c r="A63" t="s">
        <v>212</v>
      </c>
      <c r="B63" t="s">
        <v>9</v>
      </c>
      <c r="C63" t="s">
        <v>5</v>
      </c>
      <c r="D63" t="s">
        <v>823</v>
      </c>
      <c r="E63" t="str">
        <f t="shared" si="0"/>
        <v>LFADevitrified</v>
      </c>
      <c r="F63">
        <v>400</v>
      </c>
      <c r="G63">
        <v>140</v>
      </c>
    </row>
    <row r="64" spans="1:17" x14ac:dyDescent="0.25">
      <c r="A64" t="s">
        <v>34</v>
      </c>
      <c r="B64" t="s">
        <v>9</v>
      </c>
      <c r="C64" t="s">
        <v>5</v>
      </c>
      <c r="D64" t="s">
        <v>823</v>
      </c>
      <c r="E64" t="str">
        <f t="shared" si="0"/>
        <v>LFADevitrified</v>
      </c>
      <c r="F64">
        <v>400</v>
      </c>
      <c r="G64">
        <v>212.0787401574803</v>
      </c>
    </row>
    <row r="65" spans="1:7" x14ac:dyDescent="0.25">
      <c r="A65" t="s">
        <v>72</v>
      </c>
      <c r="B65" t="s">
        <v>9</v>
      </c>
      <c r="C65" t="s">
        <v>5</v>
      </c>
      <c r="D65" t="s">
        <v>823</v>
      </c>
      <c r="E65" t="str">
        <f t="shared" si="0"/>
        <v>LFADevitrified</v>
      </c>
      <c r="F65">
        <v>400</v>
      </c>
      <c r="G65">
        <v>26.018372703411842</v>
      </c>
    </row>
    <row r="66" spans="1:7" x14ac:dyDescent="0.25">
      <c r="A66" t="s">
        <v>79</v>
      </c>
      <c r="B66" t="s">
        <v>9</v>
      </c>
      <c r="C66" t="s">
        <v>5</v>
      </c>
      <c r="D66" t="s">
        <v>823</v>
      </c>
      <c r="E66" t="str">
        <f t="shared" si="0"/>
        <v>LFADevitrified</v>
      </c>
      <c r="F66">
        <v>400</v>
      </c>
      <c r="G66">
        <v>9.0131233595798221</v>
      </c>
    </row>
    <row r="67" spans="1:7" x14ac:dyDescent="0.25">
      <c r="A67" t="s">
        <v>146</v>
      </c>
      <c r="B67" t="s">
        <v>9</v>
      </c>
      <c r="C67" t="s">
        <v>5</v>
      </c>
      <c r="D67" t="s">
        <v>823</v>
      </c>
      <c r="E67" t="str">
        <f t="shared" si="0"/>
        <v>LFADevitrified</v>
      </c>
      <c r="F67">
        <v>400</v>
      </c>
      <c r="G67">
        <v>97.934383202099525</v>
      </c>
    </row>
    <row r="68" spans="1:7" x14ac:dyDescent="0.25">
      <c r="A68" t="s">
        <v>146</v>
      </c>
      <c r="B68" t="s">
        <v>9</v>
      </c>
      <c r="C68" t="s">
        <v>5</v>
      </c>
      <c r="D68" t="s">
        <v>823</v>
      </c>
      <c r="E68" t="str">
        <f t="shared" si="0"/>
        <v>LFADevitrified</v>
      </c>
      <c r="F68">
        <v>400</v>
      </c>
      <c r="G68">
        <v>30.183727034120693</v>
      </c>
    </row>
    <row r="69" spans="1:7" x14ac:dyDescent="0.25">
      <c r="A69" t="s">
        <v>97</v>
      </c>
      <c r="B69" t="s">
        <v>9</v>
      </c>
      <c r="C69" t="s">
        <v>5</v>
      </c>
      <c r="D69" t="s">
        <v>823</v>
      </c>
      <c r="E69" t="str">
        <f t="shared" si="0"/>
        <v>LFADevitrified</v>
      </c>
      <c r="F69">
        <v>400</v>
      </c>
      <c r="G69">
        <v>40.026246719159872</v>
      </c>
    </row>
    <row r="70" spans="1:7" x14ac:dyDescent="0.25">
      <c r="A70" t="s">
        <v>111</v>
      </c>
      <c r="B70" t="s">
        <v>9</v>
      </c>
      <c r="C70" t="s">
        <v>5</v>
      </c>
      <c r="D70" t="s">
        <v>823</v>
      </c>
      <c r="E70" t="str">
        <f t="shared" si="0"/>
        <v>LFADevitrified</v>
      </c>
      <c r="F70">
        <v>400</v>
      </c>
      <c r="G70">
        <v>81.078740157480297</v>
      </c>
    </row>
    <row r="71" spans="1:7" x14ac:dyDescent="0.25">
      <c r="A71" t="s">
        <v>111</v>
      </c>
      <c r="B71" s="35" t="s">
        <v>9</v>
      </c>
      <c r="C71" t="s">
        <v>5</v>
      </c>
      <c r="D71" t="s">
        <v>823</v>
      </c>
      <c r="E71" t="str">
        <f t="shared" ref="E71:E134" si="4">B71&amp;D71</f>
        <v>LFADevitrified</v>
      </c>
      <c r="F71">
        <v>400</v>
      </c>
      <c r="G71">
        <v>159.14435695538077</v>
      </c>
    </row>
    <row r="72" spans="1:7" x14ac:dyDescent="0.25">
      <c r="A72" t="s">
        <v>188</v>
      </c>
      <c r="B72" s="35" t="s">
        <v>9</v>
      </c>
      <c r="C72" t="s">
        <v>166</v>
      </c>
      <c r="D72" t="s">
        <v>823</v>
      </c>
      <c r="E72" t="str">
        <f t="shared" si="4"/>
        <v>LFADevitrified</v>
      </c>
      <c r="F72">
        <v>400</v>
      </c>
      <c r="G72">
        <v>139</v>
      </c>
    </row>
    <row r="73" spans="1:7" x14ac:dyDescent="0.25">
      <c r="A73" t="s">
        <v>162</v>
      </c>
      <c r="B73" s="35" t="s">
        <v>9</v>
      </c>
      <c r="C73" t="s">
        <v>166</v>
      </c>
      <c r="D73" t="s">
        <v>823</v>
      </c>
      <c r="E73" t="str">
        <f t="shared" si="4"/>
        <v>LFADevitrified</v>
      </c>
      <c r="F73">
        <v>400</v>
      </c>
      <c r="G73">
        <v>27.887139107611461</v>
      </c>
    </row>
    <row r="74" spans="1:7" x14ac:dyDescent="0.25">
      <c r="A74" t="s">
        <v>162</v>
      </c>
      <c r="B74" s="35" t="s">
        <v>9</v>
      </c>
      <c r="C74" t="s">
        <v>93</v>
      </c>
      <c r="D74" t="s">
        <v>823</v>
      </c>
      <c r="E74" t="str">
        <f t="shared" si="4"/>
        <v>LFADevitrified</v>
      </c>
      <c r="F74">
        <v>400</v>
      </c>
      <c r="G74">
        <v>133.92125984251959</v>
      </c>
    </row>
    <row r="75" spans="1:7" x14ac:dyDescent="0.25">
      <c r="A75" t="s">
        <v>59</v>
      </c>
      <c r="B75" s="35" t="s">
        <v>9</v>
      </c>
      <c r="C75" t="s">
        <v>60</v>
      </c>
      <c r="D75" t="s">
        <v>823</v>
      </c>
      <c r="E75" t="str">
        <f t="shared" si="4"/>
        <v>LFADevitrified</v>
      </c>
      <c r="F75">
        <v>400</v>
      </c>
      <c r="G75">
        <v>52.165354330708396</v>
      </c>
    </row>
    <row r="76" spans="1:7" x14ac:dyDescent="0.25">
      <c r="A76" t="s">
        <v>168</v>
      </c>
      <c r="B76" s="35" t="s">
        <v>9</v>
      </c>
      <c r="C76" t="s">
        <v>80</v>
      </c>
      <c r="D76" t="s">
        <v>823</v>
      </c>
      <c r="E76" t="str">
        <f t="shared" si="4"/>
        <v>LFADevitrified</v>
      </c>
      <c r="F76">
        <v>400</v>
      </c>
      <c r="G76">
        <v>9.4488188976356469E-2</v>
      </c>
    </row>
    <row r="77" spans="1:7" x14ac:dyDescent="0.25">
      <c r="A77" t="s">
        <v>176</v>
      </c>
      <c r="B77" s="35" t="s">
        <v>9</v>
      </c>
      <c r="C77" t="s">
        <v>80</v>
      </c>
      <c r="D77" t="s">
        <v>823</v>
      </c>
      <c r="E77" t="str">
        <f t="shared" si="4"/>
        <v>LFADevitrified</v>
      </c>
      <c r="F77">
        <v>400</v>
      </c>
      <c r="G77">
        <v>157.02099737532831</v>
      </c>
    </row>
    <row r="78" spans="1:7" x14ac:dyDescent="0.25">
      <c r="A78" t="s">
        <v>162</v>
      </c>
      <c r="B78" s="35" t="s">
        <v>9</v>
      </c>
      <c r="C78" t="s">
        <v>157</v>
      </c>
      <c r="D78" t="s">
        <v>823</v>
      </c>
      <c r="E78" t="str">
        <f t="shared" si="4"/>
        <v>LFADevitrified</v>
      </c>
      <c r="F78">
        <v>400</v>
      </c>
      <c r="G78">
        <v>70.209973753280906</v>
      </c>
    </row>
    <row r="79" spans="1:7" x14ac:dyDescent="0.25">
      <c r="A79" t="s">
        <v>162</v>
      </c>
      <c r="B79" s="35" t="s">
        <v>9</v>
      </c>
      <c r="C79" t="s">
        <v>157</v>
      </c>
      <c r="D79" t="s">
        <v>823</v>
      </c>
      <c r="E79" t="str">
        <f t="shared" si="4"/>
        <v>LFADevitrified</v>
      </c>
      <c r="F79">
        <v>400</v>
      </c>
      <c r="G79">
        <v>42.979002624671807</v>
      </c>
    </row>
    <row r="80" spans="1:7" x14ac:dyDescent="0.25">
      <c r="A80" t="s">
        <v>42</v>
      </c>
      <c r="B80" s="35" t="s">
        <v>9</v>
      </c>
      <c r="C80" t="s">
        <v>5</v>
      </c>
      <c r="D80" t="s">
        <v>823</v>
      </c>
      <c r="E80" t="str">
        <f t="shared" si="4"/>
        <v>LFADevitrified</v>
      </c>
      <c r="F80">
        <v>800</v>
      </c>
      <c r="G80">
        <v>83.104986876639941</v>
      </c>
    </row>
    <row r="81" spans="1:7" x14ac:dyDescent="0.25">
      <c r="A81" t="s">
        <v>42</v>
      </c>
      <c r="B81" s="35" t="s">
        <v>9</v>
      </c>
      <c r="C81" t="s">
        <v>5</v>
      </c>
      <c r="D81" t="s">
        <v>823</v>
      </c>
      <c r="E81" t="str">
        <f t="shared" si="4"/>
        <v>LFADevitrified</v>
      </c>
      <c r="F81">
        <v>800</v>
      </c>
      <c r="G81">
        <v>250.00000000000045</v>
      </c>
    </row>
    <row r="82" spans="1:7" x14ac:dyDescent="0.25">
      <c r="A82" t="s">
        <v>42</v>
      </c>
      <c r="B82" s="35" t="s">
        <v>9</v>
      </c>
      <c r="C82" t="s">
        <v>5</v>
      </c>
      <c r="D82" t="s">
        <v>823</v>
      </c>
      <c r="E82" t="str">
        <f t="shared" si="4"/>
        <v>LFADevitrified</v>
      </c>
      <c r="F82">
        <v>800</v>
      </c>
      <c r="G82">
        <v>66.895013123359604</v>
      </c>
    </row>
    <row r="83" spans="1:7" x14ac:dyDescent="0.25">
      <c r="A83" t="s">
        <v>81</v>
      </c>
      <c r="B83" s="35" t="s">
        <v>9</v>
      </c>
      <c r="C83" t="s">
        <v>5</v>
      </c>
      <c r="D83" t="s">
        <v>823</v>
      </c>
      <c r="E83" t="str">
        <f t="shared" si="4"/>
        <v>LFADevitrified</v>
      </c>
      <c r="F83">
        <v>800</v>
      </c>
      <c r="G83">
        <v>400</v>
      </c>
    </row>
    <row r="84" spans="1:7" x14ac:dyDescent="0.25">
      <c r="A84" t="s">
        <v>108</v>
      </c>
      <c r="B84" s="35" t="s">
        <v>9</v>
      </c>
      <c r="C84" t="s">
        <v>5</v>
      </c>
      <c r="D84" t="s">
        <v>823</v>
      </c>
      <c r="E84" t="str">
        <f t="shared" si="4"/>
        <v>LFADevitrified</v>
      </c>
      <c r="F84">
        <v>800</v>
      </c>
      <c r="G84">
        <v>400</v>
      </c>
    </row>
    <row r="85" spans="1:7" x14ac:dyDescent="0.25">
      <c r="A85" t="s">
        <v>35</v>
      </c>
      <c r="B85" s="35" t="s">
        <v>9</v>
      </c>
      <c r="C85" t="s">
        <v>5</v>
      </c>
      <c r="D85" t="s">
        <v>823</v>
      </c>
      <c r="E85" t="str">
        <f t="shared" si="4"/>
        <v>LFADevitrified</v>
      </c>
      <c r="F85">
        <v>800</v>
      </c>
      <c r="G85">
        <v>400</v>
      </c>
    </row>
    <row r="86" spans="1:7" x14ac:dyDescent="0.25">
      <c r="A86" t="s">
        <v>37</v>
      </c>
      <c r="B86" t="s">
        <v>9</v>
      </c>
      <c r="C86" t="s">
        <v>5</v>
      </c>
      <c r="D86" t="s">
        <v>823</v>
      </c>
      <c r="E86" t="str">
        <f t="shared" si="4"/>
        <v>LFADevitrified</v>
      </c>
      <c r="F86">
        <v>800</v>
      </c>
      <c r="G86">
        <v>71.039370078739921</v>
      </c>
    </row>
    <row r="87" spans="1:7" x14ac:dyDescent="0.25">
      <c r="A87" t="s">
        <v>37</v>
      </c>
      <c r="B87" t="s">
        <v>9</v>
      </c>
      <c r="C87" t="s">
        <v>5</v>
      </c>
      <c r="D87" t="s">
        <v>823</v>
      </c>
      <c r="E87" t="str">
        <f t="shared" si="4"/>
        <v>LFADevitrified</v>
      </c>
      <c r="F87">
        <v>800</v>
      </c>
      <c r="G87">
        <v>285.1049868766404</v>
      </c>
    </row>
    <row r="88" spans="1:7" x14ac:dyDescent="0.25">
      <c r="A88" t="s">
        <v>48</v>
      </c>
      <c r="B88" t="s">
        <v>9</v>
      </c>
      <c r="C88" t="s">
        <v>5</v>
      </c>
      <c r="D88" t="s">
        <v>823</v>
      </c>
      <c r="E88" t="str">
        <f t="shared" si="4"/>
        <v>LFADevitrified</v>
      </c>
      <c r="F88">
        <v>800</v>
      </c>
      <c r="G88">
        <v>90.879265091863545</v>
      </c>
    </row>
    <row r="89" spans="1:7" x14ac:dyDescent="0.25">
      <c r="A89" t="s">
        <v>61</v>
      </c>
      <c r="B89" t="s">
        <v>9</v>
      </c>
      <c r="C89" t="s">
        <v>5</v>
      </c>
      <c r="D89" t="s">
        <v>823</v>
      </c>
      <c r="E89" t="str">
        <f t="shared" si="4"/>
        <v>LFADevitrified</v>
      </c>
      <c r="F89">
        <v>800</v>
      </c>
      <c r="G89">
        <v>194.06561679790002</v>
      </c>
    </row>
    <row r="90" spans="1:7" x14ac:dyDescent="0.25">
      <c r="A90" t="s">
        <v>66</v>
      </c>
      <c r="B90" t="s">
        <v>9</v>
      </c>
      <c r="C90" t="s">
        <v>5</v>
      </c>
      <c r="D90" t="s">
        <v>823</v>
      </c>
      <c r="E90" t="str">
        <f t="shared" si="4"/>
        <v>LFADevitrified</v>
      </c>
      <c r="F90">
        <v>800</v>
      </c>
      <c r="G90">
        <v>400</v>
      </c>
    </row>
    <row r="91" spans="1:7" x14ac:dyDescent="0.25">
      <c r="A91" t="s">
        <v>90</v>
      </c>
      <c r="B91" t="s">
        <v>9</v>
      </c>
      <c r="C91" t="s">
        <v>5</v>
      </c>
      <c r="D91" t="s">
        <v>823</v>
      </c>
      <c r="E91" t="str">
        <f t="shared" si="4"/>
        <v>LFADevitrified</v>
      </c>
      <c r="F91">
        <v>800</v>
      </c>
      <c r="G91">
        <v>240.06561679790002</v>
      </c>
    </row>
    <row r="92" spans="1:7" x14ac:dyDescent="0.25">
      <c r="A92" t="s">
        <v>90</v>
      </c>
      <c r="B92" t="s">
        <v>9</v>
      </c>
      <c r="C92" t="s">
        <v>5</v>
      </c>
      <c r="D92" t="s">
        <v>823</v>
      </c>
      <c r="E92" t="str">
        <f t="shared" si="4"/>
        <v>LFADevitrified</v>
      </c>
      <c r="F92">
        <v>800</v>
      </c>
      <c r="G92">
        <v>65.118110236220673</v>
      </c>
    </row>
    <row r="93" spans="1:7" x14ac:dyDescent="0.25">
      <c r="A93" t="s">
        <v>98</v>
      </c>
      <c r="B93" t="s">
        <v>9</v>
      </c>
      <c r="C93" t="s">
        <v>5</v>
      </c>
      <c r="D93" t="s">
        <v>823</v>
      </c>
      <c r="E93" t="str">
        <f t="shared" si="4"/>
        <v>LFADevitrified</v>
      </c>
      <c r="F93">
        <v>800</v>
      </c>
      <c r="G93">
        <v>400</v>
      </c>
    </row>
    <row r="94" spans="1:7" x14ac:dyDescent="0.25">
      <c r="A94" t="s">
        <v>30</v>
      </c>
      <c r="B94" t="s">
        <v>9</v>
      </c>
      <c r="C94" t="s">
        <v>5</v>
      </c>
      <c r="D94" t="s">
        <v>823</v>
      </c>
      <c r="E94" t="str">
        <f t="shared" si="4"/>
        <v>LFADevitrified</v>
      </c>
      <c r="F94">
        <v>800</v>
      </c>
      <c r="G94">
        <v>174.06036745406823</v>
      </c>
    </row>
    <row r="95" spans="1:7" x14ac:dyDescent="0.25">
      <c r="A95" t="s">
        <v>30</v>
      </c>
      <c r="B95" t="s">
        <v>9</v>
      </c>
      <c r="C95" t="s">
        <v>5</v>
      </c>
      <c r="D95" t="s">
        <v>823</v>
      </c>
      <c r="E95" t="str">
        <f t="shared" si="4"/>
        <v>LFADevitrified</v>
      </c>
      <c r="F95">
        <v>800</v>
      </c>
      <c r="G95">
        <v>179.02362204724432</v>
      </c>
    </row>
    <row r="96" spans="1:7" x14ac:dyDescent="0.25">
      <c r="A96" t="s">
        <v>21</v>
      </c>
      <c r="B96" t="s">
        <v>9</v>
      </c>
      <c r="C96" t="s">
        <v>5</v>
      </c>
      <c r="D96" t="s">
        <v>823</v>
      </c>
      <c r="E96" t="str">
        <f t="shared" si="4"/>
        <v>LFADevitrified</v>
      </c>
      <c r="F96">
        <v>800</v>
      </c>
      <c r="G96">
        <v>26.902887139107861</v>
      </c>
    </row>
    <row r="97" spans="1:7" x14ac:dyDescent="0.25">
      <c r="A97" t="s">
        <v>21</v>
      </c>
      <c r="B97" t="s">
        <v>9</v>
      </c>
      <c r="C97" t="s">
        <v>5</v>
      </c>
      <c r="D97" t="s">
        <v>823</v>
      </c>
      <c r="E97" t="str">
        <f t="shared" si="4"/>
        <v>LFADevitrified</v>
      </c>
      <c r="F97">
        <v>800</v>
      </c>
      <c r="G97">
        <v>180.15748031496059</v>
      </c>
    </row>
    <row r="98" spans="1:7" x14ac:dyDescent="0.25">
      <c r="A98" t="s">
        <v>198</v>
      </c>
      <c r="B98" t="s">
        <v>9</v>
      </c>
      <c r="C98" t="s">
        <v>10</v>
      </c>
      <c r="D98" t="s">
        <v>823</v>
      </c>
      <c r="E98" t="str">
        <f t="shared" si="4"/>
        <v>LFADevitrified</v>
      </c>
      <c r="F98">
        <v>800</v>
      </c>
      <c r="G98">
        <v>81</v>
      </c>
    </row>
    <row r="99" spans="1:7" x14ac:dyDescent="0.25">
      <c r="A99" t="s">
        <v>216</v>
      </c>
      <c r="B99" t="s">
        <v>9</v>
      </c>
      <c r="C99" t="s">
        <v>10</v>
      </c>
      <c r="D99" t="s">
        <v>823</v>
      </c>
      <c r="E99" t="str">
        <f t="shared" si="4"/>
        <v>LFADevitrified</v>
      </c>
      <c r="F99">
        <v>800</v>
      </c>
      <c r="G99">
        <v>79</v>
      </c>
    </row>
    <row r="100" spans="1:7" x14ac:dyDescent="0.25">
      <c r="A100" t="s">
        <v>173</v>
      </c>
      <c r="B100" t="s">
        <v>9</v>
      </c>
      <c r="C100" t="s">
        <v>5</v>
      </c>
      <c r="D100" t="s">
        <v>823</v>
      </c>
      <c r="E100" t="str">
        <f t="shared" si="4"/>
        <v>LFADevitrified</v>
      </c>
      <c r="F100">
        <v>800</v>
      </c>
      <c r="G100">
        <v>40.960629921259851</v>
      </c>
    </row>
    <row r="101" spans="1:7" x14ac:dyDescent="0.25">
      <c r="A101" t="s">
        <v>173</v>
      </c>
      <c r="B101" t="s">
        <v>9</v>
      </c>
      <c r="C101" t="s">
        <v>5</v>
      </c>
      <c r="D101" t="s">
        <v>823</v>
      </c>
      <c r="E101" t="str">
        <f t="shared" si="4"/>
        <v>LFADevitrified</v>
      </c>
      <c r="F101">
        <v>800</v>
      </c>
      <c r="G101">
        <v>87.926509186351723</v>
      </c>
    </row>
    <row r="102" spans="1:7" x14ac:dyDescent="0.25">
      <c r="A102" t="s">
        <v>173</v>
      </c>
      <c r="B102" t="s">
        <v>9</v>
      </c>
      <c r="C102" t="s">
        <v>5</v>
      </c>
      <c r="D102" t="s">
        <v>823</v>
      </c>
      <c r="E102" t="str">
        <f t="shared" si="4"/>
        <v>LFADevitrified</v>
      </c>
      <c r="F102">
        <v>800</v>
      </c>
      <c r="G102">
        <v>169.94750656167957</v>
      </c>
    </row>
    <row r="103" spans="1:7" x14ac:dyDescent="0.25">
      <c r="A103" t="s">
        <v>205</v>
      </c>
      <c r="B103" t="s">
        <v>9</v>
      </c>
      <c r="C103" t="s">
        <v>5</v>
      </c>
      <c r="D103" t="s">
        <v>823</v>
      </c>
      <c r="E103" t="str">
        <f t="shared" si="4"/>
        <v>LFADevitrified</v>
      </c>
      <c r="F103">
        <v>800</v>
      </c>
      <c r="G103">
        <v>18.000000000000227</v>
      </c>
    </row>
    <row r="104" spans="1:7" x14ac:dyDescent="0.25">
      <c r="A104" t="s">
        <v>34</v>
      </c>
      <c r="B104" t="s">
        <v>9</v>
      </c>
      <c r="C104" t="s">
        <v>5</v>
      </c>
      <c r="D104" t="s">
        <v>823</v>
      </c>
      <c r="E104" t="str">
        <f t="shared" si="4"/>
        <v>LFADevitrified</v>
      </c>
      <c r="F104">
        <v>800</v>
      </c>
      <c r="G104">
        <v>3.1443569553803172</v>
      </c>
    </row>
    <row r="105" spans="1:7" x14ac:dyDescent="0.25">
      <c r="A105" t="s">
        <v>46</v>
      </c>
      <c r="B105" t="s">
        <v>9</v>
      </c>
      <c r="C105" t="s">
        <v>5</v>
      </c>
      <c r="D105" t="s">
        <v>823</v>
      </c>
      <c r="E105" t="str">
        <f t="shared" si="4"/>
        <v>LFADevitrified</v>
      </c>
      <c r="F105">
        <v>800</v>
      </c>
      <c r="G105">
        <v>70.866141732282813</v>
      </c>
    </row>
    <row r="106" spans="1:7" x14ac:dyDescent="0.25">
      <c r="A106" t="s">
        <v>59</v>
      </c>
      <c r="B106" t="s">
        <v>9</v>
      </c>
      <c r="C106" t="s">
        <v>5</v>
      </c>
      <c r="D106" t="s">
        <v>823</v>
      </c>
      <c r="E106" t="str">
        <f t="shared" si="4"/>
        <v>LFADevitrified</v>
      </c>
      <c r="F106">
        <v>800</v>
      </c>
      <c r="G106">
        <v>47.039370078740376</v>
      </c>
    </row>
    <row r="107" spans="1:7" x14ac:dyDescent="0.25">
      <c r="A107" t="s">
        <v>146</v>
      </c>
      <c r="B107" t="s">
        <v>9</v>
      </c>
      <c r="C107" t="s">
        <v>10</v>
      </c>
      <c r="D107" t="s">
        <v>823</v>
      </c>
      <c r="E107" t="str">
        <f t="shared" si="4"/>
        <v>LFADevitrified</v>
      </c>
      <c r="F107">
        <v>800</v>
      </c>
      <c r="G107">
        <v>25.884514435695564</v>
      </c>
    </row>
    <row r="108" spans="1:7" x14ac:dyDescent="0.25">
      <c r="A108" t="s">
        <v>111</v>
      </c>
      <c r="B108" t="s">
        <v>9</v>
      </c>
      <c r="C108" t="s">
        <v>5</v>
      </c>
      <c r="D108" t="s">
        <v>823</v>
      </c>
      <c r="E108" t="str">
        <f t="shared" si="4"/>
        <v>LFADevitrified</v>
      </c>
      <c r="F108">
        <v>800</v>
      </c>
      <c r="G108">
        <v>400</v>
      </c>
    </row>
    <row r="109" spans="1:7" x14ac:dyDescent="0.25">
      <c r="A109" t="s">
        <v>173</v>
      </c>
      <c r="B109" t="s">
        <v>9</v>
      </c>
      <c r="C109" t="s">
        <v>166</v>
      </c>
      <c r="D109" t="s">
        <v>823</v>
      </c>
      <c r="E109" t="str">
        <f t="shared" si="4"/>
        <v>LFADevitrified</v>
      </c>
      <c r="F109">
        <v>800</v>
      </c>
      <c r="G109">
        <v>72.950131233596039</v>
      </c>
    </row>
    <row r="110" spans="1:7" x14ac:dyDescent="0.25">
      <c r="A110" t="s">
        <v>168</v>
      </c>
      <c r="B110" t="s">
        <v>9</v>
      </c>
      <c r="C110" t="s">
        <v>93</v>
      </c>
      <c r="D110" t="s">
        <v>823</v>
      </c>
      <c r="E110" t="str">
        <f t="shared" si="4"/>
        <v>LFADevitrified</v>
      </c>
      <c r="F110">
        <v>800</v>
      </c>
      <c r="G110">
        <v>19.028871391076336</v>
      </c>
    </row>
    <row r="111" spans="1:7" x14ac:dyDescent="0.25">
      <c r="A111" t="s">
        <v>173</v>
      </c>
      <c r="B111" t="s">
        <v>9</v>
      </c>
      <c r="C111" t="s">
        <v>93</v>
      </c>
      <c r="D111" t="s">
        <v>823</v>
      </c>
      <c r="E111" t="str">
        <f t="shared" si="4"/>
        <v>LFADevitrified</v>
      </c>
      <c r="F111">
        <v>800</v>
      </c>
      <c r="G111">
        <v>16.076115485564287</v>
      </c>
    </row>
    <row r="112" spans="1:7" x14ac:dyDescent="0.25">
      <c r="A112" t="s">
        <v>162</v>
      </c>
      <c r="B112" t="s">
        <v>9</v>
      </c>
      <c r="C112" t="s">
        <v>93</v>
      </c>
      <c r="D112" t="s">
        <v>823</v>
      </c>
      <c r="E112" t="str">
        <f t="shared" si="4"/>
        <v>LFADevitrified</v>
      </c>
      <c r="F112">
        <v>800</v>
      </c>
      <c r="G112">
        <v>56.102362204724386</v>
      </c>
    </row>
    <row r="113" spans="1:7" x14ac:dyDescent="0.25">
      <c r="A113" t="s">
        <v>168</v>
      </c>
      <c r="B113" t="s">
        <v>9</v>
      </c>
      <c r="C113" t="s">
        <v>80</v>
      </c>
      <c r="D113" t="s">
        <v>823</v>
      </c>
      <c r="E113" t="str">
        <f t="shared" si="4"/>
        <v>LFADevitrified</v>
      </c>
      <c r="F113">
        <v>800</v>
      </c>
      <c r="G113">
        <v>237.11023622047242</v>
      </c>
    </row>
    <row r="114" spans="1:7" x14ac:dyDescent="0.25">
      <c r="A114" t="s">
        <v>176</v>
      </c>
      <c r="B114" t="s">
        <v>9</v>
      </c>
      <c r="C114" t="s">
        <v>80</v>
      </c>
      <c r="D114" t="s">
        <v>823</v>
      </c>
      <c r="E114" t="str">
        <f t="shared" si="4"/>
        <v>LFADevitrified</v>
      </c>
      <c r="F114">
        <v>800</v>
      </c>
      <c r="G114">
        <v>156.95538057742783</v>
      </c>
    </row>
    <row r="115" spans="1:7" x14ac:dyDescent="0.25">
      <c r="A115" t="s">
        <v>168</v>
      </c>
      <c r="B115" t="s">
        <v>9</v>
      </c>
      <c r="C115" t="s">
        <v>170</v>
      </c>
      <c r="D115" t="s">
        <v>823</v>
      </c>
      <c r="E115" t="str">
        <f t="shared" si="4"/>
        <v>LFADevitrified</v>
      </c>
      <c r="F115">
        <v>800</v>
      </c>
      <c r="G115">
        <v>41.01049868766404</v>
      </c>
    </row>
    <row r="116" spans="1:7" x14ac:dyDescent="0.25">
      <c r="A116" t="s">
        <v>42</v>
      </c>
      <c r="B116" t="s">
        <v>9</v>
      </c>
      <c r="C116" t="s">
        <v>5</v>
      </c>
      <c r="D116" t="s">
        <v>823</v>
      </c>
      <c r="E116" t="str">
        <f t="shared" si="4"/>
        <v>LFADevitrified</v>
      </c>
      <c r="F116">
        <v>1200</v>
      </c>
      <c r="G116">
        <v>400</v>
      </c>
    </row>
    <row r="117" spans="1:7" x14ac:dyDescent="0.25">
      <c r="A117" t="s">
        <v>81</v>
      </c>
      <c r="B117" t="s">
        <v>9</v>
      </c>
      <c r="C117" t="s">
        <v>5</v>
      </c>
      <c r="D117" t="s">
        <v>823</v>
      </c>
      <c r="E117" t="str">
        <f t="shared" si="4"/>
        <v>LFADevitrified</v>
      </c>
      <c r="F117">
        <v>1200</v>
      </c>
      <c r="G117">
        <v>400</v>
      </c>
    </row>
    <row r="118" spans="1:7" x14ac:dyDescent="0.25">
      <c r="A118" t="s">
        <v>108</v>
      </c>
      <c r="B118" t="s">
        <v>9</v>
      </c>
      <c r="C118" t="s">
        <v>5</v>
      </c>
      <c r="D118" t="s">
        <v>823</v>
      </c>
      <c r="E118" t="str">
        <f t="shared" si="4"/>
        <v>LFADevitrified</v>
      </c>
      <c r="F118">
        <v>1200</v>
      </c>
      <c r="G118">
        <v>55.842519685039406</v>
      </c>
    </row>
    <row r="119" spans="1:7" x14ac:dyDescent="0.25">
      <c r="A119" t="s">
        <v>108</v>
      </c>
      <c r="B119" t="s">
        <v>9</v>
      </c>
      <c r="C119" t="s">
        <v>5</v>
      </c>
      <c r="D119" t="s">
        <v>823</v>
      </c>
      <c r="E119" t="str">
        <f t="shared" si="4"/>
        <v>LFADevitrified</v>
      </c>
      <c r="F119">
        <v>1200</v>
      </c>
      <c r="G119">
        <v>113.84251968503941</v>
      </c>
    </row>
    <row r="120" spans="1:7" x14ac:dyDescent="0.25">
      <c r="A120" t="s">
        <v>35</v>
      </c>
      <c r="B120" t="s">
        <v>9</v>
      </c>
      <c r="C120" t="s">
        <v>5</v>
      </c>
      <c r="D120" t="s">
        <v>823</v>
      </c>
      <c r="E120" t="str">
        <f t="shared" si="4"/>
        <v>LFADevitrified</v>
      </c>
      <c r="F120">
        <v>1200</v>
      </c>
      <c r="G120">
        <v>400</v>
      </c>
    </row>
    <row r="121" spans="1:7" x14ac:dyDescent="0.25">
      <c r="A121" t="s">
        <v>37</v>
      </c>
      <c r="B121" t="s">
        <v>9</v>
      </c>
      <c r="C121" t="s">
        <v>5</v>
      </c>
      <c r="D121" t="s">
        <v>823</v>
      </c>
      <c r="E121" t="str">
        <f t="shared" si="4"/>
        <v>LFADevitrified</v>
      </c>
      <c r="F121">
        <v>1200</v>
      </c>
      <c r="G121">
        <v>140.09186351706057</v>
      </c>
    </row>
    <row r="122" spans="1:7" x14ac:dyDescent="0.25">
      <c r="A122" t="s">
        <v>61</v>
      </c>
      <c r="B122" t="s">
        <v>9</v>
      </c>
      <c r="C122" t="s">
        <v>5</v>
      </c>
      <c r="D122" t="s">
        <v>823</v>
      </c>
      <c r="E122" t="str">
        <f t="shared" si="4"/>
        <v>LFADevitrified</v>
      </c>
      <c r="F122">
        <v>1200</v>
      </c>
      <c r="G122">
        <v>70.041994750656158</v>
      </c>
    </row>
    <row r="123" spans="1:7" x14ac:dyDescent="0.25">
      <c r="A123" t="s">
        <v>61</v>
      </c>
      <c r="B123" t="s">
        <v>9</v>
      </c>
      <c r="C123" t="s">
        <v>5</v>
      </c>
      <c r="D123" t="s">
        <v>823</v>
      </c>
      <c r="E123" t="str">
        <f t="shared" si="4"/>
        <v>LFADevitrified</v>
      </c>
      <c r="F123">
        <v>1200</v>
      </c>
      <c r="G123">
        <v>167.88451443569556</v>
      </c>
    </row>
    <row r="124" spans="1:7" x14ac:dyDescent="0.25">
      <c r="A124" t="s">
        <v>66</v>
      </c>
      <c r="B124" t="s">
        <v>9</v>
      </c>
      <c r="C124" t="s">
        <v>5</v>
      </c>
      <c r="D124" t="s">
        <v>823</v>
      </c>
      <c r="E124" t="str">
        <f t="shared" si="4"/>
        <v>LFADevitrified</v>
      </c>
      <c r="F124">
        <v>1200</v>
      </c>
      <c r="G124">
        <v>71.923884514435485</v>
      </c>
    </row>
    <row r="125" spans="1:7" x14ac:dyDescent="0.25">
      <c r="A125" t="s">
        <v>66</v>
      </c>
      <c r="B125" t="s">
        <v>9</v>
      </c>
      <c r="C125" t="s">
        <v>5</v>
      </c>
      <c r="D125" t="s">
        <v>823</v>
      </c>
      <c r="E125" t="str">
        <f t="shared" si="4"/>
        <v>LFADevitrified</v>
      </c>
      <c r="F125">
        <v>1200</v>
      </c>
      <c r="G125">
        <v>328.07611548556451</v>
      </c>
    </row>
    <row r="126" spans="1:7" x14ac:dyDescent="0.25">
      <c r="A126" t="s">
        <v>67</v>
      </c>
      <c r="B126" t="s">
        <v>9</v>
      </c>
      <c r="C126" t="s">
        <v>5</v>
      </c>
      <c r="D126" t="s">
        <v>823</v>
      </c>
      <c r="E126" t="str">
        <f t="shared" si="4"/>
        <v>LFADevitrified</v>
      </c>
      <c r="F126">
        <v>1200</v>
      </c>
      <c r="G126">
        <v>83.874015748031979</v>
      </c>
    </row>
    <row r="127" spans="1:7" x14ac:dyDescent="0.25">
      <c r="A127" t="s">
        <v>90</v>
      </c>
      <c r="B127" t="s">
        <v>9</v>
      </c>
      <c r="C127" t="s">
        <v>5</v>
      </c>
      <c r="D127" t="s">
        <v>823</v>
      </c>
      <c r="E127" t="str">
        <f t="shared" si="4"/>
        <v>LFADevitrified</v>
      </c>
      <c r="F127">
        <v>1200</v>
      </c>
      <c r="G127">
        <v>269.85564304461923</v>
      </c>
    </row>
    <row r="128" spans="1:7" x14ac:dyDescent="0.25">
      <c r="A128" t="s">
        <v>98</v>
      </c>
      <c r="B128" t="s">
        <v>9</v>
      </c>
      <c r="C128" t="s">
        <v>5</v>
      </c>
      <c r="D128" t="s">
        <v>823</v>
      </c>
      <c r="E128" t="str">
        <f t="shared" si="4"/>
        <v>LFADevitrified</v>
      </c>
      <c r="F128">
        <v>1200</v>
      </c>
      <c r="G128">
        <v>232.10761154855618</v>
      </c>
    </row>
    <row r="129" spans="1:7" x14ac:dyDescent="0.25">
      <c r="A129" t="s">
        <v>30</v>
      </c>
      <c r="B129" t="s">
        <v>9</v>
      </c>
      <c r="C129" t="s">
        <v>5</v>
      </c>
      <c r="D129" t="s">
        <v>823</v>
      </c>
      <c r="E129" t="str">
        <f t="shared" si="4"/>
        <v>LFADevitrified</v>
      </c>
      <c r="F129">
        <v>1200</v>
      </c>
      <c r="G129">
        <v>141.84251968503941</v>
      </c>
    </row>
    <row r="130" spans="1:7" x14ac:dyDescent="0.25">
      <c r="A130" t="s">
        <v>188</v>
      </c>
      <c r="B130" t="s">
        <v>9</v>
      </c>
      <c r="C130" t="s">
        <v>5</v>
      </c>
      <c r="D130" t="s">
        <v>823</v>
      </c>
      <c r="E130" t="str">
        <f t="shared" si="4"/>
        <v>LFADevitrified</v>
      </c>
      <c r="F130">
        <v>1200</v>
      </c>
      <c r="G130">
        <v>325</v>
      </c>
    </row>
    <row r="131" spans="1:7" x14ac:dyDescent="0.25">
      <c r="A131" t="s">
        <v>188</v>
      </c>
      <c r="B131" t="s">
        <v>9</v>
      </c>
      <c r="C131" t="s">
        <v>5</v>
      </c>
      <c r="D131" t="s">
        <v>823</v>
      </c>
      <c r="E131" t="str">
        <f t="shared" si="4"/>
        <v>LFADevitrified</v>
      </c>
      <c r="F131">
        <v>1200</v>
      </c>
      <c r="G131">
        <v>26</v>
      </c>
    </row>
    <row r="132" spans="1:7" x14ac:dyDescent="0.25">
      <c r="A132" t="s">
        <v>21</v>
      </c>
      <c r="B132" t="s">
        <v>9</v>
      </c>
      <c r="C132" t="s">
        <v>5</v>
      </c>
      <c r="D132" t="s">
        <v>823</v>
      </c>
      <c r="E132" t="str">
        <f t="shared" si="4"/>
        <v>LFADevitrified</v>
      </c>
      <c r="F132">
        <v>1200</v>
      </c>
      <c r="G132">
        <v>59.015748031496059</v>
      </c>
    </row>
    <row r="133" spans="1:7" x14ac:dyDescent="0.25">
      <c r="A133" t="s">
        <v>21</v>
      </c>
      <c r="B133" t="s">
        <v>9</v>
      </c>
      <c r="C133" t="s">
        <v>5</v>
      </c>
      <c r="D133" t="s">
        <v>823</v>
      </c>
      <c r="E133" t="str">
        <f t="shared" si="4"/>
        <v>LFADevitrified</v>
      </c>
      <c r="F133">
        <v>1200</v>
      </c>
      <c r="G133">
        <v>49.868766404199505</v>
      </c>
    </row>
    <row r="134" spans="1:7" x14ac:dyDescent="0.25">
      <c r="A134" t="s">
        <v>217</v>
      </c>
      <c r="B134" t="s">
        <v>9</v>
      </c>
      <c r="C134" t="s">
        <v>5</v>
      </c>
      <c r="D134" t="s">
        <v>823</v>
      </c>
      <c r="E134" t="str">
        <f t="shared" si="4"/>
        <v>LFADevitrified</v>
      </c>
      <c r="F134">
        <v>1200</v>
      </c>
      <c r="G134">
        <v>155</v>
      </c>
    </row>
    <row r="135" spans="1:7" x14ac:dyDescent="0.25">
      <c r="A135" t="s">
        <v>173</v>
      </c>
      <c r="B135" t="s">
        <v>9</v>
      </c>
      <c r="C135" t="s">
        <v>5</v>
      </c>
      <c r="D135" t="s">
        <v>823</v>
      </c>
      <c r="E135" t="str">
        <f t="shared" ref="E135:E198" si="5">B135&amp;D135</f>
        <v>LFADevitrified</v>
      </c>
      <c r="F135">
        <v>1200</v>
      </c>
      <c r="G135">
        <v>12.139107611548752</v>
      </c>
    </row>
    <row r="136" spans="1:7" x14ac:dyDescent="0.25">
      <c r="A136" t="s">
        <v>205</v>
      </c>
      <c r="B136" t="s">
        <v>9</v>
      </c>
      <c r="C136" t="s">
        <v>5</v>
      </c>
      <c r="D136" t="s">
        <v>823</v>
      </c>
      <c r="E136" t="str">
        <f t="shared" si="5"/>
        <v>LFADevitrified</v>
      </c>
      <c r="F136">
        <v>1200</v>
      </c>
      <c r="G136">
        <v>227</v>
      </c>
    </row>
    <row r="137" spans="1:7" x14ac:dyDescent="0.25">
      <c r="A137" t="s">
        <v>59</v>
      </c>
      <c r="B137" t="s">
        <v>9</v>
      </c>
      <c r="C137" t="s">
        <v>5</v>
      </c>
      <c r="D137" t="s">
        <v>823</v>
      </c>
      <c r="E137" t="str">
        <f t="shared" si="5"/>
        <v>LFADevitrified</v>
      </c>
      <c r="F137">
        <v>1200</v>
      </c>
      <c r="G137">
        <v>30.060367454068</v>
      </c>
    </row>
    <row r="138" spans="1:7" x14ac:dyDescent="0.25">
      <c r="A138" t="s">
        <v>59</v>
      </c>
      <c r="B138" t="s">
        <v>9</v>
      </c>
      <c r="C138" t="s">
        <v>5</v>
      </c>
      <c r="D138" t="s">
        <v>823</v>
      </c>
      <c r="E138" t="str">
        <f t="shared" si="5"/>
        <v>LFADevitrified</v>
      </c>
      <c r="F138">
        <v>1200</v>
      </c>
      <c r="G138">
        <v>163.90288713910786</v>
      </c>
    </row>
    <row r="139" spans="1:7" x14ac:dyDescent="0.25">
      <c r="A139" t="s">
        <v>146</v>
      </c>
      <c r="B139" t="s">
        <v>9</v>
      </c>
      <c r="C139" t="s">
        <v>10</v>
      </c>
      <c r="D139" t="s">
        <v>823</v>
      </c>
      <c r="E139" t="str">
        <f t="shared" si="5"/>
        <v>LFADevitrified</v>
      </c>
      <c r="F139">
        <v>1200</v>
      </c>
      <c r="G139">
        <v>153.90551181102364</v>
      </c>
    </row>
    <row r="140" spans="1:7" x14ac:dyDescent="0.25">
      <c r="A140" t="s">
        <v>111</v>
      </c>
      <c r="B140" t="s">
        <v>9</v>
      </c>
      <c r="C140" t="s">
        <v>5</v>
      </c>
      <c r="D140" t="s">
        <v>823</v>
      </c>
      <c r="E140" t="str">
        <f t="shared" si="5"/>
        <v>LFADevitrified</v>
      </c>
      <c r="F140">
        <v>1200</v>
      </c>
      <c r="G140">
        <v>400</v>
      </c>
    </row>
    <row r="141" spans="1:7" x14ac:dyDescent="0.25">
      <c r="A141" t="s">
        <v>112</v>
      </c>
      <c r="B141" t="s">
        <v>9</v>
      </c>
      <c r="C141" t="s">
        <v>5</v>
      </c>
      <c r="D141" t="s">
        <v>823</v>
      </c>
      <c r="E141" t="str">
        <f t="shared" si="5"/>
        <v>LFADevitrified</v>
      </c>
      <c r="F141">
        <v>1200</v>
      </c>
      <c r="G141">
        <v>24.960629921260079</v>
      </c>
    </row>
    <row r="142" spans="1:7" x14ac:dyDescent="0.25">
      <c r="A142" t="s">
        <v>173</v>
      </c>
      <c r="B142" t="s">
        <v>9</v>
      </c>
      <c r="C142" t="s">
        <v>166</v>
      </c>
      <c r="D142" t="s">
        <v>823</v>
      </c>
      <c r="E142" t="str">
        <f t="shared" si="5"/>
        <v>LFADevitrified</v>
      </c>
      <c r="F142">
        <v>1200</v>
      </c>
      <c r="G142">
        <v>91.091863517060119</v>
      </c>
    </row>
    <row r="143" spans="1:7" x14ac:dyDescent="0.25">
      <c r="A143" t="s">
        <v>98</v>
      </c>
      <c r="B143" t="s">
        <v>9</v>
      </c>
      <c r="C143" t="s">
        <v>100</v>
      </c>
      <c r="D143" t="s">
        <v>823</v>
      </c>
      <c r="E143" t="str">
        <f t="shared" si="5"/>
        <v>LFADevitrified</v>
      </c>
      <c r="F143">
        <v>1200</v>
      </c>
      <c r="G143">
        <v>42.979002624671921</v>
      </c>
    </row>
    <row r="144" spans="1:7" x14ac:dyDescent="0.25">
      <c r="A144" t="s">
        <v>42</v>
      </c>
      <c r="B144" t="s">
        <v>9</v>
      </c>
      <c r="C144" t="s">
        <v>5</v>
      </c>
      <c r="D144" t="s">
        <v>823</v>
      </c>
      <c r="E144" t="str">
        <f t="shared" si="5"/>
        <v>LFADevitrified</v>
      </c>
      <c r="F144">
        <v>1600</v>
      </c>
      <c r="G144">
        <v>400</v>
      </c>
    </row>
    <row r="145" spans="1:7" x14ac:dyDescent="0.25">
      <c r="A145" t="s">
        <v>81</v>
      </c>
      <c r="B145" t="s">
        <v>9</v>
      </c>
      <c r="C145" t="s">
        <v>5</v>
      </c>
      <c r="D145" t="s">
        <v>823</v>
      </c>
      <c r="E145" t="str">
        <f t="shared" si="5"/>
        <v>LFADevitrified</v>
      </c>
      <c r="F145">
        <v>1600</v>
      </c>
      <c r="G145">
        <v>400</v>
      </c>
    </row>
    <row r="146" spans="1:7" x14ac:dyDescent="0.25">
      <c r="A146" t="s">
        <v>108</v>
      </c>
      <c r="B146" t="s">
        <v>9</v>
      </c>
      <c r="C146" t="s">
        <v>5</v>
      </c>
      <c r="D146" t="s">
        <v>823</v>
      </c>
      <c r="E146" t="str">
        <f t="shared" si="5"/>
        <v>LFADevitrified</v>
      </c>
      <c r="F146">
        <v>1600</v>
      </c>
      <c r="G146">
        <v>261.15748031496059</v>
      </c>
    </row>
    <row r="147" spans="1:7" x14ac:dyDescent="0.25">
      <c r="A147" t="s">
        <v>108</v>
      </c>
      <c r="B147" t="s">
        <v>9</v>
      </c>
      <c r="C147" t="s">
        <v>5</v>
      </c>
      <c r="D147" t="s">
        <v>823</v>
      </c>
      <c r="E147" t="str">
        <f t="shared" si="5"/>
        <v>LFADevitrified</v>
      </c>
      <c r="F147">
        <v>1600</v>
      </c>
      <c r="G147">
        <v>138.84251968503941</v>
      </c>
    </row>
    <row r="148" spans="1:7" x14ac:dyDescent="0.25">
      <c r="A148" t="s">
        <v>35</v>
      </c>
      <c r="B148" t="s">
        <v>9</v>
      </c>
      <c r="C148" t="s">
        <v>5</v>
      </c>
      <c r="D148" t="s">
        <v>823</v>
      </c>
      <c r="E148" t="str">
        <f t="shared" si="5"/>
        <v>LFADevitrified</v>
      </c>
      <c r="F148">
        <v>1600</v>
      </c>
      <c r="G148">
        <v>203.01312335958028</v>
      </c>
    </row>
    <row r="149" spans="1:7" x14ac:dyDescent="0.25">
      <c r="A149" t="s">
        <v>37</v>
      </c>
      <c r="B149" t="s">
        <v>9</v>
      </c>
      <c r="C149" t="s">
        <v>5</v>
      </c>
      <c r="D149" t="s">
        <v>823</v>
      </c>
      <c r="E149" t="str">
        <f t="shared" si="5"/>
        <v>LFADevitrified</v>
      </c>
      <c r="F149">
        <v>1600</v>
      </c>
      <c r="G149">
        <v>299.8687664041995</v>
      </c>
    </row>
    <row r="150" spans="1:7" x14ac:dyDescent="0.25">
      <c r="A150" t="s">
        <v>61</v>
      </c>
      <c r="B150" t="s">
        <v>9</v>
      </c>
      <c r="C150" t="s">
        <v>5</v>
      </c>
      <c r="D150" t="s">
        <v>823</v>
      </c>
      <c r="E150" t="str">
        <f t="shared" si="5"/>
        <v>LFADevitrified</v>
      </c>
      <c r="F150">
        <v>1600</v>
      </c>
      <c r="G150">
        <v>400</v>
      </c>
    </row>
    <row r="151" spans="1:7" x14ac:dyDescent="0.25">
      <c r="A151" t="s">
        <v>66</v>
      </c>
      <c r="B151" t="s">
        <v>9</v>
      </c>
      <c r="C151" t="s">
        <v>5</v>
      </c>
      <c r="D151" t="s">
        <v>823</v>
      </c>
      <c r="E151" t="str">
        <f t="shared" si="5"/>
        <v>LFADevitrified</v>
      </c>
      <c r="F151">
        <v>1600</v>
      </c>
      <c r="G151">
        <v>392.98687664041972</v>
      </c>
    </row>
    <row r="152" spans="1:7" x14ac:dyDescent="0.25">
      <c r="A152" t="s">
        <v>67</v>
      </c>
      <c r="B152" t="s">
        <v>9</v>
      </c>
      <c r="C152" t="s">
        <v>5</v>
      </c>
      <c r="D152" t="s">
        <v>823</v>
      </c>
      <c r="E152" t="str">
        <f t="shared" si="5"/>
        <v>LFADevitrified</v>
      </c>
      <c r="F152">
        <v>1600</v>
      </c>
      <c r="G152">
        <v>86.073490813647823</v>
      </c>
    </row>
    <row r="153" spans="1:7" x14ac:dyDescent="0.25">
      <c r="A153" t="s">
        <v>67</v>
      </c>
      <c r="B153" t="s">
        <v>9</v>
      </c>
      <c r="C153" t="s">
        <v>5</v>
      </c>
      <c r="D153" t="s">
        <v>823</v>
      </c>
      <c r="E153" t="str">
        <f t="shared" si="5"/>
        <v>LFADevitrified</v>
      </c>
      <c r="F153">
        <v>1600</v>
      </c>
      <c r="G153">
        <v>222.76902887139067</v>
      </c>
    </row>
    <row r="154" spans="1:7" x14ac:dyDescent="0.25">
      <c r="A154" t="s">
        <v>92</v>
      </c>
      <c r="B154" t="s">
        <v>9</v>
      </c>
      <c r="C154" t="s">
        <v>5</v>
      </c>
      <c r="D154" t="s">
        <v>823</v>
      </c>
      <c r="E154" t="str">
        <f t="shared" si="5"/>
        <v>LFADevitrified</v>
      </c>
      <c r="F154">
        <v>1600</v>
      </c>
      <c r="G154">
        <v>71.850393700787208</v>
      </c>
    </row>
    <row r="155" spans="1:7" x14ac:dyDescent="0.25">
      <c r="A155" t="s">
        <v>188</v>
      </c>
      <c r="B155" t="s">
        <v>9</v>
      </c>
      <c r="C155" t="s">
        <v>5</v>
      </c>
      <c r="D155" t="s">
        <v>823</v>
      </c>
      <c r="E155" t="str">
        <f t="shared" si="5"/>
        <v>LFADevitrified</v>
      </c>
      <c r="F155">
        <v>1600</v>
      </c>
      <c r="G155">
        <v>39</v>
      </c>
    </row>
    <row r="156" spans="1:7" x14ac:dyDescent="0.25">
      <c r="A156" t="s">
        <v>217</v>
      </c>
      <c r="B156" t="s">
        <v>9</v>
      </c>
      <c r="C156" t="s">
        <v>5</v>
      </c>
      <c r="D156" t="s">
        <v>823</v>
      </c>
      <c r="E156" t="str">
        <f t="shared" si="5"/>
        <v>LFADevitrified</v>
      </c>
      <c r="F156">
        <v>1600</v>
      </c>
      <c r="G156">
        <v>107.99999999999955</v>
      </c>
    </row>
    <row r="157" spans="1:7" x14ac:dyDescent="0.25">
      <c r="A157" t="s">
        <v>196</v>
      </c>
      <c r="B157" t="s">
        <v>9</v>
      </c>
      <c r="C157" t="s">
        <v>5</v>
      </c>
      <c r="D157" t="s">
        <v>823</v>
      </c>
      <c r="E157" t="str">
        <f t="shared" si="5"/>
        <v>LFADevitrified</v>
      </c>
      <c r="F157">
        <v>1600</v>
      </c>
      <c r="G157">
        <v>332</v>
      </c>
    </row>
    <row r="158" spans="1:7" x14ac:dyDescent="0.25">
      <c r="A158" t="s">
        <v>205</v>
      </c>
      <c r="B158" t="s">
        <v>9</v>
      </c>
      <c r="C158" t="s">
        <v>5</v>
      </c>
      <c r="D158" t="s">
        <v>823</v>
      </c>
      <c r="E158" t="str">
        <f t="shared" si="5"/>
        <v>LFADevitrified</v>
      </c>
      <c r="F158">
        <v>1600</v>
      </c>
      <c r="G158">
        <v>140.00000000000045</v>
      </c>
    </row>
    <row r="159" spans="1:7" x14ac:dyDescent="0.25">
      <c r="A159" t="s">
        <v>144</v>
      </c>
      <c r="B159" t="s">
        <v>9</v>
      </c>
      <c r="C159" t="s">
        <v>5</v>
      </c>
      <c r="D159" t="s">
        <v>823</v>
      </c>
      <c r="E159" t="str">
        <f t="shared" si="5"/>
        <v>LFADevitrified</v>
      </c>
      <c r="F159">
        <v>1600</v>
      </c>
      <c r="G159">
        <v>60.039370078739921</v>
      </c>
    </row>
    <row r="160" spans="1:7" x14ac:dyDescent="0.25">
      <c r="A160" t="s">
        <v>59</v>
      </c>
      <c r="B160" t="s">
        <v>9</v>
      </c>
      <c r="C160" t="s">
        <v>5</v>
      </c>
      <c r="D160" t="s">
        <v>823</v>
      </c>
      <c r="E160" t="str">
        <f t="shared" si="5"/>
        <v>LFADevitrified</v>
      </c>
      <c r="F160">
        <v>1600</v>
      </c>
      <c r="G160">
        <v>29.994750656167525</v>
      </c>
    </row>
    <row r="161" spans="1:7" x14ac:dyDescent="0.25">
      <c r="A161" t="s">
        <v>110</v>
      </c>
      <c r="B161" t="s">
        <v>9</v>
      </c>
      <c r="C161" t="s">
        <v>5</v>
      </c>
      <c r="D161" t="s">
        <v>823</v>
      </c>
      <c r="E161" t="str">
        <f t="shared" si="5"/>
        <v>LFADevitrified</v>
      </c>
      <c r="F161">
        <v>1600</v>
      </c>
      <c r="G161">
        <v>100.06561679790002</v>
      </c>
    </row>
    <row r="162" spans="1:7" x14ac:dyDescent="0.25">
      <c r="A162" t="s">
        <v>111</v>
      </c>
      <c r="B162" t="s">
        <v>9</v>
      </c>
      <c r="C162" t="s">
        <v>5</v>
      </c>
      <c r="D162" t="s">
        <v>823</v>
      </c>
      <c r="E162" t="str">
        <f t="shared" si="5"/>
        <v>LFADevitrified</v>
      </c>
      <c r="F162">
        <v>1600</v>
      </c>
      <c r="G162">
        <v>400</v>
      </c>
    </row>
    <row r="163" spans="1:7" x14ac:dyDescent="0.25">
      <c r="A163" t="s">
        <v>112</v>
      </c>
      <c r="B163" t="s">
        <v>9</v>
      </c>
      <c r="C163" t="s">
        <v>5</v>
      </c>
      <c r="D163" t="s">
        <v>823</v>
      </c>
      <c r="E163" t="str">
        <f t="shared" si="5"/>
        <v>LFADevitrified</v>
      </c>
      <c r="F163">
        <v>1600</v>
      </c>
      <c r="G163">
        <v>155.15748031496059</v>
      </c>
    </row>
    <row r="164" spans="1:7" x14ac:dyDescent="0.25">
      <c r="A164" t="s">
        <v>112</v>
      </c>
      <c r="B164" t="s">
        <v>9</v>
      </c>
      <c r="C164" t="s">
        <v>5</v>
      </c>
      <c r="D164" t="s">
        <v>823</v>
      </c>
      <c r="E164" t="str">
        <f t="shared" si="5"/>
        <v>LFADevitrified</v>
      </c>
      <c r="F164">
        <v>1600</v>
      </c>
      <c r="G164">
        <v>99.73753280839901</v>
      </c>
    </row>
    <row r="165" spans="1:7" x14ac:dyDescent="0.25">
      <c r="A165" t="s">
        <v>112</v>
      </c>
      <c r="B165" t="s">
        <v>9</v>
      </c>
      <c r="C165" t="s">
        <v>5</v>
      </c>
      <c r="D165" t="s">
        <v>823</v>
      </c>
      <c r="E165" t="str">
        <f t="shared" si="5"/>
        <v>LFADevitrified</v>
      </c>
      <c r="F165">
        <v>1600</v>
      </c>
      <c r="G165">
        <v>145.1049868766404</v>
      </c>
    </row>
    <row r="166" spans="1:7" x14ac:dyDescent="0.25">
      <c r="A166" t="s">
        <v>188</v>
      </c>
      <c r="B166" t="s">
        <v>9</v>
      </c>
      <c r="C166" t="s">
        <v>191</v>
      </c>
      <c r="D166" t="s">
        <v>823</v>
      </c>
      <c r="E166" t="str">
        <f t="shared" si="5"/>
        <v>LFADevitrified</v>
      </c>
      <c r="F166">
        <v>1600</v>
      </c>
      <c r="G166">
        <v>118.51049868766404</v>
      </c>
    </row>
    <row r="167" spans="1:7" x14ac:dyDescent="0.25">
      <c r="A167" t="s">
        <v>42</v>
      </c>
      <c r="B167" t="s">
        <v>9</v>
      </c>
      <c r="C167" t="s">
        <v>5</v>
      </c>
      <c r="D167" t="s">
        <v>823</v>
      </c>
      <c r="E167" t="str">
        <f t="shared" si="5"/>
        <v>LFADevitrified</v>
      </c>
      <c r="F167">
        <v>2000</v>
      </c>
      <c r="G167">
        <v>400</v>
      </c>
    </row>
    <row r="168" spans="1:7" x14ac:dyDescent="0.25">
      <c r="A168" t="s">
        <v>81</v>
      </c>
      <c r="B168" t="s">
        <v>9</v>
      </c>
      <c r="C168" t="s">
        <v>5</v>
      </c>
      <c r="D168" t="s">
        <v>823</v>
      </c>
      <c r="E168" t="str">
        <f t="shared" si="5"/>
        <v>LFADevitrified</v>
      </c>
      <c r="F168">
        <v>2000</v>
      </c>
      <c r="G168">
        <v>400</v>
      </c>
    </row>
    <row r="169" spans="1:7" x14ac:dyDescent="0.25">
      <c r="A169" t="s">
        <v>108</v>
      </c>
      <c r="B169" t="s">
        <v>9</v>
      </c>
      <c r="C169" t="s">
        <v>5</v>
      </c>
      <c r="D169" t="s">
        <v>823</v>
      </c>
      <c r="E169" t="str">
        <f t="shared" si="5"/>
        <v>LFADevitrified</v>
      </c>
      <c r="F169">
        <v>2000</v>
      </c>
      <c r="G169">
        <v>20.93438320209998</v>
      </c>
    </row>
    <row r="170" spans="1:7" x14ac:dyDescent="0.25">
      <c r="A170" t="s">
        <v>108</v>
      </c>
      <c r="B170" t="s">
        <v>9</v>
      </c>
      <c r="C170" t="s">
        <v>5</v>
      </c>
      <c r="D170" t="s">
        <v>823</v>
      </c>
      <c r="E170" t="str">
        <f t="shared" si="5"/>
        <v>LFADevitrified</v>
      </c>
      <c r="F170">
        <v>2000</v>
      </c>
      <c r="G170">
        <v>133.98687664042063</v>
      </c>
    </row>
    <row r="171" spans="1:7" x14ac:dyDescent="0.25">
      <c r="A171" t="s">
        <v>35</v>
      </c>
      <c r="B171" t="s">
        <v>9</v>
      </c>
      <c r="C171" t="s">
        <v>5</v>
      </c>
      <c r="D171" t="s">
        <v>823</v>
      </c>
      <c r="E171" t="str">
        <f t="shared" si="5"/>
        <v>LFADevitrified</v>
      </c>
      <c r="F171">
        <v>2000</v>
      </c>
      <c r="G171">
        <v>191.14698162729701</v>
      </c>
    </row>
    <row r="172" spans="1:7" x14ac:dyDescent="0.25">
      <c r="A172" t="s">
        <v>37</v>
      </c>
      <c r="B172" t="s">
        <v>9</v>
      </c>
      <c r="C172" t="s">
        <v>5</v>
      </c>
      <c r="D172" t="s">
        <v>823</v>
      </c>
      <c r="E172" t="str">
        <f t="shared" si="5"/>
        <v>LFADevitrified</v>
      </c>
      <c r="F172">
        <v>2000</v>
      </c>
      <c r="G172">
        <v>269.11811023622067</v>
      </c>
    </row>
    <row r="173" spans="1:7" x14ac:dyDescent="0.25">
      <c r="A173" t="s">
        <v>61</v>
      </c>
      <c r="B173" t="s">
        <v>9</v>
      </c>
      <c r="C173" t="s">
        <v>5</v>
      </c>
      <c r="D173" t="s">
        <v>823</v>
      </c>
      <c r="E173" t="str">
        <f t="shared" si="5"/>
        <v>LFADevitrified</v>
      </c>
      <c r="F173">
        <v>2000</v>
      </c>
      <c r="G173">
        <v>56.13123359580004</v>
      </c>
    </row>
    <row r="174" spans="1:7" x14ac:dyDescent="0.25">
      <c r="A174" t="s">
        <v>67</v>
      </c>
      <c r="B174" s="35" t="s">
        <v>9</v>
      </c>
      <c r="C174" t="s">
        <v>5</v>
      </c>
      <c r="D174" t="s">
        <v>823</v>
      </c>
      <c r="E174" t="str">
        <f t="shared" si="5"/>
        <v>LFADevitrified</v>
      </c>
      <c r="F174">
        <v>2000</v>
      </c>
      <c r="G174">
        <v>144.0446194225724</v>
      </c>
    </row>
    <row r="175" spans="1:7" x14ac:dyDescent="0.25">
      <c r="A175" t="s">
        <v>90</v>
      </c>
      <c r="B175" s="35" t="s">
        <v>9</v>
      </c>
      <c r="C175" t="s">
        <v>5</v>
      </c>
      <c r="D175" t="s">
        <v>823</v>
      </c>
      <c r="E175" t="str">
        <f t="shared" si="5"/>
        <v>LFADevitrified</v>
      </c>
      <c r="F175">
        <v>2000</v>
      </c>
      <c r="G175">
        <v>81.036745406824139</v>
      </c>
    </row>
    <row r="176" spans="1:7" x14ac:dyDescent="0.25">
      <c r="A176" t="s">
        <v>92</v>
      </c>
      <c r="B176" s="35" t="s">
        <v>9</v>
      </c>
      <c r="C176" t="s">
        <v>5</v>
      </c>
      <c r="D176" t="s">
        <v>823</v>
      </c>
      <c r="E176" t="str">
        <f t="shared" si="5"/>
        <v>LFADevitrified</v>
      </c>
      <c r="F176">
        <v>2000</v>
      </c>
      <c r="G176">
        <v>69.881889763779327</v>
      </c>
    </row>
    <row r="177" spans="1:7" x14ac:dyDescent="0.25">
      <c r="A177" t="s">
        <v>109</v>
      </c>
      <c r="B177" s="35" t="s">
        <v>9</v>
      </c>
      <c r="C177" t="s">
        <v>5</v>
      </c>
      <c r="D177" t="s">
        <v>823</v>
      </c>
      <c r="E177" t="str">
        <f t="shared" si="5"/>
        <v>LFADevitrified</v>
      </c>
      <c r="F177">
        <v>2000</v>
      </c>
      <c r="G177">
        <v>21</v>
      </c>
    </row>
    <row r="178" spans="1:7" x14ac:dyDescent="0.25">
      <c r="A178" t="s">
        <v>82</v>
      </c>
      <c r="B178" s="35" t="s">
        <v>9</v>
      </c>
      <c r="C178" t="s">
        <v>10</v>
      </c>
      <c r="D178" t="s">
        <v>823</v>
      </c>
      <c r="E178" t="str">
        <f t="shared" si="5"/>
        <v>LFADevitrified</v>
      </c>
      <c r="F178">
        <v>2000</v>
      </c>
      <c r="G178">
        <v>83.005249343831565</v>
      </c>
    </row>
    <row r="179" spans="1:7" x14ac:dyDescent="0.25">
      <c r="A179" t="s">
        <v>111</v>
      </c>
      <c r="B179" s="35" t="s">
        <v>9</v>
      </c>
      <c r="C179" t="s">
        <v>5</v>
      </c>
      <c r="D179" t="s">
        <v>823</v>
      </c>
      <c r="E179" t="str">
        <f t="shared" si="5"/>
        <v>LFADevitrified</v>
      </c>
      <c r="F179">
        <v>2000</v>
      </c>
      <c r="G179">
        <v>26.026246719159644</v>
      </c>
    </row>
    <row r="180" spans="1:7" x14ac:dyDescent="0.25">
      <c r="A180" t="s">
        <v>111</v>
      </c>
      <c r="B180" s="35" t="s">
        <v>9</v>
      </c>
      <c r="C180" t="s">
        <v>5</v>
      </c>
      <c r="D180" t="s">
        <v>823</v>
      </c>
      <c r="E180" t="str">
        <f t="shared" si="5"/>
        <v>LFADevitrified</v>
      </c>
      <c r="F180">
        <v>2000</v>
      </c>
      <c r="G180">
        <v>48.842519685039406</v>
      </c>
    </row>
    <row r="181" spans="1:7" x14ac:dyDescent="0.25">
      <c r="A181" t="s">
        <v>112</v>
      </c>
      <c r="B181" s="35" t="s">
        <v>9</v>
      </c>
      <c r="C181" t="s">
        <v>5</v>
      </c>
      <c r="D181" t="s">
        <v>823</v>
      </c>
      <c r="E181" t="str">
        <f t="shared" si="5"/>
        <v>LFADevitrified</v>
      </c>
      <c r="F181">
        <v>2000</v>
      </c>
      <c r="G181">
        <v>235.14435695538032</v>
      </c>
    </row>
    <row r="182" spans="1:7" x14ac:dyDescent="0.25">
      <c r="A182" t="s">
        <v>42</v>
      </c>
      <c r="B182" s="35" t="s">
        <v>9</v>
      </c>
      <c r="C182" t="s">
        <v>5</v>
      </c>
      <c r="D182" t="s">
        <v>823</v>
      </c>
      <c r="E182" t="str">
        <f t="shared" si="5"/>
        <v>LFADevitrified</v>
      </c>
      <c r="F182">
        <v>2400</v>
      </c>
      <c r="G182">
        <v>400</v>
      </c>
    </row>
    <row r="183" spans="1:7" x14ac:dyDescent="0.25">
      <c r="A183" t="s">
        <v>81</v>
      </c>
      <c r="B183" t="s">
        <v>9</v>
      </c>
      <c r="C183" t="s">
        <v>5</v>
      </c>
      <c r="D183" t="s">
        <v>823</v>
      </c>
      <c r="E183" t="str">
        <f t="shared" si="5"/>
        <v>LFADevitrified</v>
      </c>
      <c r="F183">
        <v>2400</v>
      </c>
      <c r="G183">
        <v>285.06561679790047</v>
      </c>
    </row>
    <row r="184" spans="1:7" x14ac:dyDescent="0.25">
      <c r="A184" t="s">
        <v>108</v>
      </c>
      <c r="B184" t="s">
        <v>9</v>
      </c>
      <c r="C184" t="s">
        <v>5</v>
      </c>
      <c r="D184" t="s">
        <v>823</v>
      </c>
      <c r="E184" t="str">
        <f t="shared" si="5"/>
        <v>LFADevitrified</v>
      </c>
      <c r="F184">
        <v>2400</v>
      </c>
      <c r="G184">
        <v>400</v>
      </c>
    </row>
    <row r="185" spans="1:7" x14ac:dyDescent="0.25">
      <c r="A185" t="s">
        <v>25</v>
      </c>
      <c r="B185" t="s">
        <v>9</v>
      </c>
      <c r="C185" t="s">
        <v>5</v>
      </c>
      <c r="D185" t="s">
        <v>823</v>
      </c>
      <c r="E185" t="str">
        <f t="shared" si="5"/>
        <v>LFADevitrified</v>
      </c>
      <c r="F185">
        <v>2400</v>
      </c>
      <c r="G185">
        <v>80.708661417323128</v>
      </c>
    </row>
    <row r="186" spans="1:7" x14ac:dyDescent="0.25">
      <c r="A186" t="s">
        <v>25</v>
      </c>
      <c r="B186" t="s">
        <v>9</v>
      </c>
      <c r="C186" t="s">
        <v>5</v>
      </c>
      <c r="D186" t="s">
        <v>823</v>
      </c>
      <c r="E186" t="str">
        <f t="shared" si="5"/>
        <v>LFADevitrified</v>
      </c>
      <c r="F186">
        <v>2400</v>
      </c>
      <c r="G186">
        <v>129.15748031496059</v>
      </c>
    </row>
    <row r="187" spans="1:7" x14ac:dyDescent="0.25">
      <c r="A187" t="s">
        <v>35</v>
      </c>
      <c r="B187" t="s">
        <v>9</v>
      </c>
      <c r="C187" t="s">
        <v>5</v>
      </c>
      <c r="D187" t="s">
        <v>823</v>
      </c>
      <c r="E187" t="str">
        <f t="shared" si="5"/>
        <v>LFADevitrified</v>
      </c>
      <c r="F187">
        <v>2400</v>
      </c>
      <c r="G187">
        <v>382.99999999999909</v>
      </c>
    </row>
    <row r="188" spans="1:7" x14ac:dyDescent="0.25">
      <c r="A188" t="s">
        <v>37</v>
      </c>
      <c r="B188" t="s">
        <v>9</v>
      </c>
      <c r="C188" t="s">
        <v>5</v>
      </c>
      <c r="D188" t="s">
        <v>823</v>
      </c>
      <c r="E188" t="str">
        <f t="shared" si="5"/>
        <v>LFADevitrified</v>
      </c>
      <c r="F188">
        <v>2400</v>
      </c>
      <c r="G188">
        <v>400</v>
      </c>
    </row>
    <row r="189" spans="1:7" x14ac:dyDescent="0.25">
      <c r="A189" t="s">
        <v>51</v>
      </c>
      <c r="B189" t="s">
        <v>9</v>
      </c>
      <c r="C189" t="s">
        <v>5</v>
      </c>
      <c r="D189" t="s">
        <v>823</v>
      </c>
      <c r="E189" t="str">
        <f t="shared" si="5"/>
        <v>LFADevitrified</v>
      </c>
      <c r="F189">
        <v>2400</v>
      </c>
      <c r="G189">
        <v>9.8425196850394059</v>
      </c>
    </row>
    <row r="190" spans="1:7" x14ac:dyDescent="0.25">
      <c r="A190" t="s">
        <v>61</v>
      </c>
      <c r="B190" t="s">
        <v>9</v>
      </c>
      <c r="C190" t="s">
        <v>5</v>
      </c>
      <c r="D190" t="s">
        <v>823</v>
      </c>
      <c r="E190" t="str">
        <f t="shared" si="5"/>
        <v>LFADevitrified</v>
      </c>
      <c r="F190">
        <v>2400</v>
      </c>
      <c r="G190">
        <v>205.0524934383202</v>
      </c>
    </row>
    <row r="191" spans="1:7" x14ac:dyDescent="0.25">
      <c r="A191" t="s">
        <v>67</v>
      </c>
      <c r="B191" t="s">
        <v>9</v>
      </c>
      <c r="C191" t="s">
        <v>5</v>
      </c>
      <c r="D191" t="s">
        <v>823</v>
      </c>
      <c r="E191" t="str">
        <f t="shared" si="5"/>
        <v>LFADevitrified</v>
      </c>
      <c r="F191">
        <v>2400</v>
      </c>
      <c r="G191">
        <v>389.09186351706012</v>
      </c>
    </row>
    <row r="192" spans="1:7" x14ac:dyDescent="0.25">
      <c r="A192" t="s">
        <v>67</v>
      </c>
      <c r="B192" t="s">
        <v>9</v>
      </c>
      <c r="C192" t="s">
        <v>5</v>
      </c>
      <c r="D192" t="s">
        <v>823</v>
      </c>
      <c r="E192" t="str">
        <f t="shared" si="5"/>
        <v>LFADevitrified</v>
      </c>
      <c r="F192">
        <v>2400</v>
      </c>
      <c r="G192">
        <v>10.908136482939881</v>
      </c>
    </row>
    <row r="193" spans="1:7" x14ac:dyDescent="0.25">
      <c r="A193" t="s">
        <v>87</v>
      </c>
      <c r="B193" t="s">
        <v>9</v>
      </c>
      <c r="C193" t="s">
        <v>10</v>
      </c>
      <c r="D193" t="s">
        <v>823</v>
      </c>
      <c r="E193" t="str">
        <f t="shared" si="5"/>
        <v>LFADevitrified</v>
      </c>
      <c r="F193">
        <v>2400</v>
      </c>
      <c r="G193">
        <v>390.01049868766449</v>
      </c>
    </row>
    <row r="194" spans="1:7" x14ac:dyDescent="0.25">
      <c r="A194" t="s">
        <v>109</v>
      </c>
      <c r="B194" t="s">
        <v>9</v>
      </c>
      <c r="C194" t="s">
        <v>5</v>
      </c>
      <c r="D194" t="s">
        <v>823</v>
      </c>
      <c r="E194" t="str">
        <f t="shared" si="5"/>
        <v>LFADevitrified</v>
      </c>
      <c r="F194">
        <v>2400</v>
      </c>
      <c r="G194">
        <v>289.03937007873947</v>
      </c>
    </row>
    <row r="195" spans="1:7" x14ac:dyDescent="0.25">
      <c r="A195" t="s">
        <v>111</v>
      </c>
      <c r="B195" t="s">
        <v>9</v>
      </c>
      <c r="C195" t="s">
        <v>5</v>
      </c>
      <c r="D195" t="s">
        <v>823</v>
      </c>
      <c r="E195" t="str">
        <f t="shared" si="5"/>
        <v>LFADevitrified</v>
      </c>
      <c r="F195">
        <v>2400</v>
      </c>
      <c r="G195">
        <v>229.9960629921261</v>
      </c>
    </row>
    <row r="196" spans="1:7" x14ac:dyDescent="0.25">
      <c r="A196" t="s">
        <v>82</v>
      </c>
      <c r="B196" t="s">
        <v>9</v>
      </c>
      <c r="C196" t="s">
        <v>80</v>
      </c>
      <c r="D196" t="s">
        <v>823</v>
      </c>
      <c r="E196" t="str">
        <f t="shared" si="5"/>
        <v>LFADevitrified</v>
      </c>
      <c r="F196">
        <v>2400</v>
      </c>
      <c r="G196">
        <v>100.06561679789957</v>
      </c>
    </row>
    <row r="197" spans="1:7" x14ac:dyDescent="0.25">
      <c r="A197" t="s">
        <v>42</v>
      </c>
      <c r="B197" t="s">
        <v>9</v>
      </c>
      <c r="C197" t="s">
        <v>5</v>
      </c>
      <c r="D197" t="s">
        <v>823</v>
      </c>
      <c r="E197" t="str">
        <f t="shared" si="5"/>
        <v>LFADevitrified</v>
      </c>
      <c r="F197">
        <v>2800</v>
      </c>
      <c r="G197">
        <v>38.157480314960594</v>
      </c>
    </row>
    <row r="198" spans="1:7" x14ac:dyDescent="0.25">
      <c r="A198" t="s">
        <v>108</v>
      </c>
      <c r="B198" t="s">
        <v>9</v>
      </c>
      <c r="C198" t="s">
        <v>5</v>
      </c>
      <c r="D198" t="s">
        <v>823</v>
      </c>
      <c r="E198" t="str">
        <f t="shared" si="5"/>
        <v>LFADevitrified</v>
      </c>
      <c r="F198">
        <v>2800</v>
      </c>
      <c r="G198">
        <v>146.13123359580095</v>
      </c>
    </row>
    <row r="199" spans="1:7" x14ac:dyDescent="0.25">
      <c r="A199" t="s">
        <v>108</v>
      </c>
      <c r="B199" t="s">
        <v>9</v>
      </c>
      <c r="C199" t="s">
        <v>5</v>
      </c>
      <c r="D199" t="s">
        <v>823</v>
      </c>
      <c r="E199" t="str">
        <f t="shared" ref="E199:E262" si="6">B199&amp;D199</f>
        <v>LFADevitrified</v>
      </c>
      <c r="F199">
        <v>2800</v>
      </c>
      <c r="G199">
        <v>134.11811023622067</v>
      </c>
    </row>
    <row r="200" spans="1:7" x14ac:dyDescent="0.25">
      <c r="A200" t="s">
        <v>25</v>
      </c>
      <c r="B200" t="s">
        <v>9</v>
      </c>
      <c r="C200" t="s">
        <v>5</v>
      </c>
      <c r="D200" t="s">
        <v>823</v>
      </c>
      <c r="E200" t="str">
        <f t="shared" si="6"/>
        <v>LFADevitrified</v>
      </c>
      <c r="F200">
        <v>2800</v>
      </c>
      <c r="G200">
        <v>122.15485564304436</v>
      </c>
    </row>
    <row r="201" spans="1:7" x14ac:dyDescent="0.25">
      <c r="A201" t="s">
        <v>37</v>
      </c>
      <c r="B201" t="s">
        <v>9</v>
      </c>
      <c r="C201" t="s">
        <v>5</v>
      </c>
      <c r="D201" t="s">
        <v>823</v>
      </c>
      <c r="E201" t="str">
        <f t="shared" si="6"/>
        <v>LFADevitrified</v>
      </c>
      <c r="F201">
        <v>2800</v>
      </c>
      <c r="G201">
        <v>400</v>
      </c>
    </row>
    <row r="202" spans="1:7" x14ac:dyDescent="0.25">
      <c r="A202" t="s">
        <v>48</v>
      </c>
      <c r="B202" t="s">
        <v>9</v>
      </c>
      <c r="C202" t="s">
        <v>5</v>
      </c>
      <c r="D202" t="s">
        <v>823</v>
      </c>
      <c r="E202" t="str">
        <f t="shared" si="6"/>
        <v>LFADevitrified</v>
      </c>
      <c r="F202">
        <v>2800</v>
      </c>
      <c r="G202">
        <v>210.96062992126008</v>
      </c>
    </row>
    <row r="203" spans="1:7" x14ac:dyDescent="0.25">
      <c r="A203" t="s">
        <v>51</v>
      </c>
      <c r="B203" t="s">
        <v>9</v>
      </c>
      <c r="C203" t="s">
        <v>5</v>
      </c>
      <c r="D203" t="s">
        <v>823</v>
      </c>
      <c r="E203" t="str">
        <f t="shared" si="6"/>
        <v>LFADevitrified</v>
      </c>
      <c r="F203">
        <v>2800</v>
      </c>
      <c r="G203">
        <v>9.8556430446196828</v>
      </c>
    </row>
    <row r="204" spans="1:7" x14ac:dyDescent="0.25">
      <c r="A204" t="s">
        <v>67</v>
      </c>
      <c r="B204" t="s">
        <v>9</v>
      </c>
      <c r="C204" t="s">
        <v>5</v>
      </c>
      <c r="D204" t="s">
        <v>823</v>
      </c>
      <c r="E204" t="str">
        <f t="shared" si="6"/>
        <v>LFADevitrified</v>
      </c>
      <c r="F204">
        <v>2800</v>
      </c>
      <c r="G204">
        <v>219.07874015748075</v>
      </c>
    </row>
    <row r="205" spans="1:7" x14ac:dyDescent="0.25">
      <c r="A205" t="s">
        <v>87</v>
      </c>
      <c r="B205" t="s">
        <v>9</v>
      </c>
      <c r="C205" t="s">
        <v>10</v>
      </c>
      <c r="D205" t="s">
        <v>823</v>
      </c>
      <c r="E205" t="str">
        <f t="shared" si="6"/>
        <v>LFADevitrified</v>
      </c>
      <c r="F205">
        <v>2800</v>
      </c>
      <c r="G205">
        <v>17.994750656168435</v>
      </c>
    </row>
    <row r="206" spans="1:7" x14ac:dyDescent="0.25">
      <c r="A206" t="s">
        <v>92</v>
      </c>
      <c r="B206" t="s">
        <v>9</v>
      </c>
      <c r="C206" t="s">
        <v>5</v>
      </c>
      <c r="D206" t="s">
        <v>823</v>
      </c>
      <c r="E206" t="str">
        <f t="shared" si="6"/>
        <v>LFADevitrified</v>
      </c>
      <c r="F206">
        <v>2800</v>
      </c>
      <c r="G206">
        <v>233.15223097112903</v>
      </c>
    </row>
    <row r="207" spans="1:7" x14ac:dyDescent="0.25">
      <c r="A207" t="s">
        <v>112</v>
      </c>
      <c r="B207" t="s">
        <v>9</v>
      </c>
      <c r="C207" t="s">
        <v>5</v>
      </c>
      <c r="D207" t="s">
        <v>823</v>
      </c>
      <c r="E207" t="str">
        <f t="shared" si="6"/>
        <v>LFADevitrified</v>
      </c>
      <c r="F207">
        <v>2800</v>
      </c>
      <c r="G207">
        <v>83.989501312336415</v>
      </c>
    </row>
    <row r="208" spans="1:7" x14ac:dyDescent="0.25">
      <c r="A208" t="s">
        <v>168</v>
      </c>
      <c r="B208" t="s">
        <v>9</v>
      </c>
      <c r="C208" t="s">
        <v>93</v>
      </c>
      <c r="D208" t="s">
        <v>823</v>
      </c>
      <c r="E208" t="str">
        <f t="shared" si="6"/>
        <v>LFADevitrified</v>
      </c>
      <c r="F208">
        <v>2800</v>
      </c>
      <c r="G208">
        <v>236.87664041994776</v>
      </c>
    </row>
    <row r="209" spans="1:7" x14ac:dyDescent="0.25">
      <c r="A209" t="s">
        <v>42</v>
      </c>
      <c r="B209" t="s">
        <v>9</v>
      </c>
      <c r="C209" t="s">
        <v>43</v>
      </c>
      <c r="D209" t="s">
        <v>823</v>
      </c>
      <c r="E209" t="str">
        <f t="shared" si="6"/>
        <v>LFADevitrified</v>
      </c>
      <c r="F209">
        <v>2800</v>
      </c>
      <c r="G209">
        <v>361.84251968503941</v>
      </c>
    </row>
    <row r="210" spans="1:7" x14ac:dyDescent="0.25">
      <c r="A210" t="s">
        <v>42</v>
      </c>
      <c r="B210" t="s">
        <v>9</v>
      </c>
      <c r="C210" t="s">
        <v>5</v>
      </c>
      <c r="D210" t="s">
        <v>823</v>
      </c>
      <c r="E210" t="str">
        <f t="shared" si="6"/>
        <v>LFADevitrified</v>
      </c>
      <c r="F210">
        <v>3200</v>
      </c>
      <c r="G210">
        <v>147.01312335958028</v>
      </c>
    </row>
    <row r="211" spans="1:7" x14ac:dyDescent="0.25">
      <c r="A211" t="s">
        <v>108</v>
      </c>
      <c r="B211" t="s">
        <v>9</v>
      </c>
      <c r="C211" t="s">
        <v>5</v>
      </c>
      <c r="D211" t="s">
        <v>823</v>
      </c>
      <c r="E211" t="str">
        <f t="shared" si="6"/>
        <v>LFADevitrified</v>
      </c>
      <c r="F211">
        <v>3200</v>
      </c>
      <c r="G211">
        <v>0.98687664041972312</v>
      </c>
    </row>
    <row r="212" spans="1:7" x14ac:dyDescent="0.25">
      <c r="A212" t="s">
        <v>37</v>
      </c>
      <c r="B212" t="s">
        <v>9</v>
      </c>
      <c r="C212" t="s">
        <v>5</v>
      </c>
      <c r="D212" t="s">
        <v>823</v>
      </c>
      <c r="E212" t="str">
        <f t="shared" si="6"/>
        <v>LFADevitrified</v>
      </c>
      <c r="F212">
        <v>3200</v>
      </c>
      <c r="G212">
        <v>21.104986876640396</v>
      </c>
    </row>
    <row r="213" spans="1:7" x14ac:dyDescent="0.25">
      <c r="A213" t="s">
        <v>37</v>
      </c>
      <c r="B213" t="s">
        <v>9</v>
      </c>
      <c r="C213" t="s">
        <v>5</v>
      </c>
      <c r="D213" t="s">
        <v>823</v>
      </c>
      <c r="E213" t="str">
        <f t="shared" si="6"/>
        <v>LFADevitrified</v>
      </c>
      <c r="F213">
        <v>3200</v>
      </c>
      <c r="G213">
        <v>9.1443569553812267</v>
      </c>
    </row>
    <row r="214" spans="1:7" x14ac:dyDescent="0.25">
      <c r="A214" t="s">
        <v>48</v>
      </c>
      <c r="B214" t="s">
        <v>9</v>
      </c>
      <c r="C214" t="s">
        <v>5</v>
      </c>
      <c r="D214" t="s">
        <v>823</v>
      </c>
      <c r="E214" t="str">
        <f t="shared" si="6"/>
        <v>LFADevitrified</v>
      </c>
      <c r="F214">
        <v>3200</v>
      </c>
      <c r="G214">
        <v>115.15485564304436</v>
      </c>
    </row>
    <row r="215" spans="1:7" x14ac:dyDescent="0.25">
      <c r="A215" t="s">
        <v>48</v>
      </c>
      <c r="B215" t="s">
        <v>9</v>
      </c>
      <c r="C215" t="s">
        <v>5</v>
      </c>
      <c r="D215" t="s">
        <v>823</v>
      </c>
      <c r="E215" t="str">
        <f t="shared" si="6"/>
        <v>LFADevitrified</v>
      </c>
      <c r="F215">
        <v>3200</v>
      </c>
      <c r="G215">
        <v>139.76377952755956</v>
      </c>
    </row>
    <row r="216" spans="1:7" x14ac:dyDescent="0.25">
      <c r="A216" t="s">
        <v>51</v>
      </c>
      <c r="B216" t="s">
        <v>9</v>
      </c>
      <c r="C216" t="s">
        <v>5</v>
      </c>
      <c r="D216" t="s">
        <v>823</v>
      </c>
      <c r="E216" t="str">
        <f t="shared" si="6"/>
        <v>LFADevitrified</v>
      </c>
      <c r="F216">
        <v>3200</v>
      </c>
      <c r="G216">
        <v>185.02624671916055</v>
      </c>
    </row>
    <row r="217" spans="1:7" x14ac:dyDescent="0.25">
      <c r="A217" t="s">
        <v>51</v>
      </c>
      <c r="B217" t="s">
        <v>9</v>
      </c>
      <c r="C217" t="s">
        <v>5</v>
      </c>
      <c r="D217" t="s">
        <v>823</v>
      </c>
      <c r="E217" t="str">
        <f t="shared" si="6"/>
        <v>LFADevitrified</v>
      </c>
      <c r="F217">
        <v>3200</v>
      </c>
      <c r="G217">
        <v>174.94750656168071</v>
      </c>
    </row>
    <row r="218" spans="1:7" x14ac:dyDescent="0.25">
      <c r="A218" t="s">
        <v>90</v>
      </c>
      <c r="B218" t="s">
        <v>9</v>
      </c>
      <c r="C218" t="s">
        <v>5</v>
      </c>
      <c r="D218" t="s">
        <v>823</v>
      </c>
      <c r="E218" t="str">
        <f t="shared" si="6"/>
        <v>LFADevitrified</v>
      </c>
      <c r="F218">
        <v>3200</v>
      </c>
      <c r="G218">
        <v>288.93700787401667</v>
      </c>
    </row>
    <row r="219" spans="1:7" x14ac:dyDescent="0.25">
      <c r="A219" t="s">
        <v>92</v>
      </c>
      <c r="B219" t="s">
        <v>9</v>
      </c>
      <c r="C219" t="s">
        <v>5</v>
      </c>
      <c r="D219" t="s">
        <v>823</v>
      </c>
      <c r="E219" t="str">
        <f t="shared" si="6"/>
        <v>LFADevitrified</v>
      </c>
      <c r="F219">
        <v>3200</v>
      </c>
      <c r="G219">
        <v>104.11811023622067</v>
      </c>
    </row>
    <row r="220" spans="1:7" x14ac:dyDescent="0.25">
      <c r="A220" t="s">
        <v>92</v>
      </c>
      <c r="B220" t="s">
        <v>9</v>
      </c>
      <c r="C220" t="s">
        <v>5</v>
      </c>
      <c r="D220" t="s">
        <v>823</v>
      </c>
      <c r="E220" t="str">
        <f t="shared" si="6"/>
        <v>LFADevitrified</v>
      </c>
      <c r="F220">
        <v>3200</v>
      </c>
      <c r="G220">
        <v>79.724409448818733</v>
      </c>
    </row>
    <row r="221" spans="1:7" x14ac:dyDescent="0.25">
      <c r="A221" t="s">
        <v>109</v>
      </c>
      <c r="B221" t="s">
        <v>9</v>
      </c>
      <c r="C221" t="s">
        <v>5</v>
      </c>
      <c r="D221" t="s">
        <v>823</v>
      </c>
      <c r="E221" t="str">
        <f t="shared" si="6"/>
        <v>LFADevitrified</v>
      </c>
      <c r="F221">
        <v>3200</v>
      </c>
      <c r="G221">
        <v>338.91076115485566</v>
      </c>
    </row>
    <row r="222" spans="1:7" x14ac:dyDescent="0.25">
      <c r="A222" t="s">
        <v>112</v>
      </c>
      <c r="B222" t="s">
        <v>9</v>
      </c>
      <c r="C222" t="s">
        <v>5</v>
      </c>
      <c r="D222" t="s">
        <v>823</v>
      </c>
      <c r="E222" t="str">
        <f t="shared" si="6"/>
        <v>LFADevitrified</v>
      </c>
      <c r="F222">
        <v>3200</v>
      </c>
      <c r="G222">
        <v>129.92125984252016</v>
      </c>
    </row>
    <row r="223" spans="1:7" x14ac:dyDescent="0.25">
      <c r="A223" t="s">
        <v>42</v>
      </c>
      <c r="B223" t="s">
        <v>9</v>
      </c>
      <c r="C223" t="s">
        <v>43</v>
      </c>
      <c r="D223" t="s">
        <v>823</v>
      </c>
      <c r="E223" t="str">
        <f t="shared" si="6"/>
        <v>LFADevitrified</v>
      </c>
      <c r="F223">
        <v>3200</v>
      </c>
      <c r="G223">
        <v>252.98687664041972</v>
      </c>
    </row>
    <row r="224" spans="1:7" x14ac:dyDescent="0.25">
      <c r="A224" t="s">
        <v>42</v>
      </c>
      <c r="B224" s="35" t="s">
        <v>9</v>
      </c>
      <c r="C224" t="s">
        <v>5</v>
      </c>
      <c r="D224" t="s">
        <v>823</v>
      </c>
      <c r="E224" t="str">
        <f t="shared" si="6"/>
        <v>LFADevitrified</v>
      </c>
      <c r="F224">
        <v>3600</v>
      </c>
      <c r="G224">
        <v>290.97900262467101</v>
      </c>
    </row>
    <row r="225" spans="1:7" x14ac:dyDescent="0.25">
      <c r="A225" t="s">
        <v>37</v>
      </c>
      <c r="B225" t="s">
        <v>9</v>
      </c>
      <c r="C225" t="s">
        <v>5</v>
      </c>
      <c r="D225" t="s">
        <v>823</v>
      </c>
      <c r="E225" t="str">
        <f t="shared" si="6"/>
        <v>LFADevitrified</v>
      </c>
      <c r="F225">
        <v>3600</v>
      </c>
      <c r="G225">
        <v>400</v>
      </c>
    </row>
    <row r="226" spans="1:7" x14ac:dyDescent="0.25">
      <c r="A226" t="s">
        <v>48</v>
      </c>
      <c r="B226" t="s">
        <v>9</v>
      </c>
      <c r="C226" t="s">
        <v>5</v>
      </c>
      <c r="D226" t="s">
        <v>823</v>
      </c>
      <c r="E226" t="str">
        <f t="shared" si="6"/>
        <v>LFADevitrified</v>
      </c>
      <c r="F226">
        <v>3600</v>
      </c>
      <c r="G226">
        <v>322.17847769028867</v>
      </c>
    </row>
    <row r="227" spans="1:7" x14ac:dyDescent="0.25">
      <c r="A227" t="s">
        <v>51</v>
      </c>
      <c r="B227" t="s">
        <v>9</v>
      </c>
      <c r="C227" t="s">
        <v>5</v>
      </c>
      <c r="D227" t="s">
        <v>823</v>
      </c>
      <c r="E227" t="str">
        <f t="shared" si="6"/>
        <v>LFADevitrified</v>
      </c>
      <c r="F227">
        <v>3600</v>
      </c>
      <c r="G227">
        <v>4.8425196850394059</v>
      </c>
    </row>
    <row r="228" spans="1:7" x14ac:dyDescent="0.25">
      <c r="A228" t="s">
        <v>51</v>
      </c>
      <c r="B228" t="s">
        <v>9</v>
      </c>
      <c r="C228" t="s">
        <v>5</v>
      </c>
      <c r="D228" t="s">
        <v>823</v>
      </c>
      <c r="E228" t="str">
        <f t="shared" si="6"/>
        <v>LFADevitrified</v>
      </c>
      <c r="F228">
        <v>3600</v>
      </c>
      <c r="G228">
        <v>239.82939632545913</v>
      </c>
    </row>
    <row r="229" spans="1:7" x14ac:dyDescent="0.25">
      <c r="A229" t="s">
        <v>51</v>
      </c>
      <c r="B229" t="s">
        <v>9</v>
      </c>
      <c r="C229" t="s">
        <v>5</v>
      </c>
      <c r="D229" t="s">
        <v>823</v>
      </c>
      <c r="E229" t="str">
        <f t="shared" si="6"/>
        <v>LFADevitrified</v>
      </c>
      <c r="F229">
        <v>3600</v>
      </c>
      <c r="G229">
        <v>5.0656167979004749</v>
      </c>
    </row>
    <row r="230" spans="1:7" x14ac:dyDescent="0.25">
      <c r="A230" t="s">
        <v>90</v>
      </c>
      <c r="B230" t="s">
        <v>9</v>
      </c>
      <c r="C230" t="s">
        <v>5</v>
      </c>
      <c r="D230" t="s">
        <v>823</v>
      </c>
      <c r="E230" t="str">
        <f t="shared" si="6"/>
        <v>LFADevitrified</v>
      </c>
      <c r="F230">
        <v>3600</v>
      </c>
      <c r="G230">
        <v>45.052493438320198</v>
      </c>
    </row>
    <row r="231" spans="1:7" x14ac:dyDescent="0.25">
      <c r="A231" t="s">
        <v>90</v>
      </c>
      <c r="B231" t="s">
        <v>9</v>
      </c>
      <c r="C231" t="s">
        <v>5</v>
      </c>
      <c r="D231" t="s">
        <v>823</v>
      </c>
      <c r="E231" t="str">
        <f t="shared" si="6"/>
        <v>LFADevitrified</v>
      </c>
      <c r="F231">
        <v>3600</v>
      </c>
      <c r="G231">
        <v>9.1863517060364757</v>
      </c>
    </row>
    <row r="232" spans="1:7" x14ac:dyDescent="0.25">
      <c r="A232" t="s">
        <v>90</v>
      </c>
      <c r="B232" t="s">
        <v>9</v>
      </c>
      <c r="C232" t="s">
        <v>5</v>
      </c>
      <c r="D232" t="s">
        <v>823</v>
      </c>
      <c r="E232" t="str">
        <f t="shared" si="6"/>
        <v>LFADevitrified</v>
      </c>
      <c r="F232">
        <v>3600</v>
      </c>
      <c r="G232">
        <v>53.805774278215722</v>
      </c>
    </row>
    <row r="233" spans="1:7" x14ac:dyDescent="0.25">
      <c r="A233" t="s">
        <v>90</v>
      </c>
      <c r="B233" t="s">
        <v>9</v>
      </c>
      <c r="C233" t="s">
        <v>5</v>
      </c>
      <c r="D233" t="s">
        <v>823</v>
      </c>
      <c r="E233" t="str">
        <f t="shared" si="6"/>
        <v>LFADevitrified</v>
      </c>
      <c r="F233">
        <v>3600</v>
      </c>
      <c r="G233">
        <v>23.95013123359513</v>
      </c>
    </row>
    <row r="234" spans="1:7" x14ac:dyDescent="0.25">
      <c r="A234" t="s">
        <v>92</v>
      </c>
      <c r="B234" t="s">
        <v>9</v>
      </c>
      <c r="C234" t="s">
        <v>5</v>
      </c>
      <c r="D234" t="s">
        <v>823</v>
      </c>
      <c r="E234" t="str">
        <f t="shared" si="6"/>
        <v>LFADevitrified</v>
      </c>
      <c r="F234">
        <v>3600</v>
      </c>
      <c r="G234">
        <v>9.8425196850394059</v>
      </c>
    </row>
    <row r="235" spans="1:7" x14ac:dyDescent="0.25">
      <c r="A235" t="s">
        <v>176</v>
      </c>
      <c r="B235" t="s">
        <v>9</v>
      </c>
      <c r="C235" t="s">
        <v>93</v>
      </c>
      <c r="D235" t="s">
        <v>823</v>
      </c>
      <c r="E235" t="str">
        <f t="shared" si="6"/>
        <v>LFADevitrified</v>
      </c>
      <c r="F235">
        <v>3600</v>
      </c>
      <c r="G235">
        <v>142.060367454068</v>
      </c>
    </row>
    <row r="236" spans="1:7" x14ac:dyDescent="0.25">
      <c r="A236" t="s">
        <v>42</v>
      </c>
      <c r="B236" t="s">
        <v>9</v>
      </c>
      <c r="C236" t="s">
        <v>5</v>
      </c>
      <c r="D236" t="s">
        <v>823</v>
      </c>
      <c r="E236" t="str">
        <f t="shared" si="6"/>
        <v>LFADevitrified</v>
      </c>
      <c r="F236">
        <v>4000</v>
      </c>
      <c r="G236">
        <v>366.96062992126008</v>
      </c>
    </row>
    <row r="237" spans="1:7" x14ac:dyDescent="0.25">
      <c r="A237" t="s">
        <v>37</v>
      </c>
      <c r="B237" t="s">
        <v>9</v>
      </c>
      <c r="C237" t="s">
        <v>5</v>
      </c>
      <c r="D237" t="s">
        <v>823</v>
      </c>
      <c r="E237" t="str">
        <f t="shared" si="6"/>
        <v>LFADevitrified</v>
      </c>
      <c r="F237">
        <v>4000</v>
      </c>
      <c r="G237">
        <v>31.144356955380317</v>
      </c>
    </row>
    <row r="238" spans="1:7" x14ac:dyDescent="0.25">
      <c r="A238" t="s">
        <v>51</v>
      </c>
      <c r="B238" t="s">
        <v>9</v>
      </c>
      <c r="C238" t="s">
        <v>5</v>
      </c>
      <c r="D238" t="s">
        <v>823</v>
      </c>
      <c r="E238" t="str">
        <f t="shared" si="6"/>
        <v>LFADevitrified</v>
      </c>
      <c r="F238">
        <v>4000</v>
      </c>
      <c r="G238">
        <v>85.157480314960594</v>
      </c>
    </row>
    <row r="239" spans="1:7" x14ac:dyDescent="0.25">
      <c r="A239" t="s">
        <v>90</v>
      </c>
      <c r="B239" t="s">
        <v>9</v>
      </c>
      <c r="C239" t="s">
        <v>5</v>
      </c>
      <c r="D239" t="s">
        <v>823</v>
      </c>
      <c r="E239" t="str">
        <f t="shared" si="6"/>
        <v>LFADevitrified</v>
      </c>
      <c r="F239">
        <v>4000</v>
      </c>
      <c r="G239">
        <v>221.15485564304527</v>
      </c>
    </row>
    <row r="240" spans="1:7" x14ac:dyDescent="0.25">
      <c r="A240" t="s">
        <v>42</v>
      </c>
      <c r="B240" t="s">
        <v>9</v>
      </c>
      <c r="C240" t="s">
        <v>5</v>
      </c>
      <c r="D240" t="s">
        <v>823</v>
      </c>
      <c r="E240" t="str">
        <f t="shared" si="6"/>
        <v>LFADevitrified</v>
      </c>
      <c r="F240">
        <v>4400</v>
      </c>
      <c r="G240">
        <v>400</v>
      </c>
    </row>
    <row r="241" spans="1:7" x14ac:dyDescent="0.25">
      <c r="A241" t="s">
        <v>90</v>
      </c>
      <c r="B241" t="s">
        <v>9</v>
      </c>
      <c r="C241" t="s">
        <v>5</v>
      </c>
      <c r="D241" t="s">
        <v>823</v>
      </c>
      <c r="E241" t="str">
        <f t="shared" si="6"/>
        <v>LFADevitrified</v>
      </c>
      <c r="F241">
        <v>4400</v>
      </c>
      <c r="G241">
        <v>128.91076115485521</v>
      </c>
    </row>
    <row r="242" spans="1:7" x14ac:dyDescent="0.25">
      <c r="A242" t="s">
        <v>90</v>
      </c>
      <c r="B242" t="s">
        <v>9</v>
      </c>
      <c r="C242" t="s">
        <v>5</v>
      </c>
      <c r="D242" t="s">
        <v>823</v>
      </c>
      <c r="E242" t="str">
        <f t="shared" si="6"/>
        <v>LFADevitrified</v>
      </c>
      <c r="F242">
        <v>4400</v>
      </c>
      <c r="G242">
        <v>235</v>
      </c>
    </row>
    <row r="243" spans="1:7" x14ac:dyDescent="0.25">
      <c r="A243" t="s">
        <v>42</v>
      </c>
      <c r="B243" t="s">
        <v>9</v>
      </c>
      <c r="C243" t="s">
        <v>5</v>
      </c>
      <c r="D243" t="s">
        <v>823</v>
      </c>
      <c r="E243" t="str">
        <f t="shared" si="6"/>
        <v>LFADevitrified</v>
      </c>
      <c r="F243">
        <v>4800</v>
      </c>
      <c r="G243">
        <v>260.92650918635081</v>
      </c>
    </row>
    <row r="244" spans="1:7" x14ac:dyDescent="0.25">
      <c r="A244" t="s">
        <v>90</v>
      </c>
      <c r="B244" t="s">
        <v>9</v>
      </c>
      <c r="C244" t="s">
        <v>5</v>
      </c>
      <c r="D244" t="s">
        <v>823</v>
      </c>
      <c r="E244" t="str">
        <f t="shared" si="6"/>
        <v>LFADevitrified</v>
      </c>
      <c r="F244">
        <v>4800</v>
      </c>
      <c r="G244">
        <v>160.01312335958028</v>
      </c>
    </row>
    <row r="245" spans="1:7" x14ac:dyDescent="0.25">
      <c r="A245" t="s">
        <v>37</v>
      </c>
      <c r="B245" t="s">
        <v>9</v>
      </c>
      <c r="C245" t="s">
        <v>5</v>
      </c>
      <c r="D245" t="s">
        <v>823</v>
      </c>
      <c r="E245" t="str">
        <f t="shared" si="6"/>
        <v>LFADevitrified</v>
      </c>
      <c r="F245">
        <v>5200</v>
      </c>
      <c r="G245">
        <v>159.07874015748075</v>
      </c>
    </row>
    <row r="246" spans="1:7" x14ac:dyDescent="0.25">
      <c r="A246" t="s">
        <v>98</v>
      </c>
      <c r="B246" t="s">
        <v>9</v>
      </c>
      <c r="C246" t="s">
        <v>106</v>
      </c>
      <c r="D246" t="s">
        <v>823</v>
      </c>
      <c r="E246" t="str">
        <f t="shared" si="6"/>
        <v>LFADevitrified</v>
      </c>
      <c r="F246">
        <v>5200</v>
      </c>
      <c r="G246">
        <v>44.291338582676872</v>
      </c>
    </row>
    <row r="247" spans="1:7" x14ac:dyDescent="0.25">
      <c r="A247" t="s">
        <v>37</v>
      </c>
      <c r="B247" t="s">
        <v>9</v>
      </c>
      <c r="C247" t="s">
        <v>5</v>
      </c>
      <c r="D247" t="s">
        <v>823</v>
      </c>
      <c r="E247" t="str">
        <f t="shared" si="6"/>
        <v>LFADevitrified</v>
      </c>
      <c r="F247">
        <v>5600</v>
      </c>
      <c r="G247">
        <v>90.921259842519248</v>
      </c>
    </row>
    <row r="248" spans="1:7" x14ac:dyDescent="0.25">
      <c r="A248" t="s">
        <v>92</v>
      </c>
      <c r="B248" t="s">
        <v>9</v>
      </c>
      <c r="C248" t="s">
        <v>93</v>
      </c>
      <c r="D248" t="s">
        <v>823</v>
      </c>
      <c r="E248" t="str">
        <f t="shared" si="6"/>
        <v>LFADevitrified</v>
      </c>
      <c r="F248">
        <v>6800</v>
      </c>
      <c r="G248">
        <v>245.07874015747984</v>
      </c>
    </row>
    <row r="249" spans="1:7" x14ac:dyDescent="0.25">
      <c r="A249" t="s">
        <v>92</v>
      </c>
      <c r="B249" t="s">
        <v>9</v>
      </c>
      <c r="C249" t="s">
        <v>93</v>
      </c>
      <c r="D249" t="s">
        <v>823</v>
      </c>
      <c r="E249" t="str">
        <f t="shared" si="6"/>
        <v>LFADevitrified</v>
      </c>
      <c r="F249">
        <v>6800</v>
      </c>
      <c r="G249">
        <v>57.086614173227645</v>
      </c>
    </row>
    <row r="250" spans="1:7" x14ac:dyDescent="0.25">
      <c r="A250" t="s">
        <v>92</v>
      </c>
      <c r="B250" t="s">
        <v>9</v>
      </c>
      <c r="C250" t="s">
        <v>93</v>
      </c>
      <c r="D250" t="s">
        <v>823</v>
      </c>
      <c r="E250" t="str">
        <f t="shared" si="6"/>
        <v>LFADevitrified</v>
      </c>
      <c r="F250">
        <v>7200</v>
      </c>
      <c r="G250">
        <v>327.04986876640578</v>
      </c>
    </row>
    <row r="251" spans="1:7" x14ac:dyDescent="0.25">
      <c r="A251" t="s">
        <v>92</v>
      </c>
      <c r="B251" t="s">
        <v>9</v>
      </c>
      <c r="C251" t="s">
        <v>93</v>
      </c>
      <c r="D251" t="s">
        <v>823</v>
      </c>
      <c r="E251" t="str">
        <f t="shared" si="6"/>
        <v>LFADevitrified</v>
      </c>
      <c r="F251">
        <v>7600</v>
      </c>
      <c r="G251">
        <v>400</v>
      </c>
    </row>
    <row r="252" spans="1:7" x14ac:dyDescent="0.25">
      <c r="A252" t="s">
        <v>92</v>
      </c>
      <c r="B252" t="s">
        <v>9</v>
      </c>
      <c r="C252" t="s">
        <v>93</v>
      </c>
      <c r="D252" t="s">
        <v>823</v>
      </c>
      <c r="E252" t="str">
        <f t="shared" si="6"/>
        <v>LFADevitrified</v>
      </c>
      <c r="F252">
        <v>8000</v>
      </c>
      <c r="G252">
        <v>233.90813648293806</v>
      </c>
    </row>
    <row r="253" spans="1:7" x14ac:dyDescent="0.25">
      <c r="A253" t="s">
        <v>92</v>
      </c>
      <c r="B253" t="s">
        <v>9</v>
      </c>
      <c r="C253" t="s">
        <v>93</v>
      </c>
      <c r="D253" t="s">
        <v>823</v>
      </c>
      <c r="E253" t="str">
        <f t="shared" si="6"/>
        <v>LFADevitrified</v>
      </c>
      <c r="F253">
        <v>8000</v>
      </c>
      <c r="G253">
        <v>147.96587926509164</v>
      </c>
    </row>
    <row r="254" spans="1:7" x14ac:dyDescent="0.25">
      <c r="A254" t="s">
        <v>92</v>
      </c>
      <c r="B254" t="s">
        <v>9</v>
      </c>
      <c r="C254" t="s">
        <v>93</v>
      </c>
      <c r="D254" t="s">
        <v>823</v>
      </c>
      <c r="E254" t="str">
        <f t="shared" si="6"/>
        <v>LFADevitrified</v>
      </c>
      <c r="F254">
        <v>10400</v>
      </c>
      <c r="G254">
        <v>11.958005249343842</v>
      </c>
    </row>
    <row r="255" spans="1:7" x14ac:dyDescent="0.25">
      <c r="A255" t="s">
        <v>92</v>
      </c>
      <c r="B255" t="s">
        <v>9</v>
      </c>
      <c r="C255" t="s">
        <v>93</v>
      </c>
      <c r="D255" t="s">
        <v>823</v>
      </c>
      <c r="E255" t="str">
        <f t="shared" si="6"/>
        <v>LFADevitrified</v>
      </c>
      <c r="F255">
        <v>10800</v>
      </c>
      <c r="G255">
        <v>339.09186351706012</v>
      </c>
    </row>
    <row r="256" spans="1:7" x14ac:dyDescent="0.25">
      <c r="A256" t="s">
        <v>92</v>
      </c>
      <c r="B256" t="s">
        <v>9</v>
      </c>
      <c r="C256" t="s">
        <v>93</v>
      </c>
      <c r="D256" t="s">
        <v>823</v>
      </c>
      <c r="E256" t="str">
        <f t="shared" si="6"/>
        <v>LFADevitrified</v>
      </c>
      <c r="F256">
        <v>11200</v>
      </c>
      <c r="G256">
        <v>5.8556430446187733</v>
      </c>
    </row>
    <row r="257" spans="1:7" x14ac:dyDescent="0.25">
      <c r="A257" t="s">
        <v>92</v>
      </c>
      <c r="B257" t="s">
        <v>9</v>
      </c>
      <c r="C257" t="s">
        <v>93</v>
      </c>
      <c r="D257" t="s">
        <v>823</v>
      </c>
      <c r="E257" t="str">
        <f t="shared" si="6"/>
        <v>LFADevitrified</v>
      </c>
      <c r="F257">
        <v>11600</v>
      </c>
      <c r="G257">
        <v>400</v>
      </c>
    </row>
    <row r="258" spans="1:7" x14ac:dyDescent="0.25">
      <c r="A258" t="s">
        <v>92</v>
      </c>
      <c r="B258" t="s">
        <v>9</v>
      </c>
      <c r="C258" t="s">
        <v>93</v>
      </c>
      <c r="D258" t="s">
        <v>823</v>
      </c>
      <c r="E258" t="str">
        <f t="shared" si="6"/>
        <v>LFADevitrified</v>
      </c>
      <c r="F258">
        <v>12000</v>
      </c>
      <c r="G258">
        <v>29.839895013123169</v>
      </c>
    </row>
    <row r="259" spans="1:7" x14ac:dyDescent="0.25">
      <c r="A259" t="s">
        <v>51</v>
      </c>
      <c r="B259" t="s">
        <v>9</v>
      </c>
      <c r="C259" t="s">
        <v>22</v>
      </c>
      <c r="D259" t="s">
        <v>1098</v>
      </c>
      <c r="E259" t="str">
        <f t="shared" si="6"/>
        <v>LFAMineralized</v>
      </c>
      <c r="F259">
        <v>800</v>
      </c>
      <c r="G259">
        <v>314.9737532808399</v>
      </c>
    </row>
    <row r="260" spans="1:7" x14ac:dyDescent="0.25">
      <c r="A260" t="s">
        <v>21</v>
      </c>
      <c r="B260" t="s">
        <v>9</v>
      </c>
      <c r="C260" t="s">
        <v>22</v>
      </c>
      <c r="D260" t="s">
        <v>1098</v>
      </c>
      <c r="E260" t="str">
        <f t="shared" si="6"/>
        <v>LFAMineralized</v>
      </c>
      <c r="F260">
        <v>800</v>
      </c>
      <c r="G260">
        <v>42.979002624671921</v>
      </c>
    </row>
    <row r="261" spans="1:7" x14ac:dyDescent="0.25">
      <c r="A261" t="s">
        <v>176</v>
      </c>
      <c r="B261" t="s">
        <v>9</v>
      </c>
      <c r="C261" t="s">
        <v>179</v>
      </c>
      <c r="D261" t="s">
        <v>1098</v>
      </c>
      <c r="E261" t="str">
        <f t="shared" si="6"/>
        <v>LFAMineralized</v>
      </c>
      <c r="F261">
        <v>800</v>
      </c>
      <c r="G261">
        <v>47.900262467191624</v>
      </c>
    </row>
    <row r="262" spans="1:7" x14ac:dyDescent="0.25">
      <c r="A262" t="s">
        <v>176</v>
      </c>
      <c r="B262" t="s">
        <v>9</v>
      </c>
      <c r="C262" t="s">
        <v>179</v>
      </c>
      <c r="D262" t="s">
        <v>1098</v>
      </c>
      <c r="E262" t="str">
        <f t="shared" si="6"/>
        <v>LFAMineralized</v>
      </c>
      <c r="F262">
        <v>800</v>
      </c>
      <c r="G262">
        <v>22.965879265092099</v>
      </c>
    </row>
    <row r="263" spans="1:7" x14ac:dyDescent="0.25">
      <c r="A263" t="s">
        <v>176</v>
      </c>
      <c r="B263" t="s">
        <v>9</v>
      </c>
      <c r="C263" t="s">
        <v>180</v>
      </c>
      <c r="D263" t="s">
        <v>1098</v>
      </c>
      <c r="E263" t="str">
        <f t="shared" ref="E263:E326" si="7">B263&amp;D263</f>
        <v>LFAMineralized</v>
      </c>
      <c r="F263">
        <v>800</v>
      </c>
      <c r="G263">
        <v>37.07349081364805</v>
      </c>
    </row>
    <row r="264" spans="1:7" x14ac:dyDescent="0.25">
      <c r="A264" t="s">
        <v>51</v>
      </c>
      <c r="B264" t="s">
        <v>9</v>
      </c>
      <c r="C264" t="s">
        <v>22</v>
      </c>
      <c r="D264" t="s">
        <v>1098</v>
      </c>
      <c r="E264" t="str">
        <f t="shared" si="7"/>
        <v>LFAMineralized</v>
      </c>
      <c r="F264">
        <v>1200</v>
      </c>
      <c r="G264">
        <v>400</v>
      </c>
    </row>
    <row r="265" spans="1:7" x14ac:dyDescent="0.25">
      <c r="A265" t="s">
        <v>51</v>
      </c>
      <c r="B265" t="s">
        <v>9</v>
      </c>
      <c r="C265" t="s">
        <v>22</v>
      </c>
      <c r="D265" t="s">
        <v>1098</v>
      </c>
      <c r="E265" t="str">
        <f t="shared" si="7"/>
        <v>LFAMineralized</v>
      </c>
      <c r="F265">
        <v>1600</v>
      </c>
      <c r="G265">
        <v>400</v>
      </c>
    </row>
    <row r="266" spans="1:7" x14ac:dyDescent="0.25">
      <c r="A266" t="s">
        <v>110</v>
      </c>
      <c r="B266" t="s">
        <v>9</v>
      </c>
      <c r="C266" t="s">
        <v>20</v>
      </c>
      <c r="D266" t="s">
        <v>1098</v>
      </c>
      <c r="E266" t="str">
        <f t="shared" si="7"/>
        <v>LFAMineralized</v>
      </c>
      <c r="F266">
        <v>1600</v>
      </c>
      <c r="G266">
        <v>120.0787401574803</v>
      </c>
    </row>
    <row r="267" spans="1:7" x14ac:dyDescent="0.25">
      <c r="A267" t="s">
        <v>51</v>
      </c>
      <c r="B267" t="s">
        <v>9</v>
      </c>
      <c r="C267" t="s">
        <v>22</v>
      </c>
      <c r="D267" t="s">
        <v>1098</v>
      </c>
      <c r="E267" t="str">
        <f t="shared" si="7"/>
        <v>LFAMineralized</v>
      </c>
      <c r="F267">
        <v>2000</v>
      </c>
      <c r="G267">
        <v>400</v>
      </c>
    </row>
    <row r="268" spans="1:7" x14ac:dyDescent="0.25">
      <c r="A268" t="s">
        <v>82</v>
      </c>
      <c r="B268" t="s">
        <v>9</v>
      </c>
      <c r="C268" t="s">
        <v>83</v>
      </c>
      <c r="D268" t="s">
        <v>1098</v>
      </c>
      <c r="E268" t="str">
        <f t="shared" si="7"/>
        <v>LFAMineralized</v>
      </c>
      <c r="F268">
        <v>2000</v>
      </c>
      <c r="G268">
        <v>20.013123359579822</v>
      </c>
    </row>
    <row r="269" spans="1:7" x14ac:dyDescent="0.25">
      <c r="A269" t="s">
        <v>51</v>
      </c>
      <c r="B269" t="s">
        <v>9</v>
      </c>
      <c r="C269" t="s">
        <v>22</v>
      </c>
      <c r="D269" t="s">
        <v>1098</v>
      </c>
      <c r="E269" t="str">
        <f t="shared" si="7"/>
        <v>LFAMineralized</v>
      </c>
      <c r="F269">
        <v>2400</v>
      </c>
      <c r="G269">
        <v>40.144356955380317</v>
      </c>
    </row>
    <row r="270" spans="1:7" x14ac:dyDescent="0.25">
      <c r="A270" t="s">
        <v>110</v>
      </c>
      <c r="B270" t="s">
        <v>9</v>
      </c>
      <c r="C270" t="s">
        <v>20</v>
      </c>
      <c r="D270" t="s">
        <v>1098</v>
      </c>
      <c r="E270" t="str">
        <f t="shared" si="7"/>
        <v>LFAMineralized</v>
      </c>
      <c r="F270">
        <v>2400</v>
      </c>
      <c r="G270">
        <v>348.03937007874038</v>
      </c>
    </row>
    <row r="271" spans="1:7" x14ac:dyDescent="0.25">
      <c r="A271" t="s">
        <v>51</v>
      </c>
      <c r="B271" t="s">
        <v>9</v>
      </c>
      <c r="C271" t="s">
        <v>22</v>
      </c>
      <c r="D271" t="s">
        <v>1098</v>
      </c>
      <c r="E271" t="str">
        <f t="shared" si="7"/>
        <v>LFAMineralized</v>
      </c>
      <c r="F271">
        <v>2800</v>
      </c>
      <c r="G271">
        <v>89.895013123360513</v>
      </c>
    </row>
    <row r="272" spans="1:7" x14ac:dyDescent="0.25">
      <c r="A272" t="s">
        <v>176</v>
      </c>
      <c r="B272" t="s">
        <v>9</v>
      </c>
      <c r="C272" t="s">
        <v>184</v>
      </c>
      <c r="D272" t="s">
        <v>1098</v>
      </c>
      <c r="E272" t="str">
        <f t="shared" si="7"/>
        <v>LFAMineralized</v>
      </c>
      <c r="F272">
        <v>2800</v>
      </c>
      <c r="G272">
        <v>80.052493438320653</v>
      </c>
    </row>
    <row r="273" spans="1:7" x14ac:dyDescent="0.25">
      <c r="A273" t="s">
        <v>110</v>
      </c>
      <c r="B273" t="s">
        <v>9</v>
      </c>
      <c r="C273" t="s">
        <v>20</v>
      </c>
      <c r="D273" t="s">
        <v>1098</v>
      </c>
      <c r="E273" t="str">
        <f t="shared" si="7"/>
        <v>LFAMineralized</v>
      </c>
      <c r="F273">
        <v>2800</v>
      </c>
      <c r="G273">
        <v>37.13123359580004</v>
      </c>
    </row>
    <row r="274" spans="1:7" x14ac:dyDescent="0.25">
      <c r="A274" t="s">
        <v>110</v>
      </c>
      <c r="B274" t="s">
        <v>9</v>
      </c>
      <c r="C274" t="s">
        <v>20</v>
      </c>
      <c r="D274" t="s">
        <v>1098</v>
      </c>
      <c r="E274" t="str">
        <f t="shared" si="7"/>
        <v>LFAMineralized</v>
      </c>
      <c r="F274">
        <v>2800</v>
      </c>
      <c r="G274">
        <v>34.120734908136001</v>
      </c>
    </row>
    <row r="275" spans="1:7" x14ac:dyDescent="0.25">
      <c r="A275" t="s">
        <v>176</v>
      </c>
      <c r="B275" t="s">
        <v>9</v>
      </c>
      <c r="C275" t="s">
        <v>183</v>
      </c>
      <c r="D275" t="s">
        <v>1098</v>
      </c>
      <c r="E275" t="str">
        <f t="shared" si="7"/>
        <v>LFAMineralized</v>
      </c>
      <c r="F275">
        <v>3200</v>
      </c>
      <c r="G275">
        <v>189.96062992126008</v>
      </c>
    </row>
    <row r="276" spans="1:7" x14ac:dyDescent="0.25">
      <c r="A276" t="s">
        <v>176</v>
      </c>
      <c r="B276" t="s">
        <v>9</v>
      </c>
      <c r="C276" t="s">
        <v>183</v>
      </c>
      <c r="D276" t="s">
        <v>1098</v>
      </c>
      <c r="E276" t="str">
        <f t="shared" si="7"/>
        <v>LFAMineralized</v>
      </c>
      <c r="F276">
        <v>3200</v>
      </c>
      <c r="G276">
        <v>20.997375328084672</v>
      </c>
    </row>
    <row r="277" spans="1:7" x14ac:dyDescent="0.25">
      <c r="A277" t="s">
        <v>135</v>
      </c>
      <c r="B277" t="s">
        <v>9</v>
      </c>
      <c r="C277" t="s">
        <v>38</v>
      </c>
      <c r="D277" t="s">
        <v>1098</v>
      </c>
      <c r="E277" t="str">
        <f t="shared" si="7"/>
        <v>LFAMineralized</v>
      </c>
      <c r="F277">
        <v>3200</v>
      </c>
      <c r="G277">
        <v>39.157480314960594</v>
      </c>
    </row>
    <row r="278" spans="1:7" x14ac:dyDescent="0.25">
      <c r="A278" t="s">
        <v>176</v>
      </c>
      <c r="B278" t="s">
        <v>9</v>
      </c>
      <c r="C278" t="s">
        <v>183</v>
      </c>
      <c r="D278" t="s">
        <v>1098</v>
      </c>
      <c r="E278" t="str">
        <f t="shared" si="7"/>
        <v>LFAMineralized</v>
      </c>
      <c r="F278">
        <v>3600</v>
      </c>
      <c r="G278">
        <v>163.05774278215267</v>
      </c>
    </row>
    <row r="279" spans="1:7" x14ac:dyDescent="0.25">
      <c r="A279" t="s">
        <v>135</v>
      </c>
      <c r="B279" t="s">
        <v>9</v>
      </c>
      <c r="C279" t="s">
        <v>38</v>
      </c>
      <c r="D279" t="s">
        <v>1098</v>
      </c>
      <c r="E279" t="str">
        <f t="shared" si="7"/>
        <v>LFAMineralized</v>
      </c>
      <c r="F279">
        <v>3600</v>
      </c>
      <c r="G279">
        <v>400</v>
      </c>
    </row>
    <row r="280" spans="1:7" x14ac:dyDescent="0.25">
      <c r="A280" t="s">
        <v>51</v>
      </c>
      <c r="B280" t="s">
        <v>9</v>
      </c>
      <c r="C280" t="s">
        <v>58</v>
      </c>
      <c r="D280" t="s">
        <v>1098</v>
      </c>
      <c r="E280" t="str">
        <f t="shared" si="7"/>
        <v>LFAMineralized</v>
      </c>
      <c r="F280">
        <v>4000</v>
      </c>
      <c r="G280">
        <v>275.14435695538032</v>
      </c>
    </row>
    <row r="281" spans="1:7" x14ac:dyDescent="0.25">
      <c r="A281" t="s">
        <v>135</v>
      </c>
      <c r="B281" t="s">
        <v>9</v>
      </c>
      <c r="C281" t="s">
        <v>38</v>
      </c>
      <c r="D281" t="s">
        <v>1098</v>
      </c>
      <c r="E281" t="str">
        <f t="shared" si="7"/>
        <v>LFAMineralized</v>
      </c>
      <c r="F281">
        <v>4000</v>
      </c>
      <c r="G281">
        <v>198.96587926509164</v>
      </c>
    </row>
    <row r="282" spans="1:7" x14ac:dyDescent="0.25">
      <c r="A282" t="s">
        <v>135</v>
      </c>
      <c r="B282" t="s">
        <v>9</v>
      </c>
      <c r="C282" t="s">
        <v>38</v>
      </c>
      <c r="D282" t="s">
        <v>1098</v>
      </c>
      <c r="E282" t="str">
        <f t="shared" si="7"/>
        <v>LFAMineralized</v>
      </c>
      <c r="F282">
        <v>4000</v>
      </c>
      <c r="G282">
        <v>151.90288713910741</v>
      </c>
    </row>
    <row r="283" spans="1:7" x14ac:dyDescent="0.25">
      <c r="A283" t="s">
        <v>51</v>
      </c>
      <c r="B283" t="s">
        <v>9</v>
      </c>
      <c r="C283" t="s">
        <v>58</v>
      </c>
      <c r="D283" t="s">
        <v>1098</v>
      </c>
      <c r="E283" t="str">
        <f t="shared" si="7"/>
        <v>LFAMineralized</v>
      </c>
      <c r="F283">
        <v>4400</v>
      </c>
      <c r="G283">
        <v>45.065616797899565</v>
      </c>
    </row>
    <row r="284" spans="1:7" x14ac:dyDescent="0.25">
      <c r="A284" t="s">
        <v>137</v>
      </c>
      <c r="B284" t="s">
        <v>9</v>
      </c>
      <c r="C284" t="s">
        <v>140</v>
      </c>
      <c r="D284" t="s">
        <v>1098</v>
      </c>
      <c r="E284" t="str">
        <f t="shared" si="7"/>
        <v>LFAMineralized</v>
      </c>
      <c r="F284">
        <v>4400</v>
      </c>
      <c r="G284">
        <v>308.86876640419996</v>
      </c>
    </row>
    <row r="285" spans="1:7" x14ac:dyDescent="0.25">
      <c r="A285" t="s">
        <v>137</v>
      </c>
      <c r="B285" t="s">
        <v>9</v>
      </c>
      <c r="C285" t="s">
        <v>140</v>
      </c>
      <c r="D285" t="s">
        <v>1098</v>
      </c>
      <c r="E285" t="str">
        <f t="shared" si="7"/>
        <v>LFAMineralized</v>
      </c>
      <c r="F285">
        <v>4800</v>
      </c>
      <c r="G285">
        <v>400</v>
      </c>
    </row>
    <row r="286" spans="1:7" x14ac:dyDescent="0.25">
      <c r="A286" t="s">
        <v>137</v>
      </c>
      <c r="B286" t="s">
        <v>9</v>
      </c>
      <c r="C286" t="s">
        <v>142</v>
      </c>
      <c r="D286" t="s">
        <v>1098</v>
      </c>
      <c r="E286" t="str">
        <f t="shared" si="7"/>
        <v>LFAMineralized</v>
      </c>
      <c r="F286">
        <v>5200</v>
      </c>
      <c r="G286">
        <v>193.84251968503941</v>
      </c>
    </row>
    <row r="287" spans="1:7" x14ac:dyDescent="0.25">
      <c r="A287" t="s">
        <v>98</v>
      </c>
      <c r="B287" t="s">
        <v>9</v>
      </c>
      <c r="C287" t="s">
        <v>107</v>
      </c>
      <c r="D287" t="s">
        <v>1098</v>
      </c>
      <c r="E287" t="str">
        <f t="shared" si="7"/>
        <v>LFAMineralized</v>
      </c>
      <c r="F287">
        <v>5200</v>
      </c>
      <c r="G287">
        <v>81.003937007873901</v>
      </c>
    </row>
    <row r="288" spans="1:7" x14ac:dyDescent="0.25">
      <c r="A288" t="s">
        <v>135</v>
      </c>
      <c r="B288" t="s">
        <v>9</v>
      </c>
      <c r="C288" t="s">
        <v>38</v>
      </c>
      <c r="D288" t="s">
        <v>1098</v>
      </c>
      <c r="E288" t="str">
        <f t="shared" si="7"/>
        <v>LFAMineralized</v>
      </c>
      <c r="F288">
        <v>5200</v>
      </c>
      <c r="G288">
        <v>294.40682414698222</v>
      </c>
    </row>
    <row r="289" spans="1:7" x14ac:dyDescent="0.25">
      <c r="A289" t="s">
        <v>137</v>
      </c>
      <c r="B289" s="35" t="s">
        <v>9</v>
      </c>
      <c r="C289" t="s">
        <v>140</v>
      </c>
      <c r="D289" t="s">
        <v>1098</v>
      </c>
      <c r="E289" t="str">
        <f t="shared" si="7"/>
        <v>LFAMineralized</v>
      </c>
      <c r="F289">
        <v>5200</v>
      </c>
      <c r="G289">
        <v>135.9475065616798</v>
      </c>
    </row>
    <row r="290" spans="1:7" x14ac:dyDescent="0.25">
      <c r="A290" t="s">
        <v>37</v>
      </c>
      <c r="B290" t="s">
        <v>9</v>
      </c>
      <c r="C290" t="s">
        <v>41</v>
      </c>
      <c r="D290" t="s">
        <v>1098</v>
      </c>
      <c r="E290" t="str">
        <f t="shared" si="7"/>
        <v>LFAMineralized</v>
      </c>
      <c r="F290">
        <v>5600</v>
      </c>
      <c r="G290">
        <v>59.078740157479842</v>
      </c>
    </row>
    <row r="291" spans="1:7" x14ac:dyDescent="0.25">
      <c r="A291" t="s">
        <v>137</v>
      </c>
      <c r="B291" t="s">
        <v>9</v>
      </c>
      <c r="C291" t="s">
        <v>142</v>
      </c>
      <c r="D291" t="s">
        <v>1098</v>
      </c>
      <c r="E291" t="str">
        <f t="shared" si="7"/>
        <v>LFAMineralized</v>
      </c>
      <c r="F291">
        <v>5600</v>
      </c>
      <c r="G291">
        <v>400</v>
      </c>
    </row>
    <row r="292" spans="1:7" x14ac:dyDescent="0.25">
      <c r="A292" t="s">
        <v>135</v>
      </c>
      <c r="B292" t="s">
        <v>9</v>
      </c>
      <c r="C292" t="s">
        <v>38</v>
      </c>
      <c r="D292" t="s">
        <v>1098</v>
      </c>
      <c r="E292" t="str">
        <f t="shared" si="7"/>
        <v>LFAMineralized</v>
      </c>
      <c r="F292">
        <v>5600</v>
      </c>
      <c r="G292">
        <v>240.04199475065616</v>
      </c>
    </row>
    <row r="293" spans="1:7" x14ac:dyDescent="0.25">
      <c r="A293" t="s">
        <v>135</v>
      </c>
      <c r="B293" t="s">
        <v>9</v>
      </c>
      <c r="C293" t="s">
        <v>38</v>
      </c>
      <c r="D293" t="s">
        <v>1098</v>
      </c>
      <c r="E293" t="str">
        <f t="shared" si="7"/>
        <v>LFAMineralized</v>
      </c>
      <c r="F293">
        <v>5600</v>
      </c>
      <c r="G293">
        <v>80.052493438320198</v>
      </c>
    </row>
    <row r="294" spans="1:7" x14ac:dyDescent="0.25">
      <c r="A294" t="s">
        <v>37</v>
      </c>
      <c r="B294" t="s">
        <v>9</v>
      </c>
      <c r="C294" t="s">
        <v>41</v>
      </c>
      <c r="D294" t="s">
        <v>1098</v>
      </c>
      <c r="E294" t="str">
        <f t="shared" si="7"/>
        <v>LFAMineralized</v>
      </c>
      <c r="F294">
        <v>6000</v>
      </c>
      <c r="G294">
        <v>290.98687664041972</v>
      </c>
    </row>
    <row r="295" spans="1:7" x14ac:dyDescent="0.25">
      <c r="A295" t="s">
        <v>137</v>
      </c>
      <c r="B295" t="s">
        <v>9</v>
      </c>
      <c r="C295" t="s">
        <v>142</v>
      </c>
      <c r="D295" t="s">
        <v>1098</v>
      </c>
      <c r="E295" t="str">
        <f t="shared" si="7"/>
        <v>LFAMineralized</v>
      </c>
      <c r="F295">
        <v>6000</v>
      </c>
      <c r="G295">
        <v>400</v>
      </c>
    </row>
    <row r="296" spans="1:7" x14ac:dyDescent="0.25">
      <c r="A296" t="s">
        <v>137</v>
      </c>
      <c r="B296" t="s">
        <v>9</v>
      </c>
      <c r="C296" t="s">
        <v>142</v>
      </c>
      <c r="D296" t="s">
        <v>1098</v>
      </c>
      <c r="E296" t="str">
        <f t="shared" si="7"/>
        <v>LFAMineralized</v>
      </c>
      <c r="F296">
        <v>6400</v>
      </c>
      <c r="G296">
        <v>400</v>
      </c>
    </row>
    <row r="297" spans="1:7" x14ac:dyDescent="0.25">
      <c r="A297" t="s">
        <v>137</v>
      </c>
      <c r="B297" t="s">
        <v>9</v>
      </c>
      <c r="C297" t="s">
        <v>142</v>
      </c>
      <c r="D297" t="s">
        <v>1098</v>
      </c>
      <c r="E297" t="str">
        <f t="shared" si="7"/>
        <v>LFAMineralized</v>
      </c>
      <c r="F297">
        <v>6800</v>
      </c>
      <c r="G297">
        <v>400</v>
      </c>
    </row>
    <row r="298" spans="1:7" x14ac:dyDescent="0.25">
      <c r="A298" t="s">
        <v>137</v>
      </c>
      <c r="B298" t="s">
        <v>9</v>
      </c>
      <c r="C298" t="s">
        <v>142</v>
      </c>
      <c r="D298" t="s">
        <v>1098</v>
      </c>
      <c r="E298" t="str">
        <f t="shared" si="7"/>
        <v>LFAMineralized</v>
      </c>
      <c r="F298">
        <v>7200</v>
      </c>
      <c r="G298">
        <v>400</v>
      </c>
    </row>
    <row r="299" spans="1:7" x14ac:dyDescent="0.25">
      <c r="A299" t="s">
        <v>137</v>
      </c>
      <c r="B299" t="s">
        <v>9</v>
      </c>
      <c r="C299" t="s">
        <v>142</v>
      </c>
      <c r="D299" t="s">
        <v>1098</v>
      </c>
      <c r="E299" t="str">
        <f t="shared" si="7"/>
        <v>LFAMineralized</v>
      </c>
      <c r="F299">
        <v>7600</v>
      </c>
      <c r="G299">
        <v>211.01312335957846</v>
      </c>
    </row>
    <row r="300" spans="1:7" x14ac:dyDescent="0.25">
      <c r="A300" t="s">
        <v>92</v>
      </c>
      <c r="B300" t="s">
        <v>9</v>
      </c>
      <c r="C300" t="s">
        <v>94</v>
      </c>
      <c r="D300" t="s">
        <v>1098</v>
      </c>
      <c r="E300" t="str">
        <f t="shared" si="7"/>
        <v>LFAMineralized</v>
      </c>
      <c r="F300">
        <v>10800</v>
      </c>
      <c r="G300">
        <v>60.908136482939881</v>
      </c>
    </row>
    <row r="301" spans="1:7" x14ac:dyDescent="0.25">
      <c r="A301" t="s">
        <v>92</v>
      </c>
      <c r="B301" t="s">
        <v>9</v>
      </c>
      <c r="C301" t="s">
        <v>94</v>
      </c>
      <c r="D301" t="s">
        <v>1098</v>
      </c>
      <c r="E301" t="str">
        <f t="shared" si="7"/>
        <v>LFAMineralized</v>
      </c>
      <c r="F301">
        <v>11200</v>
      </c>
      <c r="G301">
        <v>151.03412073490654</v>
      </c>
    </row>
    <row r="302" spans="1:7" x14ac:dyDescent="0.25">
      <c r="A302" t="s">
        <v>198</v>
      </c>
      <c r="B302" t="s">
        <v>9</v>
      </c>
      <c r="C302" t="s">
        <v>158</v>
      </c>
      <c r="D302" t="s">
        <v>826</v>
      </c>
      <c r="E302" t="str">
        <f t="shared" si="7"/>
        <v>LFAVitric</v>
      </c>
      <c r="F302">
        <v>400</v>
      </c>
      <c r="G302">
        <v>83</v>
      </c>
    </row>
    <row r="303" spans="1:7" x14ac:dyDescent="0.25">
      <c r="A303" t="s">
        <v>216</v>
      </c>
      <c r="B303" t="s">
        <v>9</v>
      </c>
      <c r="C303" t="s">
        <v>158</v>
      </c>
      <c r="D303" t="s">
        <v>826</v>
      </c>
      <c r="E303" t="str">
        <f t="shared" si="7"/>
        <v>LFAVitric</v>
      </c>
      <c r="F303">
        <v>400</v>
      </c>
      <c r="G303">
        <v>83</v>
      </c>
    </row>
    <row r="304" spans="1:7" x14ac:dyDescent="0.25">
      <c r="A304" t="s">
        <v>188</v>
      </c>
      <c r="B304" t="s">
        <v>9</v>
      </c>
      <c r="C304" t="s">
        <v>8</v>
      </c>
      <c r="D304" t="s">
        <v>826</v>
      </c>
      <c r="E304" t="str">
        <f t="shared" si="7"/>
        <v>LFAVitric</v>
      </c>
      <c r="F304">
        <v>400</v>
      </c>
      <c r="G304">
        <v>27.565616797900248</v>
      </c>
    </row>
    <row r="305" spans="1:7" x14ac:dyDescent="0.25">
      <c r="A305" t="s">
        <v>188</v>
      </c>
      <c r="B305" t="s">
        <v>9</v>
      </c>
      <c r="C305" t="s">
        <v>8</v>
      </c>
      <c r="D305" t="s">
        <v>826</v>
      </c>
      <c r="E305" t="str">
        <f t="shared" si="7"/>
        <v>LFAVitric</v>
      </c>
      <c r="F305">
        <v>400</v>
      </c>
      <c r="G305">
        <v>2.4343832020995251</v>
      </c>
    </row>
    <row r="306" spans="1:7" x14ac:dyDescent="0.25">
      <c r="A306" t="s">
        <v>21</v>
      </c>
      <c r="B306" t="s">
        <v>9</v>
      </c>
      <c r="C306" t="s">
        <v>7</v>
      </c>
      <c r="D306" t="s">
        <v>826</v>
      </c>
      <c r="E306" t="str">
        <f t="shared" si="7"/>
        <v>LFAVitric</v>
      </c>
      <c r="F306">
        <v>400</v>
      </c>
      <c r="G306">
        <v>31.824146981627564</v>
      </c>
    </row>
    <row r="307" spans="1:7" x14ac:dyDescent="0.25">
      <c r="A307" t="s">
        <v>176</v>
      </c>
      <c r="B307" t="s">
        <v>9</v>
      </c>
      <c r="C307" t="s">
        <v>8</v>
      </c>
      <c r="D307" t="s">
        <v>826</v>
      </c>
      <c r="E307" t="str">
        <f t="shared" si="7"/>
        <v>LFAVitric</v>
      </c>
      <c r="F307">
        <v>400</v>
      </c>
      <c r="G307">
        <v>31.824146981627109</v>
      </c>
    </row>
    <row r="308" spans="1:7" x14ac:dyDescent="0.25">
      <c r="A308" t="s">
        <v>205</v>
      </c>
      <c r="B308" t="s">
        <v>9</v>
      </c>
      <c r="C308" t="s">
        <v>8</v>
      </c>
      <c r="D308" t="s">
        <v>826</v>
      </c>
      <c r="E308" t="str">
        <f t="shared" si="7"/>
        <v>LFAVitric</v>
      </c>
      <c r="F308">
        <v>400</v>
      </c>
      <c r="G308">
        <v>24</v>
      </c>
    </row>
    <row r="309" spans="1:7" x14ac:dyDescent="0.25">
      <c r="A309" t="s">
        <v>212</v>
      </c>
      <c r="B309" t="s">
        <v>9</v>
      </c>
      <c r="C309" t="s">
        <v>8</v>
      </c>
      <c r="D309" t="s">
        <v>826</v>
      </c>
      <c r="E309" t="str">
        <f t="shared" si="7"/>
        <v>LFAVitric</v>
      </c>
      <c r="F309">
        <v>400</v>
      </c>
      <c r="G309">
        <v>7</v>
      </c>
    </row>
    <row r="310" spans="1:7" x14ac:dyDescent="0.25">
      <c r="A310" t="s">
        <v>75</v>
      </c>
      <c r="B310" t="s">
        <v>9</v>
      </c>
      <c r="C310" t="s">
        <v>8</v>
      </c>
      <c r="D310" t="s">
        <v>826</v>
      </c>
      <c r="E310" t="str">
        <f t="shared" si="7"/>
        <v>LFAVitric</v>
      </c>
      <c r="F310">
        <v>400</v>
      </c>
      <c r="G310">
        <v>27.003937007873901</v>
      </c>
    </row>
    <row r="311" spans="1:7" x14ac:dyDescent="0.25">
      <c r="A311" t="s">
        <v>79</v>
      </c>
      <c r="B311" t="s">
        <v>9</v>
      </c>
      <c r="C311" t="s">
        <v>7</v>
      </c>
      <c r="D311" t="s">
        <v>826</v>
      </c>
      <c r="E311" t="str">
        <f t="shared" si="7"/>
        <v>LFAVitric</v>
      </c>
      <c r="F311">
        <v>400</v>
      </c>
      <c r="G311">
        <v>7.8740157480319795</v>
      </c>
    </row>
    <row r="312" spans="1:7" x14ac:dyDescent="0.25">
      <c r="A312" t="s">
        <v>126</v>
      </c>
      <c r="B312" t="s">
        <v>9</v>
      </c>
      <c r="C312" t="s">
        <v>7</v>
      </c>
      <c r="D312" t="s">
        <v>826</v>
      </c>
      <c r="E312" t="str">
        <f t="shared" si="7"/>
        <v>LFAVitric</v>
      </c>
      <c r="F312">
        <v>400</v>
      </c>
      <c r="G312">
        <v>45.06561679790002</v>
      </c>
    </row>
    <row r="313" spans="1:7" x14ac:dyDescent="0.25">
      <c r="A313" t="s">
        <v>111</v>
      </c>
      <c r="B313" t="s">
        <v>9</v>
      </c>
      <c r="C313" t="s">
        <v>7</v>
      </c>
      <c r="D313" t="s">
        <v>826</v>
      </c>
      <c r="E313" t="str">
        <f t="shared" si="7"/>
        <v>LFAVitric</v>
      </c>
      <c r="F313">
        <v>400</v>
      </c>
      <c r="G313">
        <v>159.77690288713893</v>
      </c>
    </row>
    <row r="314" spans="1:7" x14ac:dyDescent="0.25">
      <c r="A314" t="s">
        <v>21</v>
      </c>
      <c r="B314" t="s">
        <v>9</v>
      </c>
      <c r="C314" t="s">
        <v>7</v>
      </c>
      <c r="D314" t="s">
        <v>826</v>
      </c>
      <c r="E314" t="str">
        <f t="shared" si="7"/>
        <v>LFAVitric</v>
      </c>
      <c r="F314">
        <v>800</v>
      </c>
      <c r="G314">
        <v>29.855643044619228</v>
      </c>
    </row>
    <row r="315" spans="1:7" x14ac:dyDescent="0.25">
      <c r="A315" t="s">
        <v>198</v>
      </c>
      <c r="B315" t="s">
        <v>9</v>
      </c>
      <c r="C315" t="s">
        <v>8</v>
      </c>
      <c r="D315" t="s">
        <v>826</v>
      </c>
      <c r="E315" t="str">
        <f t="shared" si="7"/>
        <v>LFAVitric</v>
      </c>
      <c r="F315">
        <v>800</v>
      </c>
      <c r="G315">
        <v>110.99999999999955</v>
      </c>
    </row>
    <row r="316" spans="1:7" x14ac:dyDescent="0.25">
      <c r="A316" t="s">
        <v>216</v>
      </c>
      <c r="B316" t="s">
        <v>9</v>
      </c>
      <c r="C316" t="s">
        <v>8</v>
      </c>
      <c r="D316" t="s">
        <v>826</v>
      </c>
      <c r="E316" t="str">
        <f t="shared" si="7"/>
        <v>LFAVitric</v>
      </c>
      <c r="F316">
        <v>800</v>
      </c>
      <c r="G316">
        <v>110.99999999999955</v>
      </c>
    </row>
    <row r="317" spans="1:7" x14ac:dyDescent="0.25">
      <c r="A317" t="s">
        <v>168</v>
      </c>
      <c r="B317" t="s">
        <v>9</v>
      </c>
      <c r="C317" t="s">
        <v>7</v>
      </c>
      <c r="D317" t="s">
        <v>826</v>
      </c>
      <c r="E317" t="str">
        <f t="shared" si="7"/>
        <v>LFAVitric</v>
      </c>
      <c r="F317">
        <v>800</v>
      </c>
      <c r="G317">
        <v>7.87401574803107</v>
      </c>
    </row>
    <row r="318" spans="1:7" x14ac:dyDescent="0.25">
      <c r="A318" t="s">
        <v>212</v>
      </c>
      <c r="B318" t="s">
        <v>9</v>
      </c>
      <c r="C318" t="s">
        <v>8</v>
      </c>
      <c r="D318" t="s">
        <v>826</v>
      </c>
      <c r="E318" t="str">
        <f t="shared" si="7"/>
        <v>LFAVitric</v>
      </c>
      <c r="F318">
        <v>800</v>
      </c>
      <c r="G318">
        <v>142.99999999999977</v>
      </c>
    </row>
    <row r="319" spans="1:7" x14ac:dyDescent="0.25">
      <c r="A319" t="s">
        <v>34</v>
      </c>
      <c r="B319" t="s">
        <v>9</v>
      </c>
      <c r="C319" t="s">
        <v>7</v>
      </c>
      <c r="D319" t="s">
        <v>826</v>
      </c>
      <c r="E319" t="str">
        <f t="shared" si="7"/>
        <v>LFAVitric</v>
      </c>
      <c r="F319">
        <v>800</v>
      </c>
      <c r="G319">
        <v>74.80314960629903</v>
      </c>
    </row>
    <row r="320" spans="1:7" x14ac:dyDescent="0.25">
      <c r="A320" t="s">
        <v>196</v>
      </c>
      <c r="B320" t="s">
        <v>9</v>
      </c>
      <c r="C320" t="s">
        <v>158</v>
      </c>
      <c r="D320" t="s">
        <v>826</v>
      </c>
      <c r="E320" t="str">
        <f t="shared" si="7"/>
        <v>LFAVitric</v>
      </c>
      <c r="F320">
        <v>1200</v>
      </c>
      <c r="G320">
        <v>38</v>
      </c>
    </row>
    <row r="321" spans="1:7" x14ac:dyDescent="0.25">
      <c r="A321" t="s">
        <v>21</v>
      </c>
      <c r="B321" t="s">
        <v>9</v>
      </c>
      <c r="C321" t="s">
        <v>7</v>
      </c>
      <c r="D321" t="s">
        <v>826</v>
      </c>
      <c r="E321" t="str">
        <f t="shared" si="7"/>
        <v>LFAVitric</v>
      </c>
      <c r="F321">
        <v>1200</v>
      </c>
      <c r="G321">
        <v>36.089238845144337</v>
      </c>
    </row>
    <row r="322" spans="1:7" x14ac:dyDescent="0.25">
      <c r="A322" t="s">
        <v>217</v>
      </c>
      <c r="B322" t="s">
        <v>9</v>
      </c>
      <c r="C322" t="s">
        <v>224</v>
      </c>
      <c r="D322" t="s">
        <v>826</v>
      </c>
      <c r="E322" t="str">
        <f t="shared" si="7"/>
        <v>LFAVitric</v>
      </c>
      <c r="F322">
        <v>1200</v>
      </c>
      <c r="G322">
        <v>85</v>
      </c>
    </row>
    <row r="323" spans="1:7" x14ac:dyDescent="0.25">
      <c r="A323" t="s">
        <v>196</v>
      </c>
      <c r="B323" t="s">
        <v>9</v>
      </c>
      <c r="C323" t="s">
        <v>7</v>
      </c>
      <c r="D323" t="s">
        <v>826</v>
      </c>
      <c r="E323" t="str">
        <f t="shared" si="7"/>
        <v>LFAVitric</v>
      </c>
      <c r="F323">
        <v>1200</v>
      </c>
      <c r="G323">
        <v>58</v>
      </c>
    </row>
    <row r="324" spans="1:7" x14ac:dyDescent="0.25">
      <c r="A324" t="s">
        <v>196</v>
      </c>
      <c r="B324" t="s">
        <v>9</v>
      </c>
      <c r="C324" t="s">
        <v>158</v>
      </c>
      <c r="D324" t="s">
        <v>826</v>
      </c>
      <c r="E324" t="str">
        <f t="shared" si="7"/>
        <v>LFAVitric</v>
      </c>
      <c r="F324">
        <v>1600</v>
      </c>
      <c r="G324">
        <v>44</v>
      </c>
    </row>
    <row r="325" spans="1:7" x14ac:dyDescent="0.25">
      <c r="A325" t="s">
        <v>92</v>
      </c>
      <c r="B325" t="s">
        <v>9</v>
      </c>
      <c r="C325" t="s">
        <v>8</v>
      </c>
      <c r="D325" t="s">
        <v>826</v>
      </c>
      <c r="E325" t="str">
        <f t="shared" si="7"/>
        <v>LFAVitric</v>
      </c>
      <c r="F325">
        <v>1600</v>
      </c>
      <c r="G325">
        <v>72.178477690288673</v>
      </c>
    </row>
    <row r="326" spans="1:7" x14ac:dyDescent="0.25">
      <c r="A326" t="s">
        <v>92</v>
      </c>
      <c r="B326" t="s">
        <v>9</v>
      </c>
      <c r="C326" t="s">
        <v>7</v>
      </c>
      <c r="D326" t="s">
        <v>826</v>
      </c>
      <c r="E326" t="str">
        <f t="shared" si="7"/>
        <v>LFAVitric</v>
      </c>
      <c r="F326">
        <v>1600</v>
      </c>
      <c r="G326">
        <v>76.13123359580095</v>
      </c>
    </row>
    <row r="327" spans="1:7" x14ac:dyDescent="0.25">
      <c r="A327" t="s">
        <v>92</v>
      </c>
      <c r="B327" t="s">
        <v>9</v>
      </c>
      <c r="C327" t="s">
        <v>7</v>
      </c>
      <c r="D327" t="s">
        <v>826</v>
      </c>
      <c r="E327" t="str">
        <f t="shared" ref="E327:E390" si="8">B327&amp;D327</f>
        <v>LFAVitric</v>
      </c>
      <c r="F327">
        <v>2000</v>
      </c>
      <c r="G327">
        <v>123.99999999999955</v>
      </c>
    </row>
    <row r="328" spans="1:7" x14ac:dyDescent="0.25">
      <c r="A328" t="s">
        <v>92</v>
      </c>
      <c r="B328" t="s">
        <v>9</v>
      </c>
      <c r="C328" t="s">
        <v>8</v>
      </c>
      <c r="D328" t="s">
        <v>826</v>
      </c>
      <c r="E328" t="str">
        <f t="shared" si="8"/>
        <v>LFAVitric</v>
      </c>
      <c r="F328">
        <v>2000</v>
      </c>
      <c r="G328">
        <v>15.091863517061029</v>
      </c>
    </row>
    <row r="329" spans="1:7" x14ac:dyDescent="0.25">
      <c r="A329" t="s">
        <v>92</v>
      </c>
      <c r="B329" t="s">
        <v>9</v>
      </c>
      <c r="C329" t="s">
        <v>7</v>
      </c>
      <c r="D329" t="s">
        <v>826</v>
      </c>
      <c r="E329" t="str">
        <f t="shared" si="8"/>
        <v>LFAVitric</v>
      </c>
      <c r="F329">
        <v>2000</v>
      </c>
      <c r="G329">
        <v>44.947506561679802</v>
      </c>
    </row>
    <row r="330" spans="1:7" x14ac:dyDescent="0.25">
      <c r="A330" t="s">
        <v>82</v>
      </c>
      <c r="B330" t="s">
        <v>9</v>
      </c>
      <c r="C330" t="s">
        <v>7</v>
      </c>
      <c r="D330" t="s">
        <v>826</v>
      </c>
      <c r="E330" t="str">
        <f t="shared" si="8"/>
        <v>LFAVitric</v>
      </c>
      <c r="F330">
        <v>2000</v>
      </c>
      <c r="G330">
        <v>42.979002624672376</v>
      </c>
    </row>
    <row r="331" spans="1:7" x14ac:dyDescent="0.25">
      <c r="A331" t="s">
        <v>82</v>
      </c>
      <c r="B331" t="s">
        <v>9</v>
      </c>
      <c r="C331" t="s">
        <v>7</v>
      </c>
      <c r="D331" t="s">
        <v>826</v>
      </c>
      <c r="E331" t="str">
        <f t="shared" si="8"/>
        <v>LFAVitric</v>
      </c>
      <c r="F331">
        <v>2000</v>
      </c>
      <c r="G331">
        <v>138.12335958005315</v>
      </c>
    </row>
    <row r="332" spans="1:7" x14ac:dyDescent="0.25">
      <c r="A332" t="s">
        <v>82</v>
      </c>
      <c r="B332" t="s">
        <v>9</v>
      </c>
      <c r="C332" t="s">
        <v>8</v>
      </c>
      <c r="D332" t="s">
        <v>826</v>
      </c>
      <c r="E332" t="str">
        <f t="shared" si="8"/>
        <v>LFAVitric</v>
      </c>
      <c r="F332">
        <v>2000</v>
      </c>
      <c r="G332">
        <v>60.910761154855663</v>
      </c>
    </row>
    <row r="333" spans="1:7" x14ac:dyDescent="0.25">
      <c r="A333" t="s">
        <v>51</v>
      </c>
      <c r="B333" t="s">
        <v>9</v>
      </c>
      <c r="C333" t="s">
        <v>7</v>
      </c>
      <c r="D333" t="s">
        <v>826</v>
      </c>
      <c r="E333" t="str">
        <f t="shared" si="8"/>
        <v>LFAVitric</v>
      </c>
      <c r="F333">
        <v>2400</v>
      </c>
      <c r="G333">
        <v>29.855643044619683</v>
      </c>
    </row>
    <row r="334" spans="1:7" x14ac:dyDescent="0.25">
      <c r="A334" t="s">
        <v>82</v>
      </c>
      <c r="B334" t="s">
        <v>9</v>
      </c>
      <c r="C334" t="s">
        <v>8</v>
      </c>
      <c r="D334" t="s">
        <v>826</v>
      </c>
      <c r="E334" t="str">
        <f t="shared" si="8"/>
        <v>LFAVitric</v>
      </c>
      <c r="F334">
        <v>2400</v>
      </c>
      <c r="G334">
        <v>12.908136482939881</v>
      </c>
    </row>
    <row r="335" spans="1:7" x14ac:dyDescent="0.25">
      <c r="A335" t="s">
        <v>168</v>
      </c>
      <c r="B335" t="s">
        <v>9</v>
      </c>
      <c r="C335" t="s">
        <v>171</v>
      </c>
      <c r="D335" t="s">
        <v>826</v>
      </c>
      <c r="E335" t="str">
        <f t="shared" si="8"/>
        <v>LFAVitric</v>
      </c>
      <c r="F335">
        <v>2800</v>
      </c>
      <c r="G335">
        <v>44.123359580052238</v>
      </c>
    </row>
    <row r="336" spans="1:7" x14ac:dyDescent="0.25">
      <c r="A336" t="s">
        <v>168</v>
      </c>
      <c r="B336" t="s">
        <v>9</v>
      </c>
      <c r="C336" t="s">
        <v>171</v>
      </c>
      <c r="D336" t="s">
        <v>826</v>
      </c>
      <c r="E336" t="str">
        <f t="shared" si="8"/>
        <v>LFAVitric</v>
      </c>
      <c r="F336">
        <v>3200</v>
      </c>
      <c r="G336">
        <v>4.1049868766403961</v>
      </c>
    </row>
    <row r="337" spans="1:7" x14ac:dyDescent="0.25">
      <c r="A337" t="s">
        <v>109</v>
      </c>
      <c r="B337" t="s">
        <v>9</v>
      </c>
      <c r="C337" t="s">
        <v>8</v>
      </c>
      <c r="D337" t="s">
        <v>826</v>
      </c>
      <c r="E337" t="str">
        <f t="shared" si="8"/>
        <v>LFAVitric</v>
      </c>
      <c r="F337">
        <v>3200</v>
      </c>
      <c r="G337">
        <v>24.278215223097504</v>
      </c>
    </row>
    <row r="338" spans="1:7" x14ac:dyDescent="0.25">
      <c r="A338" t="s">
        <v>92</v>
      </c>
      <c r="B338" t="s">
        <v>9</v>
      </c>
      <c r="C338" t="s">
        <v>7</v>
      </c>
      <c r="D338" t="s">
        <v>826</v>
      </c>
      <c r="E338" t="str">
        <f t="shared" si="8"/>
        <v>LFAVitric</v>
      </c>
      <c r="F338">
        <v>3600</v>
      </c>
      <c r="G338">
        <v>44.947506561679802</v>
      </c>
    </row>
    <row r="339" spans="1:7" x14ac:dyDescent="0.25">
      <c r="A339" t="s">
        <v>92</v>
      </c>
      <c r="B339" t="s">
        <v>9</v>
      </c>
      <c r="C339" t="s">
        <v>7</v>
      </c>
      <c r="D339" t="s">
        <v>826</v>
      </c>
      <c r="E339" t="str">
        <f t="shared" si="8"/>
        <v>LFAVitric</v>
      </c>
      <c r="F339">
        <v>3600</v>
      </c>
      <c r="G339">
        <v>21.013123359580277</v>
      </c>
    </row>
    <row r="340" spans="1:7" x14ac:dyDescent="0.25">
      <c r="A340" t="s">
        <v>92</v>
      </c>
      <c r="B340" t="s">
        <v>9</v>
      </c>
      <c r="C340" t="s">
        <v>7</v>
      </c>
      <c r="D340" t="s">
        <v>826</v>
      </c>
      <c r="E340" t="str">
        <f t="shared" si="8"/>
        <v>LFAVitric</v>
      </c>
      <c r="F340">
        <v>4000</v>
      </c>
      <c r="G340">
        <v>19.013123359580277</v>
      </c>
    </row>
    <row r="341" spans="1:7" x14ac:dyDescent="0.25">
      <c r="A341" t="s">
        <v>212</v>
      </c>
      <c r="B341" t="s">
        <v>9</v>
      </c>
      <c r="C341" t="s">
        <v>214</v>
      </c>
      <c r="D341" t="s">
        <v>824</v>
      </c>
      <c r="E341" t="str">
        <f t="shared" si="8"/>
        <v>LFAZeolitic</v>
      </c>
      <c r="F341">
        <v>400</v>
      </c>
      <c r="G341">
        <v>72</v>
      </c>
    </row>
    <row r="342" spans="1:7" x14ac:dyDescent="0.25">
      <c r="A342" t="s">
        <v>198</v>
      </c>
      <c r="B342" t="s">
        <v>9</v>
      </c>
      <c r="C342" t="s">
        <v>199</v>
      </c>
      <c r="D342" t="s">
        <v>824</v>
      </c>
      <c r="E342" t="str">
        <f t="shared" si="8"/>
        <v>LFAZeolitic</v>
      </c>
      <c r="F342">
        <v>400</v>
      </c>
      <c r="G342">
        <v>106</v>
      </c>
    </row>
    <row r="343" spans="1:7" x14ac:dyDescent="0.25">
      <c r="A343" t="s">
        <v>216</v>
      </c>
      <c r="B343" t="s">
        <v>9</v>
      </c>
      <c r="C343" t="s">
        <v>199</v>
      </c>
      <c r="D343" t="s">
        <v>824</v>
      </c>
      <c r="E343" t="str">
        <f t="shared" si="8"/>
        <v>LFAZeolitic</v>
      </c>
      <c r="F343">
        <v>400</v>
      </c>
      <c r="G343">
        <v>106</v>
      </c>
    </row>
    <row r="344" spans="1:7" x14ac:dyDescent="0.25">
      <c r="A344" t="s">
        <v>168</v>
      </c>
      <c r="B344" t="s">
        <v>9</v>
      </c>
      <c r="C344" t="s">
        <v>33</v>
      </c>
      <c r="D344" t="s">
        <v>824</v>
      </c>
      <c r="E344" t="str">
        <f t="shared" si="8"/>
        <v>LFAZeolitic</v>
      </c>
      <c r="F344">
        <v>400</v>
      </c>
      <c r="G344">
        <v>75.787401574803425</v>
      </c>
    </row>
    <row r="345" spans="1:7" x14ac:dyDescent="0.25">
      <c r="A345" t="s">
        <v>212</v>
      </c>
      <c r="B345" t="s">
        <v>9</v>
      </c>
      <c r="C345" t="s">
        <v>215</v>
      </c>
      <c r="D345" t="s">
        <v>824</v>
      </c>
      <c r="E345" t="str">
        <f t="shared" si="8"/>
        <v>LFAZeolitic</v>
      </c>
      <c r="F345">
        <v>400</v>
      </c>
      <c r="G345">
        <v>65</v>
      </c>
    </row>
    <row r="346" spans="1:7" x14ac:dyDescent="0.25">
      <c r="A346" t="s">
        <v>81</v>
      </c>
      <c r="B346" t="s">
        <v>9</v>
      </c>
      <c r="C346" t="s">
        <v>18</v>
      </c>
      <c r="D346" t="s">
        <v>824</v>
      </c>
      <c r="E346" t="str">
        <f t="shared" si="8"/>
        <v>LFAZeolitic</v>
      </c>
      <c r="F346">
        <v>400</v>
      </c>
      <c r="G346">
        <v>144.9737532808399</v>
      </c>
    </row>
    <row r="347" spans="1:7" x14ac:dyDescent="0.25">
      <c r="A347" t="s">
        <v>87</v>
      </c>
      <c r="B347" t="s">
        <v>9</v>
      </c>
      <c r="C347" t="s">
        <v>12</v>
      </c>
      <c r="D347" t="s">
        <v>824</v>
      </c>
      <c r="E347" t="str">
        <f t="shared" si="8"/>
        <v>LFAZeolitic</v>
      </c>
      <c r="F347">
        <v>400</v>
      </c>
      <c r="G347">
        <v>146.14435695538077</v>
      </c>
    </row>
    <row r="348" spans="1:7" x14ac:dyDescent="0.25">
      <c r="A348" t="s">
        <v>188</v>
      </c>
      <c r="B348" t="s">
        <v>9</v>
      </c>
      <c r="C348" t="s">
        <v>12</v>
      </c>
      <c r="D348" t="s">
        <v>824</v>
      </c>
      <c r="E348" t="str">
        <f t="shared" si="8"/>
        <v>LFAZeolitic</v>
      </c>
      <c r="F348">
        <v>400</v>
      </c>
      <c r="G348">
        <v>56.620734908136683</v>
      </c>
    </row>
    <row r="349" spans="1:7" x14ac:dyDescent="0.25">
      <c r="A349" t="s">
        <v>21</v>
      </c>
      <c r="B349" t="s">
        <v>9</v>
      </c>
      <c r="C349" t="s">
        <v>12</v>
      </c>
      <c r="D349" t="s">
        <v>824</v>
      </c>
      <c r="E349" t="str">
        <f t="shared" si="8"/>
        <v>LFAZeolitic</v>
      </c>
      <c r="F349">
        <v>400</v>
      </c>
      <c r="G349">
        <v>105.0787401574803</v>
      </c>
    </row>
    <row r="350" spans="1:7" x14ac:dyDescent="0.25">
      <c r="A350" t="s">
        <v>162</v>
      </c>
      <c r="B350" t="s">
        <v>9</v>
      </c>
      <c r="C350" t="s">
        <v>19</v>
      </c>
      <c r="D350" t="s">
        <v>824</v>
      </c>
      <c r="E350" t="str">
        <f t="shared" si="8"/>
        <v>LFAZeolitic</v>
      </c>
      <c r="F350">
        <v>400</v>
      </c>
      <c r="G350">
        <v>9.8425196850394059</v>
      </c>
    </row>
    <row r="351" spans="1:7" x14ac:dyDescent="0.25">
      <c r="A351" t="s">
        <v>78</v>
      </c>
      <c r="B351" t="s">
        <v>9</v>
      </c>
      <c r="C351" t="s">
        <v>68</v>
      </c>
      <c r="D351" t="s">
        <v>824</v>
      </c>
      <c r="E351" t="str">
        <f t="shared" si="8"/>
        <v>LFAZeolitic</v>
      </c>
      <c r="F351">
        <v>400</v>
      </c>
      <c r="G351">
        <v>18.044619422572396</v>
      </c>
    </row>
    <row r="352" spans="1:7" x14ac:dyDescent="0.25">
      <c r="A352" t="s">
        <v>129</v>
      </c>
      <c r="B352" t="s">
        <v>9</v>
      </c>
      <c r="C352" t="s">
        <v>52</v>
      </c>
      <c r="D352" t="s">
        <v>824</v>
      </c>
      <c r="E352" t="str">
        <f t="shared" si="8"/>
        <v>LFAZeolitic</v>
      </c>
      <c r="F352">
        <v>400</v>
      </c>
      <c r="G352">
        <v>47.244094488189148</v>
      </c>
    </row>
    <row r="353" spans="1:7" x14ac:dyDescent="0.25">
      <c r="A353" t="s">
        <v>97</v>
      </c>
      <c r="B353" t="s">
        <v>9</v>
      </c>
      <c r="C353" t="s">
        <v>18</v>
      </c>
      <c r="D353" t="s">
        <v>824</v>
      </c>
      <c r="E353" t="str">
        <f t="shared" si="8"/>
        <v>LFAZeolitic</v>
      </c>
      <c r="F353">
        <v>400</v>
      </c>
      <c r="G353">
        <v>30</v>
      </c>
    </row>
    <row r="354" spans="1:7" x14ac:dyDescent="0.25">
      <c r="A354" t="s">
        <v>21</v>
      </c>
      <c r="B354" t="s">
        <v>9</v>
      </c>
      <c r="C354" t="s">
        <v>12</v>
      </c>
      <c r="D354" t="s">
        <v>824</v>
      </c>
      <c r="E354" t="str">
        <f t="shared" si="8"/>
        <v>LFAZeolitic</v>
      </c>
      <c r="F354">
        <v>800</v>
      </c>
      <c r="G354">
        <v>29.199475065617207</v>
      </c>
    </row>
    <row r="355" spans="1:7" x14ac:dyDescent="0.25">
      <c r="A355" t="s">
        <v>212</v>
      </c>
      <c r="B355" t="s">
        <v>9</v>
      </c>
      <c r="C355" t="s">
        <v>116</v>
      </c>
      <c r="D355" t="s">
        <v>824</v>
      </c>
      <c r="E355" t="str">
        <f t="shared" si="8"/>
        <v>LFAZeolitic</v>
      </c>
      <c r="F355">
        <v>800</v>
      </c>
      <c r="G355">
        <v>21</v>
      </c>
    </row>
    <row r="356" spans="1:7" x14ac:dyDescent="0.25">
      <c r="A356" t="s">
        <v>212</v>
      </c>
      <c r="B356" t="s">
        <v>9</v>
      </c>
      <c r="C356" t="s">
        <v>123</v>
      </c>
      <c r="D356" t="s">
        <v>824</v>
      </c>
      <c r="E356" t="str">
        <f t="shared" si="8"/>
        <v>LFAZeolitic</v>
      </c>
      <c r="F356">
        <v>800</v>
      </c>
      <c r="G356">
        <v>160.00000000000023</v>
      </c>
    </row>
    <row r="357" spans="1:7" x14ac:dyDescent="0.25">
      <c r="A357" t="s">
        <v>97</v>
      </c>
      <c r="B357" t="s">
        <v>9</v>
      </c>
      <c r="C357" t="s">
        <v>18</v>
      </c>
      <c r="D357" t="s">
        <v>824</v>
      </c>
      <c r="E357" t="str">
        <f t="shared" si="8"/>
        <v>LFAZeolitic</v>
      </c>
      <c r="F357">
        <v>800</v>
      </c>
      <c r="G357">
        <v>40.026246719159644</v>
      </c>
    </row>
    <row r="358" spans="1:7" x14ac:dyDescent="0.25">
      <c r="A358" t="s">
        <v>97</v>
      </c>
      <c r="B358" t="s">
        <v>9</v>
      </c>
      <c r="C358" t="s">
        <v>19</v>
      </c>
      <c r="D358" t="s">
        <v>824</v>
      </c>
      <c r="E358" t="str">
        <f t="shared" si="8"/>
        <v>LFAZeolitic</v>
      </c>
      <c r="F358">
        <v>800</v>
      </c>
      <c r="G358">
        <v>89.895013123360059</v>
      </c>
    </row>
    <row r="359" spans="1:7" x14ac:dyDescent="0.25">
      <c r="A359" t="s">
        <v>97</v>
      </c>
      <c r="B359" t="s">
        <v>9</v>
      </c>
      <c r="C359" t="s">
        <v>18</v>
      </c>
      <c r="D359" t="s">
        <v>824</v>
      </c>
      <c r="E359" t="str">
        <f t="shared" si="8"/>
        <v>LFAZeolitic</v>
      </c>
      <c r="F359">
        <v>800</v>
      </c>
      <c r="G359">
        <v>120.07874015747984</v>
      </c>
    </row>
    <row r="360" spans="1:7" x14ac:dyDescent="0.25">
      <c r="A360" t="s">
        <v>188</v>
      </c>
      <c r="B360" t="s">
        <v>9</v>
      </c>
      <c r="C360" t="s">
        <v>39</v>
      </c>
      <c r="D360" t="s">
        <v>824</v>
      </c>
      <c r="E360" t="str">
        <f t="shared" si="8"/>
        <v>LFAZeolitic</v>
      </c>
      <c r="F360">
        <v>1200</v>
      </c>
      <c r="G360">
        <v>3.3005249343832475</v>
      </c>
    </row>
    <row r="361" spans="1:7" x14ac:dyDescent="0.25">
      <c r="A361" t="s">
        <v>205</v>
      </c>
      <c r="B361" t="s">
        <v>9</v>
      </c>
      <c r="C361" t="s">
        <v>19</v>
      </c>
      <c r="D361" t="s">
        <v>824</v>
      </c>
      <c r="E361" t="str">
        <f t="shared" si="8"/>
        <v>LFAZeolitic</v>
      </c>
      <c r="F361">
        <v>1200</v>
      </c>
      <c r="G361">
        <v>173</v>
      </c>
    </row>
    <row r="362" spans="1:7" x14ac:dyDescent="0.25">
      <c r="A362" t="s">
        <v>212</v>
      </c>
      <c r="B362" t="s">
        <v>9</v>
      </c>
      <c r="C362" t="s">
        <v>123</v>
      </c>
      <c r="D362" t="s">
        <v>824</v>
      </c>
      <c r="E362" t="str">
        <f t="shared" si="8"/>
        <v>LFAZeolitic</v>
      </c>
      <c r="F362">
        <v>1200</v>
      </c>
      <c r="G362">
        <v>28</v>
      </c>
    </row>
    <row r="363" spans="1:7" x14ac:dyDescent="0.25">
      <c r="A363" t="s">
        <v>205</v>
      </c>
      <c r="B363" t="s">
        <v>9</v>
      </c>
      <c r="C363" t="s">
        <v>207</v>
      </c>
      <c r="D363" t="s">
        <v>824</v>
      </c>
      <c r="E363" t="str">
        <f t="shared" si="8"/>
        <v>LFAZeolitic</v>
      </c>
      <c r="F363">
        <v>1600</v>
      </c>
      <c r="G363">
        <v>126</v>
      </c>
    </row>
    <row r="364" spans="1:7" x14ac:dyDescent="0.25">
      <c r="A364" t="s">
        <v>37</v>
      </c>
      <c r="B364" t="s">
        <v>9</v>
      </c>
      <c r="C364" t="s">
        <v>12</v>
      </c>
      <c r="D364" t="s">
        <v>824</v>
      </c>
      <c r="E364" t="str">
        <f t="shared" si="8"/>
        <v>LFAZeolitic</v>
      </c>
      <c r="F364">
        <v>1600</v>
      </c>
      <c r="G364">
        <v>19.052493438320653</v>
      </c>
    </row>
    <row r="365" spans="1:7" x14ac:dyDescent="0.25">
      <c r="A365" t="s">
        <v>67</v>
      </c>
      <c r="B365" t="s">
        <v>9</v>
      </c>
      <c r="C365" t="s">
        <v>18</v>
      </c>
      <c r="D365" t="s">
        <v>824</v>
      </c>
      <c r="E365" t="str">
        <f t="shared" si="8"/>
        <v>LFAZeolitic</v>
      </c>
      <c r="F365">
        <v>1600</v>
      </c>
      <c r="G365">
        <v>38.057742782152673</v>
      </c>
    </row>
    <row r="366" spans="1:7" x14ac:dyDescent="0.25">
      <c r="A366" t="s">
        <v>90</v>
      </c>
      <c r="B366" t="s">
        <v>9</v>
      </c>
      <c r="C366" t="s">
        <v>18</v>
      </c>
      <c r="D366" t="s">
        <v>824</v>
      </c>
      <c r="E366" t="str">
        <f t="shared" si="8"/>
        <v>LFAZeolitic</v>
      </c>
      <c r="F366">
        <v>1600</v>
      </c>
      <c r="G366">
        <v>84.93438320209998</v>
      </c>
    </row>
    <row r="367" spans="1:7" x14ac:dyDescent="0.25">
      <c r="A367" t="s">
        <v>92</v>
      </c>
      <c r="B367" t="s">
        <v>9</v>
      </c>
      <c r="C367" t="s">
        <v>18</v>
      </c>
      <c r="D367" t="s">
        <v>824</v>
      </c>
      <c r="E367" t="str">
        <f t="shared" si="8"/>
        <v>LFAZeolitic</v>
      </c>
      <c r="F367">
        <v>1600</v>
      </c>
      <c r="G367">
        <v>121.71916010498717</v>
      </c>
    </row>
    <row r="368" spans="1:7" x14ac:dyDescent="0.25">
      <c r="A368" t="s">
        <v>205</v>
      </c>
      <c r="B368" t="s">
        <v>9</v>
      </c>
      <c r="C368" t="s">
        <v>19</v>
      </c>
      <c r="D368" t="s">
        <v>824</v>
      </c>
      <c r="E368" t="str">
        <f t="shared" si="8"/>
        <v>LFAZeolitic</v>
      </c>
      <c r="F368">
        <v>1600</v>
      </c>
      <c r="G368">
        <v>53.999999999999545</v>
      </c>
    </row>
    <row r="369" spans="1:7" x14ac:dyDescent="0.25">
      <c r="A369" t="s">
        <v>37</v>
      </c>
      <c r="B369" t="s">
        <v>9</v>
      </c>
      <c r="C369" t="s">
        <v>12</v>
      </c>
      <c r="D369" t="s">
        <v>824</v>
      </c>
      <c r="E369" t="str">
        <f t="shared" si="8"/>
        <v>LFAZeolitic</v>
      </c>
      <c r="F369">
        <v>2000</v>
      </c>
      <c r="G369">
        <v>31.144356955379862</v>
      </c>
    </row>
    <row r="370" spans="1:7" x14ac:dyDescent="0.25">
      <c r="A370" t="s">
        <v>61</v>
      </c>
      <c r="B370" t="s">
        <v>9</v>
      </c>
      <c r="C370" t="s">
        <v>19</v>
      </c>
      <c r="D370" t="s">
        <v>824</v>
      </c>
      <c r="E370" t="str">
        <f t="shared" si="8"/>
        <v>LFAZeolitic</v>
      </c>
      <c r="F370">
        <v>2000</v>
      </c>
      <c r="G370">
        <v>195.20997375328079</v>
      </c>
    </row>
    <row r="371" spans="1:7" x14ac:dyDescent="0.25">
      <c r="A371" t="s">
        <v>90</v>
      </c>
      <c r="B371" t="s">
        <v>9</v>
      </c>
      <c r="C371" t="s">
        <v>18</v>
      </c>
      <c r="D371" t="s">
        <v>824</v>
      </c>
      <c r="E371" t="str">
        <f t="shared" si="8"/>
        <v>LFAZeolitic</v>
      </c>
      <c r="F371">
        <v>2000</v>
      </c>
      <c r="G371">
        <v>45.971128608923664</v>
      </c>
    </row>
    <row r="372" spans="1:7" x14ac:dyDescent="0.25">
      <c r="A372" t="s">
        <v>90</v>
      </c>
      <c r="B372" t="s">
        <v>9</v>
      </c>
      <c r="C372" t="s">
        <v>29</v>
      </c>
      <c r="D372" t="s">
        <v>824</v>
      </c>
      <c r="E372" t="str">
        <f t="shared" si="8"/>
        <v>LFAZeolitic</v>
      </c>
      <c r="F372">
        <v>2000</v>
      </c>
      <c r="G372">
        <v>38.057742782151763</v>
      </c>
    </row>
    <row r="373" spans="1:7" x14ac:dyDescent="0.25">
      <c r="A373" t="s">
        <v>92</v>
      </c>
      <c r="B373" t="s">
        <v>9</v>
      </c>
      <c r="C373" t="s">
        <v>12</v>
      </c>
      <c r="D373" t="s">
        <v>824</v>
      </c>
      <c r="E373" t="str">
        <f t="shared" si="8"/>
        <v>LFAZeolitic</v>
      </c>
      <c r="F373">
        <v>3600</v>
      </c>
      <c r="G373">
        <v>30.183727034121148</v>
      </c>
    </row>
    <row r="374" spans="1:7" x14ac:dyDescent="0.25">
      <c r="A374" t="s">
        <v>92</v>
      </c>
      <c r="B374" t="s">
        <v>9</v>
      </c>
      <c r="C374" t="s">
        <v>19</v>
      </c>
      <c r="D374" t="s">
        <v>824</v>
      </c>
      <c r="E374" t="str">
        <f t="shared" si="8"/>
        <v>LFAZeolitic</v>
      </c>
      <c r="F374">
        <v>3600</v>
      </c>
      <c r="G374">
        <v>69.881889763779327</v>
      </c>
    </row>
    <row r="375" spans="1:7" x14ac:dyDescent="0.25">
      <c r="A375" t="s">
        <v>61</v>
      </c>
      <c r="B375" s="35" t="s">
        <v>11</v>
      </c>
      <c r="C375" t="s">
        <v>62</v>
      </c>
      <c r="D375" t="s">
        <v>822</v>
      </c>
      <c r="E375" t="str">
        <f t="shared" si="8"/>
        <v>TCUArgillic</v>
      </c>
      <c r="F375">
        <v>400</v>
      </c>
      <c r="G375">
        <v>37.073490813648277</v>
      </c>
    </row>
    <row r="376" spans="1:7" x14ac:dyDescent="0.25">
      <c r="A376" t="s">
        <v>217</v>
      </c>
      <c r="B376" s="35" t="s">
        <v>11</v>
      </c>
      <c r="C376" t="s">
        <v>211</v>
      </c>
      <c r="D376" t="s">
        <v>822</v>
      </c>
      <c r="E376" t="str">
        <f t="shared" si="8"/>
        <v>TCUArgillic</v>
      </c>
      <c r="F376">
        <v>400</v>
      </c>
      <c r="G376">
        <v>33</v>
      </c>
    </row>
    <row r="377" spans="1:7" x14ac:dyDescent="0.25">
      <c r="A377" t="s">
        <v>149</v>
      </c>
      <c r="B377" s="35" t="s">
        <v>11</v>
      </c>
      <c r="C377" t="s">
        <v>141</v>
      </c>
      <c r="D377" t="s">
        <v>822</v>
      </c>
      <c r="E377" t="str">
        <f t="shared" si="8"/>
        <v>TCUArgillic</v>
      </c>
      <c r="F377">
        <v>400</v>
      </c>
      <c r="G377">
        <v>40.102362204724386</v>
      </c>
    </row>
    <row r="378" spans="1:7" x14ac:dyDescent="0.25">
      <c r="A378" t="s">
        <v>201</v>
      </c>
      <c r="B378" s="35" t="s">
        <v>11</v>
      </c>
      <c r="C378" t="s">
        <v>203</v>
      </c>
      <c r="D378" t="s">
        <v>822</v>
      </c>
      <c r="E378" t="str">
        <f t="shared" si="8"/>
        <v>TCUArgillic</v>
      </c>
      <c r="F378">
        <v>400</v>
      </c>
      <c r="G378">
        <v>358</v>
      </c>
    </row>
    <row r="379" spans="1:7" x14ac:dyDescent="0.25">
      <c r="A379" t="s">
        <v>144</v>
      </c>
      <c r="B379" s="35" t="s">
        <v>11</v>
      </c>
      <c r="C379" t="s">
        <v>23</v>
      </c>
      <c r="D379" t="s">
        <v>822</v>
      </c>
      <c r="E379" t="str">
        <f t="shared" si="8"/>
        <v>TCUArgillic</v>
      </c>
      <c r="F379">
        <v>400</v>
      </c>
      <c r="G379">
        <v>21.981627296587931</v>
      </c>
    </row>
    <row r="380" spans="1:7" x14ac:dyDescent="0.25">
      <c r="A380" t="s">
        <v>196</v>
      </c>
      <c r="B380" s="35" t="s">
        <v>11</v>
      </c>
      <c r="C380" t="s">
        <v>23</v>
      </c>
      <c r="D380" t="s">
        <v>822</v>
      </c>
      <c r="E380" t="str">
        <f t="shared" si="8"/>
        <v>TCUArgillic</v>
      </c>
      <c r="F380">
        <v>800</v>
      </c>
      <c r="G380">
        <v>60</v>
      </c>
    </row>
    <row r="381" spans="1:7" x14ac:dyDescent="0.25">
      <c r="A381" t="s">
        <v>196</v>
      </c>
      <c r="B381" s="35" t="s">
        <v>11</v>
      </c>
      <c r="C381" t="s">
        <v>23</v>
      </c>
      <c r="D381" t="s">
        <v>822</v>
      </c>
      <c r="E381" t="str">
        <f t="shared" si="8"/>
        <v>TCUArgillic</v>
      </c>
      <c r="F381">
        <v>800</v>
      </c>
      <c r="G381">
        <v>99.999999999999545</v>
      </c>
    </row>
    <row r="382" spans="1:7" x14ac:dyDescent="0.25">
      <c r="A382" t="s">
        <v>201</v>
      </c>
      <c r="B382" s="35" t="s">
        <v>11</v>
      </c>
      <c r="C382" t="s">
        <v>203</v>
      </c>
      <c r="D382" t="s">
        <v>822</v>
      </c>
      <c r="E382" t="str">
        <f t="shared" si="8"/>
        <v>TCUArgillic</v>
      </c>
      <c r="F382">
        <v>800</v>
      </c>
      <c r="G382">
        <v>136</v>
      </c>
    </row>
    <row r="383" spans="1:7" x14ac:dyDescent="0.25">
      <c r="A383" t="s">
        <v>198</v>
      </c>
      <c r="B383" s="35" t="s">
        <v>11</v>
      </c>
      <c r="C383" t="s">
        <v>23</v>
      </c>
      <c r="D383" t="s">
        <v>822</v>
      </c>
      <c r="E383" t="str">
        <f t="shared" si="8"/>
        <v>TCUArgillic</v>
      </c>
      <c r="F383">
        <v>1200</v>
      </c>
      <c r="G383">
        <v>26</v>
      </c>
    </row>
    <row r="384" spans="1:7" x14ac:dyDescent="0.25">
      <c r="A384" t="s">
        <v>212</v>
      </c>
      <c r="B384" s="35" t="s">
        <v>11</v>
      </c>
      <c r="C384" t="s">
        <v>95</v>
      </c>
      <c r="D384" t="s">
        <v>822</v>
      </c>
      <c r="E384" t="str">
        <f t="shared" si="8"/>
        <v>TCUArgillic</v>
      </c>
      <c r="F384">
        <v>1200</v>
      </c>
      <c r="G384">
        <v>2</v>
      </c>
    </row>
    <row r="385" spans="1:7" x14ac:dyDescent="0.25">
      <c r="A385" t="s">
        <v>144</v>
      </c>
      <c r="B385" s="35" t="s">
        <v>11</v>
      </c>
      <c r="C385" t="s">
        <v>23</v>
      </c>
      <c r="D385" t="s">
        <v>822</v>
      </c>
      <c r="E385" t="str">
        <f t="shared" si="8"/>
        <v>TCUArgillic</v>
      </c>
      <c r="F385">
        <v>1200</v>
      </c>
      <c r="G385">
        <v>15.091863517060574</v>
      </c>
    </row>
    <row r="386" spans="1:7" x14ac:dyDescent="0.25">
      <c r="A386" t="s">
        <v>37</v>
      </c>
      <c r="B386" s="35" t="s">
        <v>11</v>
      </c>
      <c r="C386" t="s">
        <v>23</v>
      </c>
      <c r="D386" t="s">
        <v>822</v>
      </c>
      <c r="E386" t="str">
        <f t="shared" si="8"/>
        <v>TCUArgillic</v>
      </c>
      <c r="F386">
        <v>1600</v>
      </c>
      <c r="G386">
        <v>24.934383202099525</v>
      </c>
    </row>
    <row r="387" spans="1:7" x14ac:dyDescent="0.25">
      <c r="A387" t="s">
        <v>212</v>
      </c>
      <c r="B387" s="35" t="s">
        <v>11</v>
      </c>
      <c r="C387" t="s">
        <v>95</v>
      </c>
      <c r="D387" t="s">
        <v>822</v>
      </c>
      <c r="E387" t="str">
        <f t="shared" si="8"/>
        <v>TCUArgillic</v>
      </c>
      <c r="F387">
        <v>1600</v>
      </c>
      <c r="G387">
        <v>171</v>
      </c>
    </row>
    <row r="388" spans="1:7" x14ac:dyDescent="0.25">
      <c r="A388" t="s">
        <v>212</v>
      </c>
      <c r="B388" s="35" t="s">
        <v>11</v>
      </c>
      <c r="C388" t="s">
        <v>95</v>
      </c>
      <c r="D388" t="s">
        <v>822</v>
      </c>
      <c r="E388" t="str">
        <f t="shared" si="8"/>
        <v>TCUArgillic</v>
      </c>
      <c r="F388">
        <v>1600</v>
      </c>
      <c r="G388">
        <v>97</v>
      </c>
    </row>
    <row r="389" spans="1:7" x14ac:dyDescent="0.25">
      <c r="A389" t="s">
        <v>137</v>
      </c>
      <c r="B389" s="35" t="s">
        <v>11</v>
      </c>
      <c r="C389" t="s">
        <v>24</v>
      </c>
      <c r="D389" t="s">
        <v>822</v>
      </c>
      <c r="E389" t="str">
        <f t="shared" si="8"/>
        <v>TCUArgillic</v>
      </c>
      <c r="F389">
        <v>1600</v>
      </c>
      <c r="G389">
        <v>99.091863517060574</v>
      </c>
    </row>
    <row r="390" spans="1:7" x14ac:dyDescent="0.25">
      <c r="A390" t="s">
        <v>144</v>
      </c>
      <c r="B390" s="35" t="s">
        <v>11</v>
      </c>
      <c r="C390" t="s">
        <v>23</v>
      </c>
      <c r="D390" t="s">
        <v>822</v>
      </c>
      <c r="E390" t="str">
        <f t="shared" si="8"/>
        <v>TCUArgillic</v>
      </c>
      <c r="F390">
        <v>1600</v>
      </c>
      <c r="G390">
        <v>40.026246719160554</v>
      </c>
    </row>
    <row r="391" spans="1:7" x14ac:dyDescent="0.25">
      <c r="A391" t="s">
        <v>144</v>
      </c>
      <c r="B391" s="35" t="s">
        <v>11</v>
      </c>
      <c r="C391" t="s">
        <v>23</v>
      </c>
      <c r="D391" t="s">
        <v>822</v>
      </c>
      <c r="E391" t="str">
        <f t="shared" ref="E391:E454" si="9">B391&amp;D391</f>
        <v>TCUArgillic</v>
      </c>
      <c r="F391">
        <v>1600</v>
      </c>
      <c r="G391">
        <v>40.026246719160099</v>
      </c>
    </row>
    <row r="392" spans="1:7" x14ac:dyDescent="0.25">
      <c r="A392" t="s">
        <v>144</v>
      </c>
      <c r="B392" s="35" t="s">
        <v>11</v>
      </c>
      <c r="C392" t="s">
        <v>23</v>
      </c>
      <c r="D392" t="s">
        <v>822</v>
      </c>
      <c r="E392" t="str">
        <f t="shared" si="9"/>
        <v>TCUArgillic</v>
      </c>
      <c r="F392">
        <v>1600</v>
      </c>
      <c r="G392">
        <v>9.8425196850394059</v>
      </c>
    </row>
    <row r="393" spans="1:7" x14ac:dyDescent="0.25">
      <c r="A393" t="s">
        <v>144</v>
      </c>
      <c r="B393" s="35" t="s">
        <v>11</v>
      </c>
      <c r="C393" t="s">
        <v>23</v>
      </c>
      <c r="D393" t="s">
        <v>822</v>
      </c>
      <c r="E393" t="str">
        <f t="shared" si="9"/>
        <v>TCUArgillic</v>
      </c>
      <c r="F393">
        <v>1600</v>
      </c>
      <c r="G393">
        <v>18.996062992126099</v>
      </c>
    </row>
    <row r="394" spans="1:7" x14ac:dyDescent="0.25">
      <c r="A394" t="s">
        <v>110</v>
      </c>
      <c r="B394" s="35" t="s">
        <v>11</v>
      </c>
      <c r="C394" t="s">
        <v>24</v>
      </c>
      <c r="D394" t="s">
        <v>822</v>
      </c>
      <c r="E394" t="str">
        <f t="shared" si="9"/>
        <v>TCUArgillic</v>
      </c>
      <c r="F394">
        <v>1600</v>
      </c>
      <c r="G394">
        <v>32.947506561679802</v>
      </c>
    </row>
    <row r="395" spans="1:7" x14ac:dyDescent="0.25">
      <c r="A395" t="s">
        <v>37</v>
      </c>
      <c r="B395" s="35" t="s">
        <v>11</v>
      </c>
      <c r="C395" t="s">
        <v>23</v>
      </c>
      <c r="D395" t="s">
        <v>822</v>
      </c>
      <c r="E395" t="str">
        <f t="shared" si="9"/>
        <v>TCUArgillic</v>
      </c>
      <c r="F395">
        <v>2000</v>
      </c>
      <c r="G395">
        <v>99.737532808399465</v>
      </c>
    </row>
    <row r="396" spans="1:7" x14ac:dyDescent="0.25">
      <c r="A396" t="s">
        <v>48</v>
      </c>
      <c r="B396" s="35" t="s">
        <v>11</v>
      </c>
      <c r="C396" t="s">
        <v>23</v>
      </c>
      <c r="D396" t="s">
        <v>822</v>
      </c>
      <c r="E396" t="str">
        <f t="shared" si="9"/>
        <v>TCUArgillic</v>
      </c>
      <c r="F396">
        <v>2000</v>
      </c>
      <c r="G396">
        <v>149.93438320210043</v>
      </c>
    </row>
    <row r="397" spans="1:7" x14ac:dyDescent="0.25">
      <c r="A397" t="s">
        <v>98</v>
      </c>
      <c r="B397" s="35" t="s">
        <v>11</v>
      </c>
      <c r="C397" t="s">
        <v>101</v>
      </c>
      <c r="D397" t="s">
        <v>822</v>
      </c>
      <c r="E397" t="str">
        <f t="shared" si="9"/>
        <v>TCUArgillic</v>
      </c>
      <c r="F397">
        <v>2000</v>
      </c>
      <c r="G397">
        <v>136.85564304462014</v>
      </c>
    </row>
    <row r="398" spans="1:7" x14ac:dyDescent="0.25">
      <c r="A398" t="s">
        <v>205</v>
      </c>
      <c r="B398" s="35" t="s">
        <v>11</v>
      </c>
      <c r="C398" t="s">
        <v>95</v>
      </c>
      <c r="D398" t="s">
        <v>822</v>
      </c>
      <c r="E398" t="str">
        <f t="shared" si="9"/>
        <v>TCUArgillic</v>
      </c>
      <c r="F398">
        <v>2000</v>
      </c>
      <c r="G398">
        <v>274</v>
      </c>
    </row>
    <row r="399" spans="1:7" x14ac:dyDescent="0.25">
      <c r="A399" t="s">
        <v>137</v>
      </c>
      <c r="B399" s="35" t="s">
        <v>11</v>
      </c>
      <c r="C399" t="s">
        <v>24</v>
      </c>
      <c r="D399" t="s">
        <v>822</v>
      </c>
      <c r="E399" t="str">
        <f t="shared" si="9"/>
        <v>TCUArgillic</v>
      </c>
      <c r="F399">
        <v>2000</v>
      </c>
      <c r="G399">
        <v>20.986876640419723</v>
      </c>
    </row>
    <row r="400" spans="1:7" x14ac:dyDescent="0.25">
      <c r="A400" t="s">
        <v>137</v>
      </c>
      <c r="B400" s="35" t="s">
        <v>11</v>
      </c>
      <c r="C400" t="s">
        <v>138</v>
      </c>
      <c r="D400" t="s">
        <v>822</v>
      </c>
      <c r="E400" t="str">
        <f t="shared" si="9"/>
        <v>TCUArgillic</v>
      </c>
      <c r="F400">
        <v>2000</v>
      </c>
      <c r="G400">
        <v>379.01312335958028</v>
      </c>
    </row>
    <row r="401" spans="1:7" x14ac:dyDescent="0.25">
      <c r="A401" t="s">
        <v>46</v>
      </c>
      <c r="B401" t="s">
        <v>11</v>
      </c>
      <c r="C401" t="s">
        <v>23</v>
      </c>
      <c r="D401" t="s">
        <v>822</v>
      </c>
      <c r="E401" t="str">
        <f t="shared" si="9"/>
        <v>TCUArgillic</v>
      </c>
      <c r="F401">
        <v>2000</v>
      </c>
      <c r="G401">
        <v>69.881889763779327</v>
      </c>
    </row>
    <row r="402" spans="1:7" x14ac:dyDescent="0.25">
      <c r="A402" t="s">
        <v>46</v>
      </c>
      <c r="B402" t="s">
        <v>11</v>
      </c>
      <c r="C402" t="s">
        <v>23</v>
      </c>
      <c r="D402" t="s">
        <v>822</v>
      </c>
      <c r="E402" t="str">
        <f t="shared" si="9"/>
        <v>TCUArgillic</v>
      </c>
      <c r="F402">
        <v>2000</v>
      </c>
      <c r="G402">
        <v>60.039370078739921</v>
      </c>
    </row>
    <row r="403" spans="1:7" x14ac:dyDescent="0.25">
      <c r="A403" t="s">
        <v>46</v>
      </c>
      <c r="B403" t="s">
        <v>11</v>
      </c>
      <c r="C403" t="s">
        <v>23</v>
      </c>
      <c r="D403" t="s">
        <v>822</v>
      </c>
      <c r="E403" t="str">
        <f t="shared" si="9"/>
        <v>TCUArgillic</v>
      </c>
      <c r="F403">
        <v>2000</v>
      </c>
      <c r="G403">
        <v>50.196850393700515</v>
      </c>
    </row>
    <row r="404" spans="1:7" x14ac:dyDescent="0.25">
      <c r="A404" t="s">
        <v>46</v>
      </c>
      <c r="B404" t="s">
        <v>11</v>
      </c>
      <c r="C404" t="s">
        <v>23</v>
      </c>
      <c r="D404" t="s">
        <v>822</v>
      </c>
      <c r="E404" t="str">
        <f t="shared" si="9"/>
        <v>TCUArgillic</v>
      </c>
      <c r="F404">
        <v>2000</v>
      </c>
      <c r="G404">
        <v>60.039370078739921</v>
      </c>
    </row>
    <row r="405" spans="1:7" x14ac:dyDescent="0.25">
      <c r="A405" t="s">
        <v>110</v>
      </c>
      <c r="B405" t="s">
        <v>11</v>
      </c>
      <c r="C405" t="s">
        <v>24</v>
      </c>
      <c r="D405" t="s">
        <v>822</v>
      </c>
      <c r="E405" t="str">
        <f t="shared" si="9"/>
        <v>TCUArgillic</v>
      </c>
      <c r="F405">
        <v>2000</v>
      </c>
      <c r="G405">
        <v>36.934383202099525</v>
      </c>
    </row>
    <row r="406" spans="1:7" x14ac:dyDescent="0.25">
      <c r="A406" t="s">
        <v>112</v>
      </c>
      <c r="B406" t="s">
        <v>11</v>
      </c>
      <c r="C406" t="s">
        <v>23</v>
      </c>
      <c r="D406" t="s">
        <v>822</v>
      </c>
      <c r="E406" t="str">
        <f t="shared" si="9"/>
        <v>TCUArgillic</v>
      </c>
      <c r="F406">
        <v>2000</v>
      </c>
      <c r="G406">
        <v>164.85564304461968</v>
      </c>
    </row>
    <row r="407" spans="1:7" x14ac:dyDescent="0.25">
      <c r="A407" t="s">
        <v>48</v>
      </c>
      <c r="B407" t="s">
        <v>11</v>
      </c>
      <c r="C407" t="s">
        <v>23</v>
      </c>
      <c r="D407" t="s">
        <v>822</v>
      </c>
      <c r="E407" t="str">
        <f t="shared" si="9"/>
        <v>TCUArgillic</v>
      </c>
      <c r="F407">
        <v>2400</v>
      </c>
      <c r="G407">
        <v>15.091863517060119</v>
      </c>
    </row>
    <row r="408" spans="1:7" x14ac:dyDescent="0.25">
      <c r="A408" t="s">
        <v>48</v>
      </c>
      <c r="B408" t="s">
        <v>11</v>
      </c>
      <c r="C408" t="s">
        <v>24</v>
      </c>
      <c r="D408" t="s">
        <v>822</v>
      </c>
      <c r="E408" t="str">
        <f t="shared" si="9"/>
        <v>TCUArgillic</v>
      </c>
      <c r="F408">
        <v>2400</v>
      </c>
      <c r="G408">
        <v>14.763779527558654</v>
      </c>
    </row>
    <row r="409" spans="1:7" x14ac:dyDescent="0.25">
      <c r="A409" t="s">
        <v>51</v>
      </c>
      <c r="B409" t="s">
        <v>11</v>
      </c>
      <c r="C409" t="s">
        <v>54</v>
      </c>
      <c r="D409" t="s">
        <v>822</v>
      </c>
      <c r="E409" t="str">
        <f t="shared" si="9"/>
        <v>TCUArgillic</v>
      </c>
      <c r="F409">
        <v>2400</v>
      </c>
      <c r="G409">
        <v>105.31496062992028</v>
      </c>
    </row>
    <row r="410" spans="1:7" x14ac:dyDescent="0.25">
      <c r="A410" t="s">
        <v>51</v>
      </c>
      <c r="B410" t="s">
        <v>11</v>
      </c>
      <c r="C410" t="s">
        <v>54</v>
      </c>
      <c r="D410" t="s">
        <v>822</v>
      </c>
      <c r="E410" t="str">
        <f t="shared" si="9"/>
        <v>TCUArgillic</v>
      </c>
      <c r="F410">
        <v>2400</v>
      </c>
      <c r="G410">
        <v>214.84251968504032</v>
      </c>
    </row>
    <row r="411" spans="1:7" x14ac:dyDescent="0.25">
      <c r="A411" t="s">
        <v>61</v>
      </c>
      <c r="B411" t="s">
        <v>11</v>
      </c>
      <c r="C411" t="s">
        <v>23</v>
      </c>
      <c r="D411" t="s">
        <v>822</v>
      </c>
      <c r="E411" t="str">
        <f t="shared" si="9"/>
        <v>TCUArgillic</v>
      </c>
      <c r="F411">
        <v>2400</v>
      </c>
      <c r="G411">
        <v>20.013123359580277</v>
      </c>
    </row>
    <row r="412" spans="1:7" x14ac:dyDescent="0.25">
      <c r="A412" t="s">
        <v>98</v>
      </c>
      <c r="B412" t="s">
        <v>11</v>
      </c>
      <c r="C412" t="s">
        <v>101</v>
      </c>
      <c r="D412" t="s">
        <v>822</v>
      </c>
      <c r="E412" t="str">
        <f t="shared" si="9"/>
        <v>TCUArgillic</v>
      </c>
      <c r="F412">
        <v>2400</v>
      </c>
      <c r="G412">
        <v>275.87401574803152</v>
      </c>
    </row>
    <row r="413" spans="1:7" x14ac:dyDescent="0.25">
      <c r="A413" t="s">
        <v>173</v>
      </c>
      <c r="B413" t="s">
        <v>11</v>
      </c>
      <c r="C413" t="s">
        <v>141</v>
      </c>
      <c r="D413" t="s">
        <v>822</v>
      </c>
      <c r="E413" t="str">
        <f t="shared" si="9"/>
        <v>TCUArgillic</v>
      </c>
      <c r="F413">
        <v>2400</v>
      </c>
      <c r="G413">
        <v>28.871391076115287</v>
      </c>
    </row>
    <row r="414" spans="1:7" x14ac:dyDescent="0.25">
      <c r="A414" t="s">
        <v>137</v>
      </c>
      <c r="B414" t="s">
        <v>11</v>
      </c>
      <c r="C414" t="s">
        <v>138</v>
      </c>
      <c r="D414" t="s">
        <v>822</v>
      </c>
      <c r="E414" t="str">
        <f t="shared" si="9"/>
        <v>TCUArgillic</v>
      </c>
      <c r="F414">
        <v>2400</v>
      </c>
      <c r="G414">
        <v>11.078740157479842</v>
      </c>
    </row>
    <row r="415" spans="1:7" x14ac:dyDescent="0.25">
      <c r="A415" t="s">
        <v>46</v>
      </c>
      <c r="B415" t="s">
        <v>11</v>
      </c>
      <c r="C415" t="s">
        <v>23</v>
      </c>
      <c r="D415" t="s">
        <v>822</v>
      </c>
      <c r="E415" t="str">
        <f t="shared" si="9"/>
        <v>TCUArgillic</v>
      </c>
      <c r="F415">
        <v>2400</v>
      </c>
      <c r="G415">
        <v>105.97112860892321</v>
      </c>
    </row>
    <row r="416" spans="1:7" x14ac:dyDescent="0.25">
      <c r="A416" t="s">
        <v>46</v>
      </c>
      <c r="B416" t="s">
        <v>11</v>
      </c>
      <c r="C416" t="s">
        <v>24</v>
      </c>
      <c r="D416" t="s">
        <v>822</v>
      </c>
      <c r="E416" t="str">
        <f t="shared" si="9"/>
        <v>TCUArgillic</v>
      </c>
      <c r="F416">
        <v>2400</v>
      </c>
      <c r="G416">
        <v>10.170603674539962</v>
      </c>
    </row>
    <row r="417" spans="1:7" x14ac:dyDescent="0.25">
      <c r="A417" t="s">
        <v>46</v>
      </c>
      <c r="B417" t="s">
        <v>11</v>
      </c>
      <c r="C417" t="s">
        <v>24</v>
      </c>
      <c r="D417" t="s">
        <v>822</v>
      </c>
      <c r="E417" t="str">
        <f t="shared" si="9"/>
        <v>TCUArgillic</v>
      </c>
      <c r="F417">
        <v>2400</v>
      </c>
      <c r="G417">
        <v>14.107611548555724</v>
      </c>
    </row>
    <row r="418" spans="1:7" x14ac:dyDescent="0.25">
      <c r="A418" t="s">
        <v>46</v>
      </c>
      <c r="B418" t="s">
        <v>11</v>
      </c>
      <c r="C418" t="s">
        <v>47</v>
      </c>
      <c r="D418" t="s">
        <v>822</v>
      </c>
      <c r="E418" t="str">
        <f t="shared" si="9"/>
        <v>TCUArgillic</v>
      </c>
      <c r="F418">
        <v>2400</v>
      </c>
      <c r="G418">
        <v>13.123359580052238</v>
      </c>
    </row>
    <row r="419" spans="1:7" x14ac:dyDescent="0.25">
      <c r="A419" t="s">
        <v>112</v>
      </c>
      <c r="B419" t="s">
        <v>11</v>
      </c>
      <c r="C419" t="s">
        <v>23</v>
      </c>
      <c r="D419" t="s">
        <v>822</v>
      </c>
      <c r="E419" t="str">
        <f t="shared" si="9"/>
        <v>TCUArgillic</v>
      </c>
      <c r="F419">
        <v>2400</v>
      </c>
      <c r="G419">
        <v>115</v>
      </c>
    </row>
    <row r="420" spans="1:7" x14ac:dyDescent="0.25">
      <c r="A420" t="s">
        <v>112</v>
      </c>
      <c r="B420" t="s">
        <v>11</v>
      </c>
      <c r="C420" t="s">
        <v>23</v>
      </c>
      <c r="D420" t="s">
        <v>822</v>
      </c>
      <c r="E420" t="str">
        <f t="shared" si="9"/>
        <v>TCUArgillic</v>
      </c>
      <c r="F420">
        <v>2400</v>
      </c>
      <c r="G420">
        <v>285</v>
      </c>
    </row>
    <row r="421" spans="1:7" x14ac:dyDescent="0.25">
      <c r="A421" t="s">
        <v>48</v>
      </c>
      <c r="B421" t="s">
        <v>11</v>
      </c>
      <c r="C421" t="s">
        <v>24</v>
      </c>
      <c r="D421" t="s">
        <v>822</v>
      </c>
      <c r="E421" t="str">
        <f t="shared" si="9"/>
        <v>TCUArgillic</v>
      </c>
      <c r="F421">
        <v>2800</v>
      </c>
      <c r="G421">
        <v>95.144356955381227</v>
      </c>
    </row>
    <row r="422" spans="1:7" x14ac:dyDescent="0.25">
      <c r="A422" t="s">
        <v>51</v>
      </c>
      <c r="B422" t="s">
        <v>11</v>
      </c>
      <c r="C422" t="s">
        <v>54</v>
      </c>
      <c r="D422" t="s">
        <v>822</v>
      </c>
      <c r="E422" t="str">
        <f t="shared" si="9"/>
        <v>TCUArgillic</v>
      </c>
      <c r="F422">
        <v>2800</v>
      </c>
      <c r="G422">
        <v>85.026246719159644</v>
      </c>
    </row>
    <row r="423" spans="1:7" x14ac:dyDescent="0.25">
      <c r="A423" t="s">
        <v>51</v>
      </c>
      <c r="B423" t="s">
        <v>11</v>
      </c>
      <c r="C423" t="s">
        <v>55</v>
      </c>
      <c r="D423" t="s">
        <v>822</v>
      </c>
      <c r="E423" t="str">
        <f t="shared" si="9"/>
        <v>TCUArgillic</v>
      </c>
      <c r="F423">
        <v>2800</v>
      </c>
      <c r="G423">
        <v>70.209973753279883</v>
      </c>
    </row>
    <row r="424" spans="1:7" x14ac:dyDescent="0.25">
      <c r="A424" t="s">
        <v>61</v>
      </c>
      <c r="B424" t="s">
        <v>11</v>
      </c>
      <c r="C424" t="s">
        <v>23</v>
      </c>
      <c r="D424" t="s">
        <v>822</v>
      </c>
      <c r="E424" t="str">
        <f t="shared" si="9"/>
        <v>TCUArgillic</v>
      </c>
      <c r="F424">
        <v>2800</v>
      </c>
      <c r="G424">
        <v>16.076115485564515</v>
      </c>
    </row>
    <row r="425" spans="1:7" x14ac:dyDescent="0.25">
      <c r="A425" t="s">
        <v>109</v>
      </c>
      <c r="B425" t="s">
        <v>11</v>
      </c>
      <c r="C425" t="s">
        <v>24</v>
      </c>
      <c r="D425" t="s">
        <v>822</v>
      </c>
      <c r="E425" t="str">
        <f t="shared" si="9"/>
        <v>TCUArgillic</v>
      </c>
      <c r="F425">
        <v>2800</v>
      </c>
      <c r="G425">
        <v>232.08923884514479</v>
      </c>
    </row>
    <row r="426" spans="1:7" x14ac:dyDescent="0.25">
      <c r="A426" t="s">
        <v>196</v>
      </c>
      <c r="B426" t="s">
        <v>11</v>
      </c>
      <c r="C426" t="s">
        <v>95</v>
      </c>
      <c r="D426" t="s">
        <v>822</v>
      </c>
      <c r="E426" t="str">
        <f t="shared" si="9"/>
        <v>TCUArgillic</v>
      </c>
      <c r="F426">
        <v>2800</v>
      </c>
      <c r="G426">
        <v>56</v>
      </c>
    </row>
    <row r="427" spans="1:7" x14ac:dyDescent="0.25">
      <c r="A427" t="s">
        <v>137</v>
      </c>
      <c r="B427" t="s">
        <v>11</v>
      </c>
      <c r="C427" t="s">
        <v>138</v>
      </c>
      <c r="D427" t="s">
        <v>822</v>
      </c>
      <c r="E427" t="str">
        <f t="shared" si="9"/>
        <v>TCUArgillic</v>
      </c>
      <c r="F427">
        <v>2800</v>
      </c>
      <c r="G427">
        <v>129.92125984252016</v>
      </c>
    </row>
    <row r="428" spans="1:7" x14ac:dyDescent="0.25">
      <c r="A428" t="s">
        <v>137</v>
      </c>
      <c r="B428" t="s">
        <v>11</v>
      </c>
      <c r="C428" t="s">
        <v>138</v>
      </c>
      <c r="D428" t="s">
        <v>822</v>
      </c>
      <c r="E428" t="str">
        <f t="shared" si="9"/>
        <v>TCUArgillic</v>
      </c>
      <c r="F428">
        <v>2800</v>
      </c>
      <c r="G428">
        <v>54.013123359580277</v>
      </c>
    </row>
    <row r="429" spans="1:7" x14ac:dyDescent="0.25">
      <c r="A429" t="s">
        <v>46</v>
      </c>
      <c r="B429" t="s">
        <v>11</v>
      </c>
      <c r="C429" t="s">
        <v>24</v>
      </c>
      <c r="D429" t="s">
        <v>822</v>
      </c>
      <c r="E429" t="str">
        <f t="shared" si="9"/>
        <v>TCUArgillic</v>
      </c>
      <c r="F429">
        <v>2800</v>
      </c>
      <c r="G429">
        <v>13.779527559055168</v>
      </c>
    </row>
    <row r="430" spans="1:7" x14ac:dyDescent="0.25">
      <c r="A430" t="s">
        <v>46</v>
      </c>
      <c r="B430" t="s">
        <v>11</v>
      </c>
      <c r="C430" t="s">
        <v>24</v>
      </c>
      <c r="D430" t="s">
        <v>822</v>
      </c>
      <c r="E430" t="str">
        <f t="shared" si="9"/>
        <v>TCUArgillic</v>
      </c>
      <c r="F430">
        <v>2800</v>
      </c>
      <c r="G430">
        <v>6.8897637795280389</v>
      </c>
    </row>
    <row r="431" spans="1:7" x14ac:dyDescent="0.25">
      <c r="A431" t="s">
        <v>46</v>
      </c>
      <c r="B431" t="s">
        <v>11</v>
      </c>
      <c r="C431" t="s">
        <v>24</v>
      </c>
      <c r="D431" t="s">
        <v>822</v>
      </c>
      <c r="E431" t="str">
        <f t="shared" si="9"/>
        <v>TCUArgillic</v>
      </c>
      <c r="F431">
        <v>2800</v>
      </c>
      <c r="G431">
        <v>11.154855643045266</v>
      </c>
    </row>
    <row r="432" spans="1:7" x14ac:dyDescent="0.25">
      <c r="A432" t="s">
        <v>110</v>
      </c>
      <c r="B432" t="s">
        <v>11</v>
      </c>
      <c r="C432" t="s">
        <v>24</v>
      </c>
      <c r="D432" t="s">
        <v>822</v>
      </c>
      <c r="E432" t="str">
        <f t="shared" si="9"/>
        <v>TCUArgillic</v>
      </c>
      <c r="F432">
        <v>2800</v>
      </c>
      <c r="G432">
        <v>197.84251968503986</v>
      </c>
    </row>
    <row r="433" spans="1:7" x14ac:dyDescent="0.25">
      <c r="A433" t="s">
        <v>112</v>
      </c>
      <c r="B433" t="s">
        <v>11</v>
      </c>
      <c r="C433" t="s">
        <v>23</v>
      </c>
      <c r="D433" t="s">
        <v>822</v>
      </c>
      <c r="E433" t="str">
        <f t="shared" si="9"/>
        <v>TCUArgillic</v>
      </c>
      <c r="F433">
        <v>2800</v>
      </c>
      <c r="G433">
        <v>41.115485564303981</v>
      </c>
    </row>
    <row r="434" spans="1:7" x14ac:dyDescent="0.25">
      <c r="A434" t="s">
        <v>112</v>
      </c>
      <c r="B434" t="s">
        <v>11</v>
      </c>
      <c r="C434" t="s">
        <v>23</v>
      </c>
      <c r="D434" t="s">
        <v>822</v>
      </c>
      <c r="E434" t="str">
        <f t="shared" si="9"/>
        <v>TCUArgillic</v>
      </c>
      <c r="F434">
        <v>2800</v>
      </c>
      <c r="G434">
        <v>274.8950131233596</v>
      </c>
    </row>
    <row r="435" spans="1:7" x14ac:dyDescent="0.25">
      <c r="A435" t="s">
        <v>37</v>
      </c>
      <c r="B435" t="s">
        <v>11</v>
      </c>
      <c r="C435" t="s">
        <v>23</v>
      </c>
      <c r="D435" t="s">
        <v>822</v>
      </c>
      <c r="E435" t="str">
        <f t="shared" si="9"/>
        <v>TCUArgillic</v>
      </c>
      <c r="F435">
        <v>3200</v>
      </c>
      <c r="G435">
        <v>169.94750656167889</v>
      </c>
    </row>
    <row r="436" spans="1:7" x14ac:dyDescent="0.25">
      <c r="A436" t="s">
        <v>48</v>
      </c>
      <c r="B436" t="s">
        <v>11</v>
      </c>
      <c r="C436" t="s">
        <v>49</v>
      </c>
      <c r="D436" t="s">
        <v>822</v>
      </c>
      <c r="E436" t="str">
        <f t="shared" si="9"/>
        <v>TCUArgillic</v>
      </c>
      <c r="F436">
        <v>3200</v>
      </c>
      <c r="G436">
        <v>41.994750656167525</v>
      </c>
    </row>
    <row r="437" spans="1:7" x14ac:dyDescent="0.25">
      <c r="A437" t="s">
        <v>48</v>
      </c>
      <c r="B437" t="s">
        <v>11</v>
      </c>
      <c r="C437" t="s">
        <v>50</v>
      </c>
      <c r="D437" t="s">
        <v>822</v>
      </c>
      <c r="E437" t="str">
        <f t="shared" si="9"/>
        <v>TCUArgillic</v>
      </c>
      <c r="F437">
        <v>3200</v>
      </c>
      <c r="G437">
        <v>86.942257217848237</v>
      </c>
    </row>
    <row r="438" spans="1:7" x14ac:dyDescent="0.25">
      <c r="A438" t="s">
        <v>109</v>
      </c>
      <c r="B438" t="s">
        <v>11</v>
      </c>
      <c r="C438" t="s">
        <v>24</v>
      </c>
      <c r="D438" t="s">
        <v>822</v>
      </c>
      <c r="E438" t="str">
        <f t="shared" si="9"/>
        <v>TCUArgillic</v>
      </c>
      <c r="F438">
        <v>3200</v>
      </c>
      <c r="G438">
        <v>15.942257217847782</v>
      </c>
    </row>
    <row r="439" spans="1:7" x14ac:dyDescent="0.25">
      <c r="A439" t="s">
        <v>137</v>
      </c>
      <c r="B439" t="s">
        <v>11</v>
      </c>
      <c r="C439" t="s">
        <v>138</v>
      </c>
      <c r="D439" t="s">
        <v>822</v>
      </c>
      <c r="E439" t="str">
        <f t="shared" si="9"/>
        <v>TCUArgillic</v>
      </c>
      <c r="F439">
        <v>3200</v>
      </c>
      <c r="G439">
        <v>265.86876640419905</v>
      </c>
    </row>
    <row r="440" spans="1:7" x14ac:dyDescent="0.25">
      <c r="A440" t="s">
        <v>137</v>
      </c>
      <c r="B440" t="s">
        <v>11</v>
      </c>
      <c r="C440" t="s">
        <v>139</v>
      </c>
      <c r="D440" t="s">
        <v>822</v>
      </c>
      <c r="E440" t="str">
        <f t="shared" si="9"/>
        <v>TCUArgillic</v>
      </c>
      <c r="F440">
        <v>3200</v>
      </c>
      <c r="G440">
        <v>134.13123359580095</v>
      </c>
    </row>
    <row r="441" spans="1:7" x14ac:dyDescent="0.25">
      <c r="A441" t="s">
        <v>110</v>
      </c>
      <c r="B441" t="s">
        <v>11</v>
      </c>
      <c r="C441" t="s">
        <v>24</v>
      </c>
      <c r="D441" t="s">
        <v>822</v>
      </c>
      <c r="E441" t="str">
        <f t="shared" si="9"/>
        <v>TCUArgillic</v>
      </c>
      <c r="F441">
        <v>3200</v>
      </c>
      <c r="G441">
        <v>37.065616797900475</v>
      </c>
    </row>
    <row r="442" spans="1:7" x14ac:dyDescent="0.25">
      <c r="A442" t="s">
        <v>112</v>
      </c>
      <c r="B442" t="s">
        <v>11</v>
      </c>
      <c r="C442" t="s">
        <v>23</v>
      </c>
      <c r="D442" t="s">
        <v>822</v>
      </c>
      <c r="E442" t="str">
        <f t="shared" si="9"/>
        <v>TCUArgillic</v>
      </c>
      <c r="F442">
        <v>3200</v>
      </c>
      <c r="G442">
        <v>94.855643044618773</v>
      </c>
    </row>
    <row r="443" spans="1:7" x14ac:dyDescent="0.25">
      <c r="A443" t="s">
        <v>112</v>
      </c>
      <c r="B443" t="s">
        <v>11</v>
      </c>
      <c r="C443" t="s">
        <v>23</v>
      </c>
      <c r="D443" t="s">
        <v>822</v>
      </c>
      <c r="E443" t="str">
        <f t="shared" si="9"/>
        <v>TCUArgillic</v>
      </c>
      <c r="F443">
        <v>3200</v>
      </c>
      <c r="G443">
        <v>85</v>
      </c>
    </row>
    <row r="444" spans="1:7" x14ac:dyDescent="0.25">
      <c r="A444" t="s">
        <v>48</v>
      </c>
      <c r="B444" t="s">
        <v>11</v>
      </c>
      <c r="C444" t="s">
        <v>50</v>
      </c>
      <c r="D444" t="s">
        <v>822</v>
      </c>
      <c r="E444" t="str">
        <f t="shared" si="9"/>
        <v>TCUArgillic</v>
      </c>
      <c r="F444">
        <v>3600</v>
      </c>
      <c r="G444">
        <v>33.792650918635445</v>
      </c>
    </row>
    <row r="445" spans="1:7" x14ac:dyDescent="0.25">
      <c r="A445" t="s">
        <v>137</v>
      </c>
      <c r="B445" t="s">
        <v>11</v>
      </c>
      <c r="C445" t="s">
        <v>139</v>
      </c>
      <c r="D445" t="s">
        <v>822</v>
      </c>
      <c r="E445" t="str">
        <f t="shared" si="9"/>
        <v>TCUArgillic</v>
      </c>
      <c r="F445">
        <v>3600</v>
      </c>
      <c r="G445">
        <v>101.1049868766404</v>
      </c>
    </row>
    <row r="446" spans="1:7" x14ac:dyDescent="0.25">
      <c r="A446" t="s">
        <v>112</v>
      </c>
      <c r="B446" t="s">
        <v>11</v>
      </c>
      <c r="C446" t="s">
        <v>23</v>
      </c>
      <c r="D446" t="s">
        <v>822</v>
      </c>
      <c r="E446" t="str">
        <f t="shared" si="9"/>
        <v>TCUArgillic</v>
      </c>
      <c r="F446">
        <v>3600</v>
      </c>
      <c r="G446">
        <v>400</v>
      </c>
    </row>
    <row r="447" spans="1:7" x14ac:dyDescent="0.25">
      <c r="A447" t="s">
        <v>112</v>
      </c>
      <c r="B447" t="s">
        <v>11</v>
      </c>
      <c r="C447" t="s">
        <v>23</v>
      </c>
      <c r="D447" t="s">
        <v>822</v>
      </c>
      <c r="E447" t="str">
        <f t="shared" si="9"/>
        <v>TCUArgillic</v>
      </c>
      <c r="F447">
        <v>4000</v>
      </c>
      <c r="G447">
        <v>400</v>
      </c>
    </row>
    <row r="448" spans="1:7" x14ac:dyDescent="0.25">
      <c r="A448" t="s">
        <v>30</v>
      </c>
      <c r="B448" t="s">
        <v>11</v>
      </c>
      <c r="C448" t="s">
        <v>24</v>
      </c>
      <c r="D448" t="s">
        <v>822</v>
      </c>
      <c r="E448" t="str">
        <f t="shared" si="9"/>
        <v>TCUArgillic</v>
      </c>
      <c r="F448">
        <v>4400</v>
      </c>
      <c r="G448">
        <v>188.14435695538123</v>
      </c>
    </row>
    <row r="449" spans="1:7" x14ac:dyDescent="0.25">
      <c r="A449" t="s">
        <v>112</v>
      </c>
      <c r="B449" t="s">
        <v>11</v>
      </c>
      <c r="C449" t="s">
        <v>23</v>
      </c>
      <c r="D449" t="s">
        <v>822</v>
      </c>
      <c r="E449" t="str">
        <f t="shared" si="9"/>
        <v>TCUArgillic</v>
      </c>
      <c r="F449">
        <v>4400</v>
      </c>
      <c r="G449">
        <v>115</v>
      </c>
    </row>
    <row r="450" spans="1:7" x14ac:dyDescent="0.25">
      <c r="A450" t="s">
        <v>42</v>
      </c>
      <c r="B450" t="s">
        <v>11</v>
      </c>
      <c r="C450" t="s">
        <v>23</v>
      </c>
      <c r="D450" t="s">
        <v>822</v>
      </c>
      <c r="E450" t="str">
        <f t="shared" si="9"/>
        <v>TCUArgillic</v>
      </c>
      <c r="F450">
        <v>4800</v>
      </c>
      <c r="G450">
        <v>90.223097112861069</v>
      </c>
    </row>
    <row r="451" spans="1:7" x14ac:dyDescent="0.25">
      <c r="A451" t="s">
        <v>30</v>
      </c>
      <c r="B451" t="s">
        <v>11</v>
      </c>
      <c r="C451" t="s">
        <v>24</v>
      </c>
      <c r="D451" t="s">
        <v>822</v>
      </c>
      <c r="E451" t="str">
        <f t="shared" si="9"/>
        <v>TCUArgillic</v>
      </c>
      <c r="F451">
        <v>4800</v>
      </c>
      <c r="G451">
        <v>31.015748031495605</v>
      </c>
    </row>
    <row r="452" spans="1:7" x14ac:dyDescent="0.25">
      <c r="A452" t="s">
        <v>61</v>
      </c>
      <c r="B452" t="s">
        <v>11</v>
      </c>
      <c r="C452" t="s">
        <v>65</v>
      </c>
      <c r="D452" t="s">
        <v>822</v>
      </c>
      <c r="E452" t="str">
        <f t="shared" si="9"/>
        <v>TCUArgillic</v>
      </c>
      <c r="F452">
        <v>5200</v>
      </c>
      <c r="G452">
        <v>1.8740157480315247</v>
      </c>
    </row>
    <row r="453" spans="1:7" x14ac:dyDescent="0.25">
      <c r="A453" t="s">
        <v>137</v>
      </c>
      <c r="B453" t="s">
        <v>11</v>
      </c>
      <c r="C453" t="s">
        <v>141</v>
      </c>
      <c r="D453" t="s">
        <v>822</v>
      </c>
      <c r="E453" t="str">
        <f t="shared" si="9"/>
        <v>TCUArgillic</v>
      </c>
      <c r="F453">
        <v>5200</v>
      </c>
      <c r="G453">
        <v>70.209973753280792</v>
      </c>
    </row>
    <row r="454" spans="1:7" x14ac:dyDescent="0.25">
      <c r="A454" t="s">
        <v>61</v>
      </c>
      <c r="B454" t="s">
        <v>11</v>
      </c>
      <c r="C454" t="s">
        <v>65</v>
      </c>
      <c r="D454" t="s">
        <v>822</v>
      </c>
      <c r="E454" t="str">
        <f t="shared" si="9"/>
        <v>TCUArgillic</v>
      </c>
      <c r="F454">
        <v>5600</v>
      </c>
      <c r="G454">
        <v>256</v>
      </c>
    </row>
    <row r="455" spans="1:7" x14ac:dyDescent="0.25">
      <c r="A455" t="s">
        <v>37</v>
      </c>
      <c r="B455" t="s">
        <v>11</v>
      </c>
      <c r="C455" t="s">
        <v>24</v>
      </c>
      <c r="D455" t="s">
        <v>822</v>
      </c>
      <c r="E455" t="str">
        <f t="shared" ref="E455:E518" si="10">B455&amp;D455</f>
        <v>TCUArgillic</v>
      </c>
      <c r="F455">
        <v>6000</v>
      </c>
      <c r="G455">
        <v>109.01312335958028</v>
      </c>
    </row>
    <row r="456" spans="1:7" x14ac:dyDescent="0.25">
      <c r="A456" t="s">
        <v>37</v>
      </c>
      <c r="B456" t="s">
        <v>11</v>
      </c>
      <c r="C456" t="s">
        <v>24</v>
      </c>
      <c r="D456" t="s">
        <v>822</v>
      </c>
      <c r="E456" t="str">
        <f t="shared" si="10"/>
        <v>TCUArgillic</v>
      </c>
      <c r="F456">
        <v>6400</v>
      </c>
      <c r="G456">
        <v>149.84514435695564</v>
      </c>
    </row>
    <row r="457" spans="1:7" x14ac:dyDescent="0.25">
      <c r="A457" t="s">
        <v>147</v>
      </c>
      <c r="B457" t="s">
        <v>11</v>
      </c>
      <c r="C457" t="s">
        <v>93</v>
      </c>
      <c r="D457" t="s">
        <v>823</v>
      </c>
      <c r="E457" t="str">
        <f t="shared" si="10"/>
        <v>TCUDevitrified</v>
      </c>
      <c r="F457">
        <v>400</v>
      </c>
      <c r="G457">
        <v>55.07611548556406</v>
      </c>
    </row>
    <row r="458" spans="1:7" x14ac:dyDescent="0.25">
      <c r="A458" t="s">
        <v>162</v>
      </c>
      <c r="B458" t="s">
        <v>11</v>
      </c>
      <c r="C458" t="s">
        <v>93</v>
      </c>
      <c r="D458" t="s">
        <v>823</v>
      </c>
      <c r="E458" t="str">
        <f t="shared" si="10"/>
        <v>TCUDevitrified</v>
      </c>
      <c r="F458">
        <v>400</v>
      </c>
      <c r="G458">
        <v>115.16010498687683</v>
      </c>
    </row>
    <row r="459" spans="1:7" x14ac:dyDescent="0.25">
      <c r="A459" t="s">
        <v>201</v>
      </c>
      <c r="B459" t="s">
        <v>11</v>
      </c>
      <c r="C459" t="s">
        <v>93</v>
      </c>
      <c r="D459" t="s">
        <v>823</v>
      </c>
      <c r="E459" t="str">
        <f t="shared" si="10"/>
        <v>TCUDevitrified</v>
      </c>
      <c r="F459">
        <v>400</v>
      </c>
      <c r="G459">
        <v>29</v>
      </c>
    </row>
    <row r="460" spans="1:7" x14ac:dyDescent="0.25">
      <c r="A460" t="s">
        <v>208</v>
      </c>
      <c r="B460" t="s">
        <v>11</v>
      </c>
      <c r="C460" t="s">
        <v>93</v>
      </c>
      <c r="D460" t="s">
        <v>823</v>
      </c>
      <c r="E460" t="str">
        <f t="shared" si="10"/>
        <v>TCUDevitrified</v>
      </c>
      <c r="F460">
        <v>400</v>
      </c>
      <c r="G460">
        <v>139.9737532808399</v>
      </c>
    </row>
    <row r="461" spans="1:7" x14ac:dyDescent="0.25">
      <c r="A461" t="s">
        <v>110</v>
      </c>
      <c r="B461" t="s">
        <v>11</v>
      </c>
      <c r="C461" t="s">
        <v>5</v>
      </c>
      <c r="D461" t="s">
        <v>823</v>
      </c>
      <c r="E461" t="str">
        <f t="shared" si="10"/>
        <v>TCUDevitrified</v>
      </c>
      <c r="F461">
        <v>800</v>
      </c>
      <c r="G461">
        <v>40.026246719160326</v>
      </c>
    </row>
    <row r="462" spans="1:7" x14ac:dyDescent="0.25">
      <c r="A462" t="s">
        <v>185</v>
      </c>
      <c r="B462" t="s">
        <v>11</v>
      </c>
      <c r="C462" t="s">
        <v>93</v>
      </c>
      <c r="D462" t="s">
        <v>823</v>
      </c>
      <c r="E462" t="str">
        <f t="shared" si="10"/>
        <v>TCUDevitrified</v>
      </c>
      <c r="F462">
        <v>800</v>
      </c>
      <c r="G462">
        <v>93.832020997375139</v>
      </c>
    </row>
    <row r="463" spans="1:7" x14ac:dyDescent="0.25">
      <c r="A463" t="s">
        <v>185</v>
      </c>
      <c r="B463" t="s">
        <v>11</v>
      </c>
      <c r="C463" t="s">
        <v>93</v>
      </c>
      <c r="D463" t="s">
        <v>823</v>
      </c>
      <c r="E463" t="str">
        <f t="shared" si="10"/>
        <v>TCUDevitrified</v>
      </c>
      <c r="F463">
        <v>800</v>
      </c>
      <c r="G463">
        <v>144.12860892388471</v>
      </c>
    </row>
    <row r="464" spans="1:7" x14ac:dyDescent="0.25">
      <c r="A464" t="s">
        <v>176</v>
      </c>
      <c r="B464" t="s">
        <v>11</v>
      </c>
      <c r="C464" t="s">
        <v>93</v>
      </c>
      <c r="D464" t="s">
        <v>823</v>
      </c>
      <c r="E464" t="str">
        <f t="shared" si="10"/>
        <v>TCUDevitrified</v>
      </c>
      <c r="F464">
        <v>800</v>
      </c>
      <c r="G464">
        <v>100.98425196850394</v>
      </c>
    </row>
    <row r="465" spans="1:7" x14ac:dyDescent="0.25">
      <c r="A465" t="s">
        <v>162</v>
      </c>
      <c r="B465" t="s">
        <v>11</v>
      </c>
      <c r="C465" t="s">
        <v>93</v>
      </c>
      <c r="D465" t="s">
        <v>823</v>
      </c>
      <c r="E465" t="str">
        <f t="shared" si="10"/>
        <v>TCUDevitrified</v>
      </c>
      <c r="F465">
        <v>800</v>
      </c>
      <c r="G465">
        <v>8.8556430446194554</v>
      </c>
    </row>
    <row r="466" spans="1:7" x14ac:dyDescent="0.25">
      <c r="A466" t="s">
        <v>217</v>
      </c>
      <c r="B466" t="s">
        <v>11</v>
      </c>
      <c r="C466" t="s">
        <v>93</v>
      </c>
      <c r="D466" t="s">
        <v>823</v>
      </c>
      <c r="E466" t="str">
        <f t="shared" si="10"/>
        <v>TCUDevitrified</v>
      </c>
      <c r="F466">
        <v>1200</v>
      </c>
      <c r="G466">
        <v>35</v>
      </c>
    </row>
    <row r="467" spans="1:7" x14ac:dyDescent="0.25">
      <c r="A467" t="s">
        <v>185</v>
      </c>
      <c r="B467" t="s">
        <v>11</v>
      </c>
      <c r="C467" t="s">
        <v>93</v>
      </c>
      <c r="D467" t="s">
        <v>823</v>
      </c>
      <c r="E467" t="str">
        <f t="shared" si="10"/>
        <v>TCUDevitrified</v>
      </c>
      <c r="F467">
        <v>1200</v>
      </c>
      <c r="G467">
        <v>400</v>
      </c>
    </row>
    <row r="468" spans="1:7" x14ac:dyDescent="0.25">
      <c r="A468" t="s">
        <v>173</v>
      </c>
      <c r="B468" t="s">
        <v>11</v>
      </c>
      <c r="C468" t="s">
        <v>93</v>
      </c>
      <c r="D468" t="s">
        <v>823</v>
      </c>
      <c r="E468" t="str">
        <f t="shared" si="10"/>
        <v>TCUDevitrified</v>
      </c>
      <c r="F468">
        <v>1200</v>
      </c>
      <c r="G468">
        <v>3.133858267716505</v>
      </c>
    </row>
    <row r="469" spans="1:7" x14ac:dyDescent="0.25">
      <c r="A469" t="s">
        <v>176</v>
      </c>
      <c r="B469" t="s">
        <v>11</v>
      </c>
      <c r="C469" t="s">
        <v>93</v>
      </c>
      <c r="D469" t="s">
        <v>823</v>
      </c>
      <c r="E469" t="str">
        <f t="shared" si="10"/>
        <v>TCUDevitrified</v>
      </c>
      <c r="F469">
        <v>1200</v>
      </c>
      <c r="G469">
        <v>151.96850393700788</v>
      </c>
    </row>
    <row r="470" spans="1:7" x14ac:dyDescent="0.25">
      <c r="A470" t="s">
        <v>176</v>
      </c>
      <c r="B470" t="s">
        <v>11</v>
      </c>
      <c r="C470" t="s">
        <v>93</v>
      </c>
      <c r="D470" t="s">
        <v>823</v>
      </c>
      <c r="E470" t="str">
        <f t="shared" si="10"/>
        <v>TCUDevitrified</v>
      </c>
      <c r="F470">
        <v>1200</v>
      </c>
      <c r="G470">
        <v>33.136482939632515</v>
      </c>
    </row>
    <row r="471" spans="1:7" x14ac:dyDescent="0.25">
      <c r="A471" t="s">
        <v>188</v>
      </c>
      <c r="B471" t="s">
        <v>11</v>
      </c>
      <c r="C471" t="s">
        <v>192</v>
      </c>
      <c r="D471" t="s">
        <v>823</v>
      </c>
      <c r="E471" t="str">
        <f t="shared" si="10"/>
        <v>TCUDevitrified</v>
      </c>
      <c r="F471">
        <v>1600</v>
      </c>
      <c r="G471">
        <v>216.00000000000045</v>
      </c>
    </row>
    <row r="472" spans="1:7" x14ac:dyDescent="0.25">
      <c r="A472" t="s">
        <v>185</v>
      </c>
      <c r="B472" t="s">
        <v>11</v>
      </c>
      <c r="C472" t="s">
        <v>93</v>
      </c>
      <c r="D472" t="s">
        <v>823</v>
      </c>
      <c r="E472" t="str">
        <f t="shared" si="10"/>
        <v>TCUDevitrified</v>
      </c>
      <c r="F472">
        <v>1600</v>
      </c>
      <c r="G472">
        <v>174.04724409448772</v>
      </c>
    </row>
    <row r="473" spans="1:7" x14ac:dyDescent="0.25">
      <c r="A473" t="s">
        <v>185</v>
      </c>
      <c r="B473" t="s">
        <v>11</v>
      </c>
      <c r="C473" t="s">
        <v>93</v>
      </c>
      <c r="D473" t="s">
        <v>823</v>
      </c>
      <c r="E473" t="str">
        <f t="shared" si="10"/>
        <v>TCUDevitrified</v>
      </c>
      <c r="F473">
        <v>1600</v>
      </c>
      <c r="G473">
        <v>62.992125984252198</v>
      </c>
    </row>
    <row r="474" spans="1:7" x14ac:dyDescent="0.25">
      <c r="A474" t="s">
        <v>185</v>
      </c>
      <c r="B474" t="s">
        <v>11</v>
      </c>
      <c r="C474" t="s">
        <v>93</v>
      </c>
      <c r="D474" t="s">
        <v>823</v>
      </c>
      <c r="E474" t="str">
        <f t="shared" si="10"/>
        <v>TCUDevitrified</v>
      </c>
      <c r="F474">
        <v>1600</v>
      </c>
      <c r="G474">
        <v>162.96062992126008</v>
      </c>
    </row>
    <row r="475" spans="1:7" x14ac:dyDescent="0.25">
      <c r="A475" t="s">
        <v>173</v>
      </c>
      <c r="B475" t="s">
        <v>11</v>
      </c>
      <c r="C475" t="s">
        <v>93</v>
      </c>
      <c r="D475" t="s">
        <v>823</v>
      </c>
      <c r="E475" t="str">
        <f t="shared" si="10"/>
        <v>TCUDevitrified</v>
      </c>
      <c r="F475">
        <v>1600</v>
      </c>
      <c r="G475">
        <v>36.892388451443367</v>
      </c>
    </row>
    <row r="476" spans="1:7" x14ac:dyDescent="0.25">
      <c r="A476" t="s">
        <v>176</v>
      </c>
      <c r="B476" t="s">
        <v>11</v>
      </c>
      <c r="C476" t="s">
        <v>93</v>
      </c>
      <c r="D476" t="s">
        <v>823</v>
      </c>
      <c r="E476" t="str">
        <f t="shared" si="10"/>
        <v>TCUDevitrified</v>
      </c>
      <c r="F476">
        <v>1600</v>
      </c>
      <c r="G476">
        <v>50.196850393700515</v>
      </c>
    </row>
    <row r="477" spans="1:7" x14ac:dyDescent="0.25">
      <c r="A477" t="s">
        <v>212</v>
      </c>
      <c r="B477" t="s">
        <v>11</v>
      </c>
      <c r="C477" t="s">
        <v>93</v>
      </c>
      <c r="D477" t="s">
        <v>823</v>
      </c>
      <c r="E477" t="str">
        <f t="shared" si="10"/>
        <v>TCUDevitrified</v>
      </c>
      <c r="F477">
        <v>1600</v>
      </c>
      <c r="G477">
        <v>89</v>
      </c>
    </row>
    <row r="478" spans="1:7" x14ac:dyDescent="0.25">
      <c r="A478" t="s">
        <v>188</v>
      </c>
      <c r="B478" t="s">
        <v>11</v>
      </c>
      <c r="C478" t="s">
        <v>191</v>
      </c>
      <c r="D478" t="s">
        <v>823</v>
      </c>
      <c r="E478" t="str">
        <f t="shared" si="10"/>
        <v>TCUDevitrified</v>
      </c>
      <c r="F478">
        <v>1600</v>
      </c>
      <c r="G478">
        <v>26.489501312335506</v>
      </c>
    </row>
    <row r="479" spans="1:7" x14ac:dyDescent="0.25">
      <c r="A479" t="s">
        <v>205</v>
      </c>
      <c r="B479" t="s">
        <v>11</v>
      </c>
      <c r="C479" t="s">
        <v>157</v>
      </c>
      <c r="D479" t="s">
        <v>823</v>
      </c>
      <c r="E479" t="str">
        <f t="shared" si="10"/>
        <v>TCUDevitrified</v>
      </c>
      <c r="F479">
        <v>1600</v>
      </c>
      <c r="G479">
        <v>80</v>
      </c>
    </row>
    <row r="480" spans="1:7" x14ac:dyDescent="0.25">
      <c r="A480" t="s">
        <v>110</v>
      </c>
      <c r="B480" t="s">
        <v>11</v>
      </c>
      <c r="C480" t="s">
        <v>5</v>
      </c>
      <c r="D480" t="s">
        <v>823</v>
      </c>
      <c r="E480" t="str">
        <f t="shared" si="10"/>
        <v>TCUDevitrified</v>
      </c>
      <c r="F480">
        <v>2000</v>
      </c>
      <c r="G480">
        <v>220.14435695538077</v>
      </c>
    </row>
    <row r="481" spans="1:7" x14ac:dyDescent="0.25">
      <c r="A481" t="s">
        <v>188</v>
      </c>
      <c r="B481" t="s">
        <v>11</v>
      </c>
      <c r="C481" t="s">
        <v>192</v>
      </c>
      <c r="D481" t="s">
        <v>823</v>
      </c>
      <c r="E481" t="str">
        <f t="shared" si="10"/>
        <v>TCUDevitrified</v>
      </c>
      <c r="F481">
        <v>2000</v>
      </c>
      <c r="G481">
        <v>100</v>
      </c>
    </row>
    <row r="482" spans="1:7" x14ac:dyDescent="0.25">
      <c r="A482" t="s">
        <v>188</v>
      </c>
      <c r="B482" t="s">
        <v>11</v>
      </c>
      <c r="C482" t="s">
        <v>192</v>
      </c>
      <c r="D482" t="s">
        <v>823</v>
      </c>
      <c r="E482" t="str">
        <f t="shared" si="10"/>
        <v>TCUDevitrified</v>
      </c>
      <c r="F482">
        <v>2000</v>
      </c>
      <c r="G482">
        <v>228.99999999999955</v>
      </c>
    </row>
    <row r="483" spans="1:7" x14ac:dyDescent="0.25">
      <c r="A483" t="s">
        <v>188</v>
      </c>
      <c r="B483" t="s">
        <v>11</v>
      </c>
      <c r="C483" t="s">
        <v>192</v>
      </c>
      <c r="D483" t="s">
        <v>823</v>
      </c>
      <c r="E483" t="str">
        <f t="shared" si="10"/>
        <v>TCUDevitrified</v>
      </c>
      <c r="F483">
        <v>2000</v>
      </c>
      <c r="G483">
        <v>48.950131233596039</v>
      </c>
    </row>
    <row r="484" spans="1:7" x14ac:dyDescent="0.25">
      <c r="A484" t="s">
        <v>198</v>
      </c>
      <c r="B484" t="s">
        <v>11</v>
      </c>
      <c r="C484" t="s">
        <v>93</v>
      </c>
      <c r="D484" t="s">
        <v>823</v>
      </c>
      <c r="E484" t="str">
        <f t="shared" si="10"/>
        <v>TCUDevitrified</v>
      </c>
      <c r="F484">
        <v>2000</v>
      </c>
      <c r="G484">
        <v>161.92913385826705</v>
      </c>
    </row>
    <row r="485" spans="1:7" x14ac:dyDescent="0.25">
      <c r="A485" t="s">
        <v>168</v>
      </c>
      <c r="B485" t="s">
        <v>11</v>
      </c>
      <c r="C485" t="s">
        <v>93</v>
      </c>
      <c r="D485" t="s">
        <v>823</v>
      </c>
      <c r="E485" t="str">
        <f t="shared" si="10"/>
        <v>TCUDevitrified</v>
      </c>
      <c r="F485">
        <v>2000</v>
      </c>
      <c r="G485">
        <v>255.93438320209998</v>
      </c>
    </row>
    <row r="486" spans="1:7" x14ac:dyDescent="0.25">
      <c r="A486" t="s">
        <v>185</v>
      </c>
      <c r="B486" t="s">
        <v>11</v>
      </c>
      <c r="C486" t="s">
        <v>93</v>
      </c>
      <c r="D486" t="s">
        <v>823</v>
      </c>
      <c r="E486" t="str">
        <f t="shared" si="10"/>
        <v>TCUDevitrified</v>
      </c>
      <c r="F486">
        <v>2000</v>
      </c>
      <c r="G486">
        <v>378.04986876640396</v>
      </c>
    </row>
    <row r="487" spans="1:7" x14ac:dyDescent="0.25">
      <c r="A487" t="s">
        <v>205</v>
      </c>
      <c r="B487" t="s">
        <v>11</v>
      </c>
      <c r="C487" t="s">
        <v>157</v>
      </c>
      <c r="D487" t="s">
        <v>823</v>
      </c>
      <c r="E487" t="str">
        <f t="shared" si="10"/>
        <v>TCUDevitrified</v>
      </c>
      <c r="F487">
        <v>2000</v>
      </c>
      <c r="G487">
        <v>0</v>
      </c>
    </row>
    <row r="488" spans="1:7" x14ac:dyDescent="0.25">
      <c r="A488" t="s">
        <v>168</v>
      </c>
      <c r="B488" t="s">
        <v>11</v>
      </c>
      <c r="C488" t="s">
        <v>93</v>
      </c>
      <c r="D488" t="s">
        <v>823</v>
      </c>
      <c r="E488" t="str">
        <f t="shared" si="10"/>
        <v>TCUDevitrified</v>
      </c>
      <c r="F488">
        <v>2400</v>
      </c>
      <c r="G488">
        <v>400</v>
      </c>
    </row>
    <row r="489" spans="1:7" x14ac:dyDescent="0.25">
      <c r="A489" t="s">
        <v>212</v>
      </c>
      <c r="B489" t="s">
        <v>11</v>
      </c>
      <c r="C489" t="s">
        <v>93</v>
      </c>
      <c r="D489" t="s">
        <v>823</v>
      </c>
      <c r="E489" t="str">
        <f t="shared" si="10"/>
        <v>TCUDevitrified</v>
      </c>
      <c r="F489">
        <v>2400</v>
      </c>
      <c r="G489">
        <v>34.527559055118218</v>
      </c>
    </row>
    <row r="490" spans="1:7" x14ac:dyDescent="0.25">
      <c r="A490" t="s">
        <v>168</v>
      </c>
      <c r="B490" t="s">
        <v>11</v>
      </c>
      <c r="C490" t="s">
        <v>93</v>
      </c>
      <c r="D490" t="s">
        <v>823</v>
      </c>
      <c r="E490" t="str">
        <f t="shared" si="10"/>
        <v>TCUDevitrified</v>
      </c>
      <c r="F490">
        <v>2800</v>
      </c>
      <c r="G490">
        <v>14.013123359580277</v>
      </c>
    </row>
    <row r="491" spans="1:7" x14ac:dyDescent="0.25">
      <c r="A491" t="s">
        <v>168</v>
      </c>
      <c r="B491" t="s">
        <v>11</v>
      </c>
      <c r="C491" t="s">
        <v>93</v>
      </c>
      <c r="D491" t="s">
        <v>823</v>
      </c>
      <c r="E491" t="str">
        <f t="shared" si="10"/>
        <v>TCUDevitrified</v>
      </c>
      <c r="F491">
        <v>2800</v>
      </c>
      <c r="G491">
        <v>104.98687664041972</v>
      </c>
    </row>
    <row r="492" spans="1:7" x14ac:dyDescent="0.25">
      <c r="A492" t="s">
        <v>201</v>
      </c>
      <c r="B492" t="s">
        <v>11</v>
      </c>
      <c r="C492" t="s">
        <v>93</v>
      </c>
      <c r="D492" t="s">
        <v>823</v>
      </c>
      <c r="E492" t="str">
        <f t="shared" si="10"/>
        <v>TCUDevitrified</v>
      </c>
      <c r="F492">
        <v>2800</v>
      </c>
      <c r="G492">
        <v>62</v>
      </c>
    </row>
    <row r="493" spans="1:7" x14ac:dyDescent="0.25">
      <c r="A493" t="s">
        <v>201</v>
      </c>
      <c r="B493" t="s">
        <v>11</v>
      </c>
      <c r="C493" t="s">
        <v>93</v>
      </c>
      <c r="D493" t="s">
        <v>823</v>
      </c>
      <c r="E493" t="str">
        <f t="shared" si="10"/>
        <v>TCUDevitrified</v>
      </c>
      <c r="F493">
        <v>2800</v>
      </c>
      <c r="G493">
        <v>30</v>
      </c>
    </row>
    <row r="494" spans="1:7" x14ac:dyDescent="0.25">
      <c r="A494" t="s">
        <v>185</v>
      </c>
      <c r="B494" t="s">
        <v>11</v>
      </c>
      <c r="C494" t="s">
        <v>157</v>
      </c>
      <c r="D494" t="s">
        <v>823</v>
      </c>
      <c r="E494" t="str">
        <f t="shared" si="10"/>
        <v>TCUDevitrified</v>
      </c>
      <c r="F494">
        <v>2800</v>
      </c>
      <c r="G494">
        <v>25.918635170603466</v>
      </c>
    </row>
    <row r="495" spans="1:7" x14ac:dyDescent="0.25">
      <c r="A495" t="s">
        <v>185</v>
      </c>
      <c r="B495" t="s">
        <v>11</v>
      </c>
      <c r="C495" t="s">
        <v>157</v>
      </c>
      <c r="D495" t="s">
        <v>823</v>
      </c>
      <c r="E495" t="str">
        <f t="shared" si="10"/>
        <v>TCUDevitrified</v>
      </c>
      <c r="F495">
        <v>2800</v>
      </c>
      <c r="G495">
        <v>7.8740157480315247</v>
      </c>
    </row>
    <row r="496" spans="1:7" x14ac:dyDescent="0.25">
      <c r="A496" t="s">
        <v>185</v>
      </c>
      <c r="B496" t="s">
        <v>11</v>
      </c>
      <c r="C496" t="s">
        <v>157</v>
      </c>
      <c r="D496" t="s">
        <v>823</v>
      </c>
      <c r="E496" t="str">
        <f t="shared" si="10"/>
        <v>TCUDevitrified</v>
      </c>
      <c r="F496">
        <v>2800</v>
      </c>
      <c r="G496">
        <v>60.039370078739921</v>
      </c>
    </row>
    <row r="497" spans="1:7" x14ac:dyDescent="0.25">
      <c r="A497" t="s">
        <v>168</v>
      </c>
      <c r="B497" t="s">
        <v>11</v>
      </c>
      <c r="C497" t="s">
        <v>93</v>
      </c>
      <c r="D497" t="s">
        <v>823</v>
      </c>
      <c r="E497" t="str">
        <f t="shared" si="10"/>
        <v>TCUDevitrified</v>
      </c>
      <c r="F497">
        <v>3200</v>
      </c>
      <c r="G497">
        <v>118.76640419947489</v>
      </c>
    </row>
    <row r="498" spans="1:7" x14ac:dyDescent="0.25">
      <c r="A498" t="s">
        <v>168</v>
      </c>
      <c r="B498" t="s">
        <v>11</v>
      </c>
      <c r="C498" t="s">
        <v>93</v>
      </c>
      <c r="D498" t="s">
        <v>823</v>
      </c>
      <c r="E498" t="str">
        <f t="shared" si="10"/>
        <v>TCUDevitrified</v>
      </c>
      <c r="F498">
        <v>3200</v>
      </c>
      <c r="G498">
        <v>41.994750656168435</v>
      </c>
    </row>
    <row r="499" spans="1:7" x14ac:dyDescent="0.25">
      <c r="A499" t="s">
        <v>135</v>
      </c>
      <c r="B499" t="s">
        <v>11</v>
      </c>
      <c r="C499" t="s">
        <v>5</v>
      </c>
      <c r="D499" t="s">
        <v>823</v>
      </c>
      <c r="E499" t="str">
        <f t="shared" si="10"/>
        <v>TCUDevitrified</v>
      </c>
      <c r="F499">
        <v>4800</v>
      </c>
      <c r="G499">
        <v>160.15485564304527</v>
      </c>
    </row>
    <row r="500" spans="1:7" x14ac:dyDescent="0.25">
      <c r="A500" t="s">
        <v>135</v>
      </c>
      <c r="B500" t="s">
        <v>11</v>
      </c>
      <c r="C500" t="s">
        <v>5</v>
      </c>
      <c r="D500" t="s">
        <v>823</v>
      </c>
      <c r="E500" t="str">
        <f t="shared" si="10"/>
        <v>TCUDevitrified</v>
      </c>
      <c r="F500">
        <v>5200</v>
      </c>
      <c r="G500">
        <v>39.976377952755684</v>
      </c>
    </row>
    <row r="501" spans="1:7" x14ac:dyDescent="0.25">
      <c r="A501" t="s">
        <v>92</v>
      </c>
      <c r="B501" t="s">
        <v>11</v>
      </c>
      <c r="C501" t="s">
        <v>93</v>
      </c>
      <c r="D501" t="s">
        <v>823</v>
      </c>
      <c r="E501" t="str">
        <f t="shared" si="10"/>
        <v>TCUDevitrified</v>
      </c>
      <c r="F501">
        <v>8800</v>
      </c>
      <c r="G501">
        <v>228.01837270341093</v>
      </c>
    </row>
    <row r="502" spans="1:7" x14ac:dyDescent="0.25">
      <c r="A502" t="s">
        <v>92</v>
      </c>
      <c r="B502" t="s">
        <v>11</v>
      </c>
      <c r="C502" t="s">
        <v>93</v>
      </c>
      <c r="D502" t="s">
        <v>823</v>
      </c>
      <c r="E502" t="str">
        <f t="shared" si="10"/>
        <v>TCUDevitrified</v>
      </c>
      <c r="F502">
        <v>11200</v>
      </c>
      <c r="G502">
        <v>243.11023622047469</v>
      </c>
    </row>
    <row r="503" spans="1:7" x14ac:dyDescent="0.25">
      <c r="A503" t="s">
        <v>37</v>
      </c>
      <c r="B503" t="s">
        <v>11</v>
      </c>
      <c r="C503" t="s">
        <v>38</v>
      </c>
      <c r="D503" t="s">
        <v>1098</v>
      </c>
      <c r="E503" t="str">
        <f t="shared" si="10"/>
        <v>TCUMineralized</v>
      </c>
      <c r="F503">
        <v>400</v>
      </c>
      <c r="G503">
        <v>34.120734908136455</v>
      </c>
    </row>
    <row r="504" spans="1:7" x14ac:dyDescent="0.25">
      <c r="A504" t="s">
        <v>73</v>
      </c>
      <c r="B504" t="s">
        <v>11</v>
      </c>
      <c r="C504" t="s">
        <v>38</v>
      </c>
      <c r="D504" t="s">
        <v>1098</v>
      </c>
      <c r="E504" t="str">
        <f t="shared" si="10"/>
        <v>TCUMineralized</v>
      </c>
      <c r="F504">
        <v>400</v>
      </c>
      <c r="G504">
        <v>19.960629921259624</v>
      </c>
    </row>
    <row r="505" spans="1:7" x14ac:dyDescent="0.25">
      <c r="A505" t="s">
        <v>122</v>
      </c>
      <c r="B505" t="s">
        <v>11</v>
      </c>
      <c r="C505" t="s">
        <v>20</v>
      </c>
      <c r="D505" t="s">
        <v>1098</v>
      </c>
      <c r="E505" t="str">
        <f t="shared" si="10"/>
        <v>TCUMineralized</v>
      </c>
      <c r="F505">
        <v>400</v>
      </c>
      <c r="G505">
        <v>12</v>
      </c>
    </row>
    <row r="506" spans="1:7" x14ac:dyDescent="0.25">
      <c r="A506" t="s">
        <v>176</v>
      </c>
      <c r="B506" t="s">
        <v>11</v>
      </c>
      <c r="C506" t="s">
        <v>178</v>
      </c>
      <c r="D506" t="s">
        <v>1098</v>
      </c>
      <c r="E506" t="str">
        <f t="shared" si="10"/>
        <v>TCUMineralized</v>
      </c>
      <c r="F506">
        <v>400</v>
      </c>
      <c r="G506">
        <v>101.04986876640442</v>
      </c>
    </row>
    <row r="507" spans="1:7" x14ac:dyDescent="0.25">
      <c r="A507" t="s">
        <v>135</v>
      </c>
      <c r="B507" t="s">
        <v>11</v>
      </c>
      <c r="C507" t="s">
        <v>38</v>
      </c>
      <c r="D507" t="s">
        <v>1098</v>
      </c>
      <c r="E507" t="str">
        <f t="shared" si="10"/>
        <v>TCUMineralized</v>
      </c>
      <c r="F507">
        <v>800</v>
      </c>
      <c r="G507">
        <v>89.895013123359149</v>
      </c>
    </row>
    <row r="508" spans="1:7" x14ac:dyDescent="0.25">
      <c r="A508" t="s">
        <v>205</v>
      </c>
      <c r="B508" t="s">
        <v>11</v>
      </c>
      <c r="C508" t="s">
        <v>178</v>
      </c>
      <c r="D508" t="s">
        <v>1098</v>
      </c>
      <c r="E508" t="str">
        <f t="shared" si="10"/>
        <v>TCUMineralized</v>
      </c>
      <c r="F508">
        <v>800</v>
      </c>
      <c r="G508">
        <v>133.99999999999977</v>
      </c>
    </row>
    <row r="509" spans="1:7" x14ac:dyDescent="0.25">
      <c r="A509" t="s">
        <v>173</v>
      </c>
      <c r="B509" t="s">
        <v>11</v>
      </c>
      <c r="C509" t="s">
        <v>150</v>
      </c>
      <c r="D509" t="s">
        <v>1098</v>
      </c>
      <c r="E509" t="str">
        <f t="shared" si="10"/>
        <v>TCUMineralized</v>
      </c>
      <c r="F509">
        <v>1200</v>
      </c>
      <c r="G509">
        <v>193.89763779527561</v>
      </c>
    </row>
    <row r="510" spans="1:7" x14ac:dyDescent="0.25">
      <c r="A510" t="s">
        <v>212</v>
      </c>
      <c r="B510" t="s">
        <v>11</v>
      </c>
      <c r="C510" t="s">
        <v>186</v>
      </c>
      <c r="D510" t="s">
        <v>1098</v>
      </c>
      <c r="E510" t="str">
        <f t="shared" si="10"/>
        <v>TCUMineralized</v>
      </c>
      <c r="F510">
        <v>1200</v>
      </c>
      <c r="G510">
        <v>100</v>
      </c>
    </row>
    <row r="511" spans="1:7" x14ac:dyDescent="0.25">
      <c r="A511" t="s">
        <v>25</v>
      </c>
      <c r="B511" t="s">
        <v>11</v>
      </c>
      <c r="C511" t="s">
        <v>14</v>
      </c>
      <c r="D511" t="s">
        <v>1098</v>
      </c>
      <c r="E511" t="str">
        <f t="shared" si="10"/>
        <v>TCUMineralized</v>
      </c>
      <c r="F511">
        <v>1600</v>
      </c>
      <c r="G511">
        <v>19.118110236220673</v>
      </c>
    </row>
    <row r="512" spans="1:7" x14ac:dyDescent="0.25">
      <c r="A512" t="s">
        <v>176</v>
      </c>
      <c r="B512" t="s">
        <v>11</v>
      </c>
      <c r="C512" t="s">
        <v>181</v>
      </c>
      <c r="D512" t="s">
        <v>1098</v>
      </c>
      <c r="E512" t="str">
        <f t="shared" si="10"/>
        <v>TCUMineralized</v>
      </c>
      <c r="F512">
        <v>1600</v>
      </c>
      <c r="G512">
        <v>52.821522309711327</v>
      </c>
    </row>
    <row r="513" spans="1:7" x14ac:dyDescent="0.25">
      <c r="A513" t="s">
        <v>176</v>
      </c>
      <c r="B513" t="s">
        <v>11</v>
      </c>
      <c r="C513" t="s">
        <v>181</v>
      </c>
      <c r="D513" t="s">
        <v>1098</v>
      </c>
      <c r="E513" t="str">
        <f t="shared" si="10"/>
        <v>TCUMineralized</v>
      </c>
      <c r="F513">
        <v>1600</v>
      </c>
      <c r="G513">
        <v>177.16535433070885</v>
      </c>
    </row>
    <row r="514" spans="1:7" x14ac:dyDescent="0.25">
      <c r="A514" t="s">
        <v>201</v>
      </c>
      <c r="B514" t="s">
        <v>11</v>
      </c>
      <c r="C514" t="s">
        <v>183</v>
      </c>
      <c r="D514" t="s">
        <v>1098</v>
      </c>
      <c r="E514" t="str">
        <f t="shared" si="10"/>
        <v>TCUMineralized</v>
      </c>
      <c r="F514">
        <v>1600</v>
      </c>
      <c r="G514">
        <v>258</v>
      </c>
    </row>
    <row r="515" spans="1:7" x14ac:dyDescent="0.25">
      <c r="A515" t="s">
        <v>135</v>
      </c>
      <c r="B515" t="s">
        <v>11</v>
      </c>
      <c r="C515" t="s">
        <v>38</v>
      </c>
      <c r="D515" t="s">
        <v>1098</v>
      </c>
      <c r="E515" t="str">
        <f t="shared" si="10"/>
        <v>TCUMineralized</v>
      </c>
      <c r="F515">
        <v>1600</v>
      </c>
      <c r="G515">
        <v>99.91863517060392</v>
      </c>
    </row>
    <row r="516" spans="1:7" x14ac:dyDescent="0.25">
      <c r="A516" t="s">
        <v>176</v>
      </c>
      <c r="B516" t="s">
        <v>11</v>
      </c>
      <c r="C516" t="s">
        <v>182</v>
      </c>
      <c r="D516" t="s">
        <v>1098</v>
      </c>
      <c r="E516" t="str">
        <f t="shared" si="10"/>
        <v>TCUMineralized</v>
      </c>
      <c r="F516">
        <v>1600</v>
      </c>
      <c r="G516">
        <v>29.921259842519703</v>
      </c>
    </row>
    <row r="517" spans="1:7" x14ac:dyDescent="0.25">
      <c r="A517" t="s">
        <v>25</v>
      </c>
      <c r="B517" t="s">
        <v>11</v>
      </c>
      <c r="C517" t="s">
        <v>14</v>
      </c>
      <c r="D517" t="s">
        <v>1098</v>
      </c>
      <c r="E517" t="str">
        <f t="shared" si="10"/>
        <v>TCUMineralized</v>
      </c>
      <c r="F517">
        <v>2000</v>
      </c>
      <c r="G517">
        <v>400</v>
      </c>
    </row>
    <row r="518" spans="1:7" x14ac:dyDescent="0.25">
      <c r="A518" t="s">
        <v>201</v>
      </c>
      <c r="B518" t="s">
        <v>11</v>
      </c>
      <c r="C518" t="s">
        <v>183</v>
      </c>
      <c r="D518" t="s">
        <v>1098</v>
      </c>
      <c r="E518" t="str">
        <f t="shared" si="10"/>
        <v>TCUMineralized</v>
      </c>
      <c r="F518">
        <v>2000</v>
      </c>
      <c r="G518">
        <v>138</v>
      </c>
    </row>
    <row r="519" spans="1:7" x14ac:dyDescent="0.25">
      <c r="A519" t="s">
        <v>212</v>
      </c>
      <c r="B519" t="s">
        <v>11</v>
      </c>
      <c r="C519" t="s">
        <v>181</v>
      </c>
      <c r="D519" t="s">
        <v>1098</v>
      </c>
      <c r="E519" t="str">
        <f t="shared" ref="E519:E582" si="11">B519&amp;D519</f>
        <v>TCUMineralized</v>
      </c>
      <c r="F519">
        <v>2000</v>
      </c>
      <c r="G519">
        <v>129</v>
      </c>
    </row>
    <row r="520" spans="1:7" x14ac:dyDescent="0.25">
      <c r="A520" t="s">
        <v>135</v>
      </c>
      <c r="B520" t="s">
        <v>11</v>
      </c>
      <c r="C520" t="s">
        <v>38</v>
      </c>
      <c r="D520" t="s">
        <v>1098</v>
      </c>
      <c r="E520" t="str">
        <f t="shared" si="11"/>
        <v>TCUMineralized</v>
      </c>
      <c r="F520">
        <v>2000</v>
      </c>
      <c r="G520">
        <v>400</v>
      </c>
    </row>
    <row r="521" spans="1:7" x14ac:dyDescent="0.25">
      <c r="A521" t="s">
        <v>176</v>
      </c>
      <c r="B521" t="s">
        <v>11</v>
      </c>
      <c r="C521" t="s">
        <v>182</v>
      </c>
      <c r="D521" t="s">
        <v>1098</v>
      </c>
      <c r="E521" t="str">
        <f t="shared" si="11"/>
        <v>TCUMineralized</v>
      </c>
      <c r="F521">
        <v>2000</v>
      </c>
      <c r="G521">
        <v>104.9212598425197</v>
      </c>
    </row>
    <row r="522" spans="1:7" x14ac:dyDescent="0.25">
      <c r="A522" t="s">
        <v>25</v>
      </c>
      <c r="B522" t="s">
        <v>11</v>
      </c>
      <c r="C522" t="s">
        <v>14</v>
      </c>
      <c r="D522" t="s">
        <v>1098</v>
      </c>
      <c r="E522" t="str">
        <f t="shared" si="11"/>
        <v>TCUMineralized</v>
      </c>
      <c r="F522">
        <v>2400</v>
      </c>
      <c r="G522">
        <v>6.0787401574802971</v>
      </c>
    </row>
    <row r="523" spans="1:7" x14ac:dyDescent="0.25">
      <c r="A523" t="s">
        <v>185</v>
      </c>
      <c r="B523" t="s">
        <v>11</v>
      </c>
      <c r="C523" t="s">
        <v>148</v>
      </c>
      <c r="D523" t="s">
        <v>1098</v>
      </c>
      <c r="E523" t="str">
        <f t="shared" si="11"/>
        <v>TCUMineralized</v>
      </c>
      <c r="F523">
        <v>2400</v>
      </c>
      <c r="G523">
        <v>238.84514435695519</v>
      </c>
    </row>
    <row r="524" spans="1:7" x14ac:dyDescent="0.25">
      <c r="A524" t="s">
        <v>173</v>
      </c>
      <c r="B524" t="s">
        <v>11</v>
      </c>
      <c r="C524" t="s">
        <v>175</v>
      </c>
      <c r="D524" t="s">
        <v>1098</v>
      </c>
      <c r="E524" t="str">
        <f t="shared" si="11"/>
        <v>TCUMineralized</v>
      </c>
      <c r="F524">
        <v>2400</v>
      </c>
      <c r="G524">
        <v>47.900262467191624</v>
      </c>
    </row>
    <row r="525" spans="1:7" x14ac:dyDescent="0.25">
      <c r="A525" t="s">
        <v>176</v>
      </c>
      <c r="B525" t="s">
        <v>11</v>
      </c>
      <c r="C525" t="s">
        <v>183</v>
      </c>
      <c r="D525" t="s">
        <v>1098</v>
      </c>
      <c r="E525" t="str">
        <f t="shared" si="11"/>
        <v>TCUMineralized</v>
      </c>
      <c r="F525">
        <v>2400</v>
      </c>
      <c r="G525">
        <v>49.868766404199505</v>
      </c>
    </row>
    <row r="526" spans="1:7" x14ac:dyDescent="0.25">
      <c r="A526" t="s">
        <v>176</v>
      </c>
      <c r="B526" t="s">
        <v>11</v>
      </c>
      <c r="C526" t="s">
        <v>183</v>
      </c>
      <c r="D526" t="s">
        <v>1098</v>
      </c>
      <c r="E526" t="str">
        <f t="shared" si="11"/>
        <v>TCUMineralized</v>
      </c>
      <c r="F526">
        <v>2400</v>
      </c>
      <c r="G526">
        <v>104.98687664042018</v>
      </c>
    </row>
    <row r="527" spans="1:7" x14ac:dyDescent="0.25">
      <c r="A527" t="s">
        <v>176</v>
      </c>
      <c r="B527" t="s">
        <v>11</v>
      </c>
      <c r="C527" t="s">
        <v>183</v>
      </c>
      <c r="D527" t="s">
        <v>1098</v>
      </c>
      <c r="E527" t="str">
        <f t="shared" si="11"/>
        <v>TCUMineralized</v>
      </c>
      <c r="F527">
        <v>2400</v>
      </c>
      <c r="G527">
        <v>112.07349081364828</v>
      </c>
    </row>
    <row r="528" spans="1:7" x14ac:dyDescent="0.25">
      <c r="A528" t="s">
        <v>201</v>
      </c>
      <c r="B528" t="s">
        <v>11</v>
      </c>
      <c r="C528" t="s">
        <v>148</v>
      </c>
      <c r="D528" t="s">
        <v>1098</v>
      </c>
      <c r="E528" t="str">
        <f t="shared" si="11"/>
        <v>TCUMineralized</v>
      </c>
      <c r="F528">
        <v>2400</v>
      </c>
      <c r="G528">
        <v>67</v>
      </c>
    </row>
    <row r="529" spans="1:7" x14ac:dyDescent="0.25">
      <c r="A529" t="s">
        <v>212</v>
      </c>
      <c r="B529" t="s">
        <v>11</v>
      </c>
      <c r="C529" t="s">
        <v>181</v>
      </c>
      <c r="D529" t="s">
        <v>1098</v>
      </c>
      <c r="E529" t="str">
        <f t="shared" si="11"/>
        <v>TCUMineralized</v>
      </c>
      <c r="F529">
        <v>2400</v>
      </c>
      <c r="G529">
        <v>33</v>
      </c>
    </row>
    <row r="530" spans="1:7" x14ac:dyDescent="0.25">
      <c r="A530" t="s">
        <v>135</v>
      </c>
      <c r="B530" t="s">
        <v>11</v>
      </c>
      <c r="C530" t="s">
        <v>38</v>
      </c>
      <c r="D530" t="s">
        <v>1098</v>
      </c>
      <c r="E530" t="str">
        <f t="shared" si="11"/>
        <v>TCUMineralized</v>
      </c>
      <c r="F530">
        <v>2400</v>
      </c>
      <c r="G530">
        <v>400</v>
      </c>
    </row>
    <row r="531" spans="1:7" x14ac:dyDescent="0.25">
      <c r="A531" t="s">
        <v>90</v>
      </c>
      <c r="B531" t="s">
        <v>11</v>
      </c>
      <c r="C531" t="s">
        <v>32</v>
      </c>
      <c r="D531" t="s">
        <v>1098</v>
      </c>
      <c r="E531" t="str">
        <f t="shared" si="11"/>
        <v>TCUMineralized</v>
      </c>
      <c r="F531">
        <v>2400</v>
      </c>
      <c r="G531">
        <v>231.9553805774276</v>
      </c>
    </row>
    <row r="532" spans="1:7" x14ac:dyDescent="0.25">
      <c r="A532" t="s">
        <v>90</v>
      </c>
      <c r="B532" t="s">
        <v>11</v>
      </c>
      <c r="C532" t="s">
        <v>32</v>
      </c>
      <c r="D532" t="s">
        <v>1098</v>
      </c>
      <c r="E532" t="str">
        <f t="shared" si="11"/>
        <v>TCUMineralized</v>
      </c>
      <c r="F532">
        <v>2400</v>
      </c>
      <c r="G532">
        <v>38.057742782152673</v>
      </c>
    </row>
    <row r="533" spans="1:7" x14ac:dyDescent="0.25">
      <c r="A533" t="s">
        <v>185</v>
      </c>
      <c r="B533" t="s">
        <v>11</v>
      </c>
      <c r="C533" t="s">
        <v>186</v>
      </c>
      <c r="D533" t="s">
        <v>1098</v>
      </c>
      <c r="E533" t="str">
        <f t="shared" si="11"/>
        <v>TCUMineralized</v>
      </c>
      <c r="F533">
        <v>2400</v>
      </c>
      <c r="G533">
        <v>19.028871391076336</v>
      </c>
    </row>
    <row r="534" spans="1:7" x14ac:dyDescent="0.25">
      <c r="A534" t="s">
        <v>173</v>
      </c>
      <c r="B534" t="s">
        <v>11</v>
      </c>
      <c r="C534" t="s">
        <v>174</v>
      </c>
      <c r="D534" t="s">
        <v>1098</v>
      </c>
      <c r="E534" t="str">
        <f t="shared" si="11"/>
        <v>TCUMineralized</v>
      </c>
      <c r="F534">
        <v>2400</v>
      </c>
      <c r="G534">
        <v>38.057742782152218</v>
      </c>
    </row>
    <row r="535" spans="1:7" x14ac:dyDescent="0.25">
      <c r="A535" t="s">
        <v>82</v>
      </c>
      <c r="B535" t="s">
        <v>11</v>
      </c>
      <c r="C535" t="s">
        <v>84</v>
      </c>
      <c r="D535" t="s">
        <v>1098</v>
      </c>
      <c r="E535" t="str">
        <f t="shared" si="11"/>
        <v>TCUMineralized</v>
      </c>
      <c r="F535">
        <v>2400</v>
      </c>
      <c r="G535">
        <v>121.01574803149651</v>
      </c>
    </row>
    <row r="536" spans="1:7" x14ac:dyDescent="0.25">
      <c r="A536" t="s">
        <v>25</v>
      </c>
      <c r="B536" t="s">
        <v>11</v>
      </c>
      <c r="C536" t="s">
        <v>14</v>
      </c>
      <c r="D536" t="s">
        <v>1098</v>
      </c>
      <c r="E536" t="str">
        <f t="shared" si="11"/>
        <v>TCUMineralized</v>
      </c>
      <c r="F536">
        <v>2800</v>
      </c>
      <c r="G536">
        <v>277.84514435695564</v>
      </c>
    </row>
    <row r="537" spans="1:7" x14ac:dyDescent="0.25">
      <c r="A537" t="s">
        <v>185</v>
      </c>
      <c r="B537" t="s">
        <v>11</v>
      </c>
      <c r="C537" t="s">
        <v>181</v>
      </c>
      <c r="D537" t="s">
        <v>1098</v>
      </c>
      <c r="E537" t="str">
        <f t="shared" si="11"/>
        <v>TCUMineralized</v>
      </c>
      <c r="F537">
        <v>2800</v>
      </c>
      <c r="G537">
        <v>23.293963254593564</v>
      </c>
    </row>
    <row r="538" spans="1:7" x14ac:dyDescent="0.25">
      <c r="A538" t="s">
        <v>185</v>
      </c>
      <c r="B538" t="s">
        <v>11</v>
      </c>
      <c r="C538" t="s">
        <v>181</v>
      </c>
      <c r="D538" t="s">
        <v>1098</v>
      </c>
      <c r="E538" t="str">
        <f t="shared" si="11"/>
        <v>TCUMineralized</v>
      </c>
      <c r="F538">
        <v>2800</v>
      </c>
      <c r="G538">
        <v>276.0183727034123</v>
      </c>
    </row>
    <row r="539" spans="1:7" x14ac:dyDescent="0.25">
      <c r="A539" t="s">
        <v>176</v>
      </c>
      <c r="B539" t="s">
        <v>11</v>
      </c>
      <c r="C539" t="s">
        <v>183</v>
      </c>
      <c r="D539" t="s">
        <v>1098</v>
      </c>
      <c r="E539" t="str">
        <f t="shared" si="11"/>
        <v>TCUMineralized</v>
      </c>
      <c r="F539">
        <v>2800</v>
      </c>
      <c r="G539">
        <v>134.9737532808399</v>
      </c>
    </row>
    <row r="540" spans="1:7" x14ac:dyDescent="0.25">
      <c r="A540" t="s">
        <v>176</v>
      </c>
      <c r="B540" t="s">
        <v>11</v>
      </c>
      <c r="C540" t="s">
        <v>181</v>
      </c>
      <c r="D540" t="s">
        <v>1098</v>
      </c>
      <c r="E540" t="str">
        <f t="shared" si="11"/>
        <v>TCUMineralized</v>
      </c>
      <c r="F540">
        <v>2800</v>
      </c>
      <c r="G540">
        <v>69.881889763779327</v>
      </c>
    </row>
    <row r="541" spans="1:7" x14ac:dyDescent="0.25">
      <c r="A541" t="s">
        <v>176</v>
      </c>
      <c r="B541" t="s">
        <v>11</v>
      </c>
      <c r="C541" t="s">
        <v>181</v>
      </c>
      <c r="D541" t="s">
        <v>1098</v>
      </c>
      <c r="E541" t="str">
        <f t="shared" si="11"/>
        <v>TCUMineralized</v>
      </c>
      <c r="F541">
        <v>2800</v>
      </c>
      <c r="G541">
        <v>115.09186351706012</v>
      </c>
    </row>
    <row r="542" spans="1:7" x14ac:dyDescent="0.25">
      <c r="A542" t="s">
        <v>201</v>
      </c>
      <c r="B542" t="s">
        <v>11</v>
      </c>
      <c r="C542" t="s">
        <v>148</v>
      </c>
      <c r="D542" t="s">
        <v>1098</v>
      </c>
      <c r="E542" t="str">
        <f t="shared" si="11"/>
        <v>TCUMineralized</v>
      </c>
      <c r="F542">
        <v>2800</v>
      </c>
      <c r="G542">
        <v>26</v>
      </c>
    </row>
    <row r="543" spans="1:7" x14ac:dyDescent="0.25">
      <c r="A543" t="s">
        <v>201</v>
      </c>
      <c r="B543" t="s">
        <v>11</v>
      </c>
      <c r="C543" t="s">
        <v>148</v>
      </c>
      <c r="D543" t="s">
        <v>1098</v>
      </c>
      <c r="E543" t="str">
        <f t="shared" si="11"/>
        <v>TCUMineralized</v>
      </c>
      <c r="F543">
        <v>2800</v>
      </c>
      <c r="G543">
        <v>188.89763779527539</v>
      </c>
    </row>
    <row r="544" spans="1:7" x14ac:dyDescent="0.25">
      <c r="A544" t="s">
        <v>135</v>
      </c>
      <c r="B544" t="s">
        <v>11</v>
      </c>
      <c r="C544" t="s">
        <v>38</v>
      </c>
      <c r="D544" t="s">
        <v>1098</v>
      </c>
      <c r="E544" t="str">
        <f t="shared" si="11"/>
        <v>TCUMineralized</v>
      </c>
      <c r="F544">
        <v>2800</v>
      </c>
      <c r="G544">
        <v>400</v>
      </c>
    </row>
    <row r="545" spans="1:7" x14ac:dyDescent="0.25">
      <c r="A545" t="s">
        <v>90</v>
      </c>
      <c r="B545" t="s">
        <v>11</v>
      </c>
      <c r="C545" t="s">
        <v>32</v>
      </c>
      <c r="D545" t="s">
        <v>1098</v>
      </c>
      <c r="E545" t="str">
        <f t="shared" si="11"/>
        <v>TCUMineralized</v>
      </c>
      <c r="F545">
        <v>2800</v>
      </c>
      <c r="G545">
        <v>138.93700787401576</v>
      </c>
    </row>
    <row r="546" spans="1:7" x14ac:dyDescent="0.25">
      <c r="A546" t="s">
        <v>82</v>
      </c>
      <c r="B546" t="s">
        <v>11</v>
      </c>
      <c r="C546" t="s">
        <v>84</v>
      </c>
      <c r="D546" t="s">
        <v>1098</v>
      </c>
      <c r="E546" t="str">
        <f t="shared" si="11"/>
        <v>TCUMineralized</v>
      </c>
      <c r="F546">
        <v>2800</v>
      </c>
      <c r="G546">
        <v>72.881889763779327</v>
      </c>
    </row>
    <row r="547" spans="1:7" x14ac:dyDescent="0.25">
      <c r="A547" t="s">
        <v>25</v>
      </c>
      <c r="B547" t="s">
        <v>11</v>
      </c>
      <c r="C547" t="s">
        <v>14</v>
      </c>
      <c r="D547" t="s">
        <v>1098</v>
      </c>
      <c r="E547" t="str">
        <f t="shared" si="11"/>
        <v>TCUMineralized</v>
      </c>
      <c r="F547">
        <v>3200</v>
      </c>
      <c r="G547">
        <v>320.90813648293897</v>
      </c>
    </row>
    <row r="548" spans="1:7" x14ac:dyDescent="0.25">
      <c r="A548" t="s">
        <v>51</v>
      </c>
      <c r="B548" t="s">
        <v>11</v>
      </c>
      <c r="C548" t="s">
        <v>20</v>
      </c>
      <c r="D548" t="s">
        <v>1098</v>
      </c>
      <c r="E548" t="str">
        <f t="shared" si="11"/>
        <v>TCUMineralized</v>
      </c>
      <c r="F548">
        <v>3200</v>
      </c>
      <c r="G548">
        <v>40.026246719158735</v>
      </c>
    </row>
    <row r="549" spans="1:7" x14ac:dyDescent="0.25">
      <c r="A549" t="s">
        <v>185</v>
      </c>
      <c r="B549" t="s">
        <v>11</v>
      </c>
      <c r="C549" t="s">
        <v>181</v>
      </c>
      <c r="D549" t="s">
        <v>1098</v>
      </c>
      <c r="E549" t="str">
        <f t="shared" si="11"/>
        <v>TCUMineralized</v>
      </c>
      <c r="F549">
        <v>3200</v>
      </c>
      <c r="G549">
        <v>326.99999999999955</v>
      </c>
    </row>
    <row r="550" spans="1:7" x14ac:dyDescent="0.25">
      <c r="A550" t="s">
        <v>176</v>
      </c>
      <c r="B550" t="s">
        <v>11</v>
      </c>
      <c r="C550" t="s">
        <v>181</v>
      </c>
      <c r="D550" t="s">
        <v>1098</v>
      </c>
      <c r="E550" t="str">
        <f t="shared" si="11"/>
        <v>TCUMineralized</v>
      </c>
      <c r="F550">
        <v>3200</v>
      </c>
      <c r="G550">
        <v>49.934383202099525</v>
      </c>
    </row>
    <row r="551" spans="1:7" x14ac:dyDescent="0.25">
      <c r="A551" t="s">
        <v>176</v>
      </c>
      <c r="B551" t="s">
        <v>11</v>
      </c>
      <c r="C551" t="s">
        <v>183</v>
      </c>
      <c r="D551" t="s">
        <v>1098</v>
      </c>
      <c r="E551" t="str">
        <f t="shared" si="11"/>
        <v>TCUMineralized</v>
      </c>
      <c r="F551">
        <v>3200</v>
      </c>
      <c r="G551">
        <v>139.10761154855572</v>
      </c>
    </row>
    <row r="552" spans="1:7" x14ac:dyDescent="0.25">
      <c r="A552" t="s">
        <v>135</v>
      </c>
      <c r="B552" t="s">
        <v>11</v>
      </c>
      <c r="C552" t="s">
        <v>38</v>
      </c>
      <c r="D552" t="s">
        <v>1098</v>
      </c>
      <c r="E552" t="str">
        <f t="shared" si="11"/>
        <v>TCUMineralized</v>
      </c>
      <c r="F552">
        <v>3200</v>
      </c>
      <c r="G552">
        <v>360.84251968503941</v>
      </c>
    </row>
    <row r="553" spans="1:7" x14ac:dyDescent="0.25">
      <c r="A553" t="s">
        <v>90</v>
      </c>
      <c r="B553" t="s">
        <v>11</v>
      </c>
      <c r="C553" t="s">
        <v>32</v>
      </c>
      <c r="D553" t="s">
        <v>1098</v>
      </c>
      <c r="E553" t="str">
        <f t="shared" si="11"/>
        <v>TCUMineralized</v>
      </c>
      <c r="F553">
        <v>3200</v>
      </c>
      <c r="G553">
        <v>111.06299212598333</v>
      </c>
    </row>
    <row r="554" spans="1:7" x14ac:dyDescent="0.25">
      <c r="A554" t="s">
        <v>98</v>
      </c>
      <c r="B554" t="s">
        <v>11</v>
      </c>
      <c r="C554" t="s">
        <v>102</v>
      </c>
      <c r="D554" t="s">
        <v>1098</v>
      </c>
      <c r="E554" t="str">
        <f t="shared" si="11"/>
        <v>TCUMineralized</v>
      </c>
      <c r="F554">
        <v>3200</v>
      </c>
      <c r="G554">
        <v>356.86876640419996</v>
      </c>
    </row>
    <row r="555" spans="1:7" x14ac:dyDescent="0.25">
      <c r="A555" t="s">
        <v>51</v>
      </c>
      <c r="B555" t="s">
        <v>11</v>
      </c>
      <c r="C555" t="s">
        <v>20</v>
      </c>
      <c r="D555" t="s">
        <v>1098</v>
      </c>
      <c r="E555" t="str">
        <f t="shared" si="11"/>
        <v>TCUMineralized</v>
      </c>
      <c r="F555">
        <v>3600</v>
      </c>
      <c r="G555">
        <v>80.052493438320198</v>
      </c>
    </row>
    <row r="556" spans="1:7" x14ac:dyDescent="0.25">
      <c r="A556" t="s">
        <v>109</v>
      </c>
      <c r="B556" t="s">
        <v>11</v>
      </c>
      <c r="C556" t="s">
        <v>20</v>
      </c>
      <c r="D556" t="s">
        <v>1098</v>
      </c>
      <c r="E556" t="str">
        <f t="shared" si="11"/>
        <v>TCUMineralized</v>
      </c>
      <c r="F556">
        <v>3600</v>
      </c>
      <c r="G556">
        <v>232.93963254593109</v>
      </c>
    </row>
    <row r="557" spans="1:7" x14ac:dyDescent="0.25">
      <c r="A557" t="s">
        <v>109</v>
      </c>
      <c r="B557" t="s">
        <v>11</v>
      </c>
      <c r="C557" t="s">
        <v>20</v>
      </c>
      <c r="D557" t="s">
        <v>1098</v>
      </c>
      <c r="E557" t="str">
        <f t="shared" si="11"/>
        <v>TCUMineralized</v>
      </c>
      <c r="F557">
        <v>3600</v>
      </c>
      <c r="G557">
        <v>118.04724409448863</v>
      </c>
    </row>
    <row r="558" spans="1:7" x14ac:dyDescent="0.25">
      <c r="A558" t="s">
        <v>185</v>
      </c>
      <c r="B558" t="s">
        <v>11</v>
      </c>
      <c r="C558" t="s">
        <v>184</v>
      </c>
      <c r="D558" t="s">
        <v>1098</v>
      </c>
      <c r="E558" t="str">
        <f t="shared" si="11"/>
        <v>TCUMineralized</v>
      </c>
      <c r="F558">
        <v>3600</v>
      </c>
      <c r="G558">
        <v>371.95013123359558</v>
      </c>
    </row>
    <row r="559" spans="1:7" x14ac:dyDescent="0.25">
      <c r="A559" t="s">
        <v>176</v>
      </c>
      <c r="B559" t="s">
        <v>11</v>
      </c>
      <c r="C559" t="s">
        <v>183</v>
      </c>
      <c r="D559" t="s">
        <v>1098</v>
      </c>
      <c r="E559" t="str">
        <f t="shared" si="11"/>
        <v>TCUMineralized</v>
      </c>
      <c r="F559">
        <v>3600</v>
      </c>
      <c r="G559">
        <v>69.881889763779327</v>
      </c>
    </row>
    <row r="560" spans="1:7" x14ac:dyDescent="0.25">
      <c r="A560" t="s">
        <v>42</v>
      </c>
      <c r="B560" t="s">
        <v>11</v>
      </c>
      <c r="C560" t="s">
        <v>44</v>
      </c>
      <c r="D560" t="s">
        <v>1098</v>
      </c>
      <c r="E560" t="str">
        <f t="shared" si="11"/>
        <v>TCUMineralized</v>
      </c>
      <c r="F560">
        <v>3600</v>
      </c>
      <c r="G560">
        <v>109.02099737532899</v>
      </c>
    </row>
    <row r="561" spans="1:7" x14ac:dyDescent="0.25">
      <c r="A561" t="s">
        <v>98</v>
      </c>
      <c r="B561" t="s">
        <v>11</v>
      </c>
      <c r="C561" t="s">
        <v>102</v>
      </c>
      <c r="D561" t="s">
        <v>1098</v>
      </c>
      <c r="E561" t="str">
        <f t="shared" si="11"/>
        <v>TCUMineralized</v>
      </c>
      <c r="F561">
        <v>3600</v>
      </c>
      <c r="G561">
        <v>163.14435695538032</v>
      </c>
    </row>
    <row r="562" spans="1:7" x14ac:dyDescent="0.25">
      <c r="A562" t="s">
        <v>98</v>
      </c>
      <c r="B562" t="s">
        <v>11</v>
      </c>
      <c r="C562" t="s">
        <v>15</v>
      </c>
      <c r="D562" t="s">
        <v>1098</v>
      </c>
      <c r="E562" t="str">
        <f t="shared" si="11"/>
        <v>TCUMineralized</v>
      </c>
      <c r="F562">
        <v>3600</v>
      </c>
      <c r="G562">
        <v>129.92125984252016</v>
      </c>
    </row>
    <row r="563" spans="1:7" x14ac:dyDescent="0.25">
      <c r="A563" t="s">
        <v>98</v>
      </c>
      <c r="B563" t="s">
        <v>11</v>
      </c>
      <c r="C563" t="s">
        <v>103</v>
      </c>
      <c r="D563" t="s">
        <v>1098</v>
      </c>
      <c r="E563" t="str">
        <f t="shared" si="11"/>
        <v>TCUMineralized</v>
      </c>
      <c r="F563">
        <v>3600</v>
      </c>
      <c r="G563">
        <v>106.93438320209953</v>
      </c>
    </row>
    <row r="564" spans="1:7" x14ac:dyDescent="0.25">
      <c r="A564" t="s">
        <v>51</v>
      </c>
      <c r="B564" t="s">
        <v>11</v>
      </c>
      <c r="C564" t="s">
        <v>20</v>
      </c>
      <c r="D564" t="s">
        <v>1098</v>
      </c>
      <c r="E564" t="str">
        <f t="shared" si="11"/>
        <v>TCUMineralized</v>
      </c>
      <c r="F564">
        <v>4000</v>
      </c>
      <c r="G564">
        <v>39.698162729659089</v>
      </c>
    </row>
    <row r="565" spans="1:7" x14ac:dyDescent="0.25">
      <c r="A565" t="s">
        <v>109</v>
      </c>
      <c r="B565" t="s">
        <v>11</v>
      </c>
      <c r="C565" t="s">
        <v>20</v>
      </c>
      <c r="D565" t="s">
        <v>1098</v>
      </c>
      <c r="E565" t="str">
        <f t="shared" si="11"/>
        <v>TCUMineralized</v>
      </c>
      <c r="F565">
        <v>4000</v>
      </c>
      <c r="G565">
        <v>400</v>
      </c>
    </row>
    <row r="566" spans="1:7" x14ac:dyDescent="0.25">
      <c r="A566" t="s">
        <v>185</v>
      </c>
      <c r="B566" t="s">
        <v>11</v>
      </c>
      <c r="C566" t="s">
        <v>184</v>
      </c>
      <c r="D566" t="s">
        <v>1098</v>
      </c>
      <c r="E566" t="str">
        <f t="shared" si="11"/>
        <v>TCUMineralized</v>
      </c>
      <c r="F566">
        <v>4000</v>
      </c>
      <c r="G566">
        <v>246.16010498687592</v>
      </c>
    </row>
    <row r="567" spans="1:7" x14ac:dyDescent="0.25">
      <c r="A567" t="s">
        <v>185</v>
      </c>
      <c r="B567" t="s">
        <v>11</v>
      </c>
      <c r="C567" t="s">
        <v>148</v>
      </c>
      <c r="D567" t="s">
        <v>1098</v>
      </c>
      <c r="E567" t="str">
        <f t="shared" si="11"/>
        <v>TCUMineralized</v>
      </c>
      <c r="F567">
        <v>4000</v>
      </c>
      <c r="G567">
        <v>122.01574803149651</v>
      </c>
    </row>
    <row r="568" spans="1:7" x14ac:dyDescent="0.25">
      <c r="A568" t="s">
        <v>42</v>
      </c>
      <c r="B568" t="s">
        <v>11</v>
      </c>
      <c r="C568" t="s">
        <v>44</v>
      </c>
      <c r="D568" t="s">
        <v>1098</v>
      </c>
      <c r="E568" t="str">
        <f t="shared" si="11"/>
        <v>TCUMineralized</v>
      </c>
      <c r="F568">
        <v>4000</v>
      </c>
      <c r="G568">
        <v>33.039370078739921</v>
      </c>
    </row>
    <row r="569" spans="1:7" x14ac:dyDescent="0.25">
      <c r="A569" t="s">
        <v>98</v>
      </c>
      <c r="B569" t="s">
        <v>11</v>
      </c>
      <c r="C569" t="s">
        <v>103</v>
      </c>
      <c r="D569" t="s">
        <v>1098</v>
      </c>
      <c r="E569" t="str">
        <f t="shared" si="11"/>
        <v>TCUMineralized</v>
      </c>
      <c r="F569">
        <v>4000</v>
      </c>
      <c r="G569">
        <v>277.90813648293988</v>
      </c>
    </row>
    <row r="570" spans="1:7" x14ac:dyDescent="0.25">
      <c r="A570" t="s">
        <v>51</v>
      </c>
      <c r="B570" t="s">
        <v>11</v>
      </c>
      <c r="C570" t="s">
        <v>20</v>
      </c>
      <c r="D570" t="s">
        <v>1098</v>
      </c>
      <c r="E570" t="str">
        <f t="shared" si="11"/>
        <v>TCUMineralized</v>
      </c>
      <c r="F570">
        <v>4400</v>
      </c>
      <c r="G570">
        <v>20.013123359580277</v>
      </c>
    </row>
    <row r="571" spans="1:7" x14ac:dyDescent="0.25">
      <c r="A571" t="s">
        <v>109</v>
      </c>
      <c r="B571" t="s">
        <v>11</v>
      </c>
      <c r="C571" t="s">
        <v>20</v>
      </c>
      <c r="D571" t="s">
        <v>1098</v>
      </c>
      <c r="E571" t="str">
        <f t="shared" si="11"/>
        <v>TCUMineralized</v>
      </c>
      <c r="F571">
        <v>4400</v>
      </c>
      <c r="G571">
        <v>400</v>
      </c>
    </row>
    <row r="572" spans="1:7" x14ac:dyDescent="0.25">
      <c r="A572" t="s">
        <v>185</v>
      </c>
      <c r="B572" t="s">
        <v>11</v>
      </c>
      <c r="C572" t="s">
        <v>148</v>
      </c>
      <c r="D572" t="s">
        <v>1098</v>
      </c>
      <c r="E572" t="str">
        <f t="shared" si="11"/>
        <v>TCUMineralized</v>
      </c>
      <c r="F572">
        <v>4400</v>
      </c>
      <c r="G572">
        <v>16.107611548555724</v>
      </c>
    </row>
    <row r="573" spans="1:7" x14ac:dyDescent="0.25">
      <c r="A573" t="s">
        <v>98</v>
      </c>
      <c r="B573" t="s">
        <v>11</v>
      </c>
      <c r="C573" t="s">
        <v>105</v>
      </c>
      <c r="D573" t="s">
        <v>1098</v>
      </c>
      <c r="E573" t="str">
        <f t="shared" si="11"/>
        <v>TCUMineralized</v>
      </c>
      <c r="F573">
        <v>4400</v>
      </c>
      <c r="G573">
        <v>183.72703412073497</v>
      </c>
    </row>
    <row r="574" spans="1:7" x14ac:dyDescent="0.25">
      <c r="A574" t="s">
        <v>109</v>
      </c>
      <c r="B574" t="s">
        <v>11</v>
      </c>
      <c r="C574" t="s">
        <v>20</v>
      </c>
      <c r="D574" t="s">
        <v>1098</v>
      </c>
      <c r="E574" t="str">
        <f t="shared" si="11"/>
        <v>TCUMineralized</v>
      </c>
      <c r="F574">
        <v>4800</v>
      </c>
      <c r="G574">
        <v>18.993438320209862</v>
      </c>
    </row>
    <row r="575" spans="1:7" x14ac:dyDescent="0.25">
      <c r="A575" t="s">
        <v>37</v>
      </c>
      <c r="B575" t="s">
        <v>11</v>
      </c>
      <c r="C575" t="s">
        <v>40</v>
      </c>
      <c r="D575" t="s">
        <v>1098</v>
      </c>
      <c r="E575" t="str">
        <f t="shared" si="11"/>
        <v>TCUMineralized</v>
      </c>
      <c r="F575">
        <v>4800</v>
      </c>
      <c r="G575">
        <v>38.934383202100435</v>
      </c>
    </row>
    <row r="576" spans="1:7" x14ac:dyDescent="0.25">
      <c r="A576" t="s">
        <v>135</v>
      </c>
      <c r="B576" t="s">
        <v>11</v>
      </c>
      <c r="C576" t="s">
        <v>38</v>
      </c>
      <c r="D576" t="s">
        <v>1098</v>
      </c>
      <c r="E576" t="str">
        <f t="shared" si="11"/>
        <v>TCUMineralized</v>
      </c>
      <c r="F576">
        <v>5200</v>
      </c>
      <c r="G576">
        <v>65.6167979002621</v>
      </c>
    </row>
    <row r="577" spans="1:7" x14ac:dyDescent="0.25">
      <c r="A577" t="s">
        <v>37</v>
      </c>
      <c r="B577" t="s">
        <v>11</v>
      </c>
      <c r="C577" t="s">
        <v>40</v>
      </c>
      <c r="D577" t="s">
        <v>1098</v>
      </c>
      <c r="E577" t="str">
        <f t="shared" si="11"/>
        <v>TCUMineralized</v>
      </c>
      <c r="F577">
        <v>5200</v>
      </c>
      <c r="G577">
        <v>240.92125984251925</v>
      </c>
    </row>
    <row r="578" spans="1:7" x14ac:dyDescent="0.25">
      <c r="A578" t="s">
        <v>42</v>
      </c>
      <c r="B578" t="s">
        <v>11</v>
      </c>
      <c r="C578" t="s">
        <v>45</v>
      </c>
      <c r="D578" t="s">
        <v>1098</v>
      </c>
      <c r="E578" t="str">
        <f t="shared" si="11"/>
        <v>TCUMineralized</v>
      </c>
      <c r="F578">
        <v>5600</v>
      </c>
      <c r="G578">
        <v>209.02230971128665</v>
      </c>
    </row>
    <row r="579" spans="1:7" x14ac:dyDescent="0.25">
      <c r="A579" t="s">
        <v>92</v>
      </c>
      <c r="B579" t="s">
        <v>11</v>
      </c>
      <c r="C579" t="s">
        <v>94</v>
      </c>
      <c r="D579" t="s">
        <v>1098</v>
      </c>
      <c r="E579" t="str">
        <f t="shared" si="11"/>
        <v>TCUMineralized</v>
      </c>
      <c r="F579">
        <v>8000</v>
      </c>
      <c r="G579">
        <v>18.125984251970294</v>
      </c>
    </row>
    <row r="580" spans="1:7" x14ac:dyDescent="0.25">
      <c r="A580" t="s">
        <v>92</v>
      </c>
      <c r="B580" t="s">
        <v>11</v>
      </c>
      <c r="C580" t="s">
        <v>94</v>
      </c>
      <c r="D580" t="s">
        <v>1098</v>
      </c>
      <c r="E580" t="str">
        <f t="shared" si="11"/>
        <v>TCUMineralized</v>
      </c>
      <c r="F580">
        <v>8400</v>
      </c>
      <c r="G580">
        <v>102.93700787401576</v>
      </c>
    </row>
    <row r="581" spans="1:7" x14ac:dyDescent="0.25">
      <c r="A581" t="s">
        <v>92</v>
      </c>
      <c r="B581" t="s">
        <v>11</v>
      </c>
      <c r="C581" t="s">
        <v>96</v>
      </c>
      <c r="D581" t="s">
        <v>1098</v>
      </c>
      <c r="E581" t="str">
        <f t="shared" si="11"/>
        <v>TCUMineralized</v>
      </c>
      <c r="F581">
        <v>10400</v>
      </c>
      <c r="G581">
        <v>198.81889763779509</v>
      </c>
    </row>
    <row r="582" spans="1:7" x14ac:dyDescent="0.25">
      <c r="A582" t="s">
        <v>92</v>
      </c>
      <c r="B582" t="s">
        <v>11</v>
      </c>
      <c r="C582" t="s">
        <v>94</v>
      </c>
      <c r="D582" t="s">
        <v>1098</v>
      </c>
      <c r="E582" t="str">
        <f t="shared" si="11"/>
        <v>TCUMineralized</v>
      </c>
      <c r="F582">
        <v>10400</v>
      </c>
      <c r="G582">
        <v>119.09448818897727</v>
      </c>
    </row>
    <row r="583" spans="1:7" x14ac:dyDescent="0.25">
      <c r="A583" t="s">
        <v>98</v>
      </c>
      <c r="B583" t="s">
        <v>11</v>
      </c>
      <c r="C583" t="s">
        <v>33</v>
      </c>
      <c r="D583" t="s">
        <v>824</v>
      </c>
      <c r="E583" t="str">
        <f t="shared" ref="E583:E646" si="12">B583&amp;D583</f>
        <v>TCUZeolitic</v>
      </c>
      <c r="F583">
        <v>400</v>
      </c>
      <c r="G583">
        <v>152.84251968503895</v>
      </c>
    </row>
    <row r="584" spans="1:7" x14ac:dyDescent="0.25">
      <c r="A584" t="s">
        <v>193</v>
      </c>
      <c r="B584" t="s">
        <v>11</v>
      </c>
      <c r="C584" t="s">
        <v>190</v>
      </c>
      <c r="D584" t="s">
        <v>824</v>
      </c>
      <c r="E584" t="str">
        <f t="shared" si="12"/>
        <v>TCUZeolitic</v>
      </c>
      <c r="F584">
        <v>400</v>
      </c>
      <c r="G584">
        <v>16</v>
      </c>
    </row>
    <row r="585" spans="1:7" x14ac:dyDescent="0.25">
      <c r="A585" t="s">
        <v>193</v>
      </c>
      <c r="B585" t="s">
        <v>11</v>
      </c>
      <c r="C585" t="s">
        <v>161</v>
      </c>
      <c r="D585" t="s">
        <v>824</v>
      </c>
      <c r="E585" t="str">
        <f t="shared" si="12"/>
        <v>TCUZeolitic</v>
      </c>
      <c r="F585">
        <v>400</v>
      </c>
      <c r="G585">
        <v>26</v>
      </c>
    </row>
    <row r="586" spans="1:7" x14ac:dyDescent="0.25">
      <c r="A586" t="s">
        <v>198</v>
      </c>
      <c r="B586" t="s">
        <v>11</v>
      </c>
      <c r="C586" t="s">
        <v>164</v>
      </c>
      <c r="D586" t="s">
        <v>824</v>
      </c>
      <c r="E586" t="str">
        <f t="shared" si="12"/>
        <v>TCUZeolitic</v>
      </c>
      <c r="F586">
        <v>400</v>
      </c>
      <c r="G586">
        <v>98</v>
      </c>
    </row>
    <row r="587" spans="1:7" x14ac:dyDescent="0.25">
      <c r="A587" t="s">
        <v>198</v>
      </c>
      <c r="B587" t="s">
        <v>11</v>
      </c>
      <c r="C587" t="s">
        <v>164</v>
      </c>
      <c r="D587" t="s">
        <v>824</v>
      </c>
      <c r="E587" t="str">
        <f t="shared" si="12"/>
        <v>TCUZeolitic</v>
      </c>
      <c r="F587">
        <v>400</v>
      </c>
      <c r="G587">
        <v>58.000000000000227</v>
      </c>
    </row>
    <row r="588" spans="1:7" x14ac:dyDescent="0.25">
      <c r="A588" t="s">
        <v>216</v>
      </c>
      <c r="B588" t="s">
        <v>11</v>
      </c>
      <c r="C588" t="s">
        <v>164</v>
      </c>
      <c r="D588" t="s">
        <v>824</v>
      </c>
      <c r="E588" t="str">
        <f t="shared" si="12"/>
        <v>TCUZeolitic</v>
      </c>
      <c r="F588">
        <v>400</v>
      </c>
      <c r="G588">
        <v>98</v>
      </c>
    </row>
    <row r="589" spans="1:7" x14ac:dyDescent="0.25">
      <c r="A589" t="s">
        <v>216</v>
      </c>
      <c r="B589" t="s">
        <v>11</v>
      </c>
      <c r="C589" t="s">
        <v>164</v>
      </c>
      <c r="D589" t="s">
        <v>824</v>
      </c>
      <c r="E589" t="str">
        <f t="shared" si="12"/>
        <v>TCUZeolitic</v>
      </c>
      <c r="F589">
        <v>400</v>
      </c>
      <c r="G589">
        <v>58.000000000000227</v>
      </c>
    </row>
    <row r="590" spans="1:7" x14ac:dyDescent="0.25">
      <c r="A590" t="s">
        <v>185</v>
      </c>
      <c r="B590" t="s">
        <v>11</v>
      </c>
      <c r="C590" t="s">
        <v>33</v>
      </c>
      <c r="D590" t="s">
        <v>824</v>
      </c>
      <c r="E590" t="str">
        <f t="shared" si="12"/>
        <v>TCUZeolitic</v>
      </c>
      <c r="F590">
        <v>400</v>
      </c>
      <c r="G590">
        <v>400</v>
      </c>
    </row>
    <row r="591" spans="1:7" x14ac:dyDescent="0.25">
      <c r="A591" t="s">
        <v>159</v>
      </c>
      <c r="B591" t="s">
        <v>11</v>
      </c>
      <c r="C591" t="s">
        <v>160</v>
      </c>
      <c r="D591" t="s">
        <v>824</v>
      </c>
      <c r="E591" t="str">
        <f t="shared" si="12"/>
        <v>TCUZeolitic</v>
      </c>
      <c r="F591">
        <v>400</v>
      </c>
      <c r="G591">
        <v>16.895013123359547</v>
      </c>
    </row>
    <row r="592" spans="1:7" x14ac:dyDescent="0.25">
      <c r="A592" t="s">
        <v>159</v>
      </c>
      <c r="B592" t="s">
        <v>11</v>
      </c>
      <c r="C592" t="s">
        <v>86</v>
      </c>
      <c r="D592" t="s">
        <v>824</v>
      </c>
      <c r="E592" t="str">
        <f t="shared" si="12"/>
        <v>TCUZeolitic</v>
      </c>
      <c r="F592">
        <v>400</v>
      </c>
      <c r="G592">
        <v>383.10498687664045</v>
      </c>
    </row>
    <row r="593" spans="1:7" x14ac:dyDescent="0.25">
      <c r="A593" t="s">
        <v>196</v>
      </c>
      <c r="B593" t="s">
        <v>11</v>
      </c>
      <c r="C593" t="s">
        <v>33</v>
      </c>
      <c r="D593" t="s">
        <v>824</v>
      </c>
      <c r="E593" t="str">
        <f t="shared" si="12"/>
        <v>TCUZeolitic</v>
      </c>
      <c r="F593">
        <v>400</v>
      </c>
      <c r="G593">
        <v>31</v>
      </c>
    </row>
    <row r="594" spans="1:7" x14ac:dyDescent="0.25">
      <c r="A594" t="s">
        <v>205</v>
      </c>
      <c r="B594" t="s">
        <v>11</v>
      </c>
      <c r="C594" t="s">
        <v>33</v>
      </c>
      <c r="D594" t="s">
        <v>824</v>
      </c>
      <c r="E594" t="str">
        <f t="shared" si="12"/>
        <v>TCUZeolitic</v>
      </c>
      <c r="F594">
        <v>400</v>
      </c>
      <c r="G594">
        <v>274.00000000000023</v>
      </c>
    </row>
    <row r="595" spans="1:7" x14ac:dyDescent="0.25">
      <c r="A595" t="s">
        <v>81</v>
      </c>
      <c r="B595" t="s">
        <v>11</v>
      </c>
      <c r="C595" t="s">
        <v>12</v>
      </c>
      <c r="D595" t="s">
        <v>824</v>
      </c>
      <c r="E595" t="str">
        <f t="shared" si="12"/>
        <v>TCUZeolitic</v>
      </c>
      <c r="F595">
        <v>400</v>
      </c>
      <c r="G595">
        <v>100.06561679790002</v>
      </c>
    </row>
    <row r="596" spans="1:7" x14ac:dyDescent="0.25">
      <c r="A596" t="s">
        <v>108</v>
      </c>
      <c r="B596" t="s">
        <v>11</v>
      </c>
      <c r="C596" t="s">
        <v>12</v>
      </c>
      <c r="D596" t="s">
        <v>824</v>
      </c>
      <c r="E596" t="str">
        <f t="shared" si="12"/>
        <v>TCUZeolitic</v>
      </c>
      <c r="F596">
        <v>400</v>
      </c>
      <c r="G596">
        <v>209.9737532808399</v>
      </c>
    </row>
    <row r="597" spans="1:7" x14ac:dyDescent="0.25">
      <c r="A597" t="s">
        <v>37</v>
      </c>
      <c r="B597" t="s">
        <v>11</v>
      </c>
      <c r="C597" t="s">
        <v>18</v>
      </c>
      <c r="D597" t="s">
        <v>824</v>
      </c>
      <c r="E597" t="str">
        <f t="shared" si="12"/>
        <v>TCUZeolitic</v>
      </c>
      <c r="F597">
        <v>400</v>
      </c>
      <c r="G597">
        <v>3.8477690288714257</v>
      </c>
    </row>
    <row r="598" spans="1:7" x14ac:dyDescent="0.25">
      <c r="A598" t="s">
        <v>48</v>
      </c>
      <c r="B598" t="s">
        <v>11</v>
      </c>
      <c r="C598" t="s">
        <v>18</v>
      </c>
      <c r="D598" t="s">
        <v>824</v>
      </c>
      <c r="E598" t="str">
        <f t="shared" si="12"/>
        <v>TCUZeolitic</v>
      </c>
      <c r="F598">
        <v>400</v>
      </c>
      <c r="G598">
        <v>348.88188976377933</v>
      </c>
    </row>
    <row r="599" spans="1:7" x14ac:dyDescent="0.25">
      <c r="A599" t="s">
        <v>48</v>
      </c>
      <c r="B599" t="s">
        <v>11</v>
      </c>
      <c r="C599" t="s">
        <v>18</v>
      </c>
      <c r="D599" t="s">
        <v>824</v>
      </c>
      <c r="E599" t="str">
        <f t="shared" si="12"/>
        <v>TCUZeolitic</v>
      </c>
      <c r="F599">
        <v>400</v>
      </c>
      <c r="G599">
        <v>51.118110236220673</v>
      </c>
    </row>
    <row r="600" spans="1:7" x14ac:dyDescent="0.25">
      <c r="A600" t="s">
        <v>51</v>
      </c>
      <c r="B600" t="s">
        <v>11</v>
      </c>
      <c r="C600" t="s">
        <v>18</v>
      </c>
      <c r="D600" t="s">
        <v>824</v>
      </c>
      <c r="E600" t="str">
        <f t="shared" si="12"/>
        <v>TCUZeolitic</v>
      </c>
      <c r="F600">
        <v>400</v>
      </c>
      <c r="G600">
        <v>105.1049868766404</v>
      </c>
    </row>
    <row r="601" spans="1:7" x14ac:dyDescent="0.25">
      <c r="A601" t="s">
        <v>51</v>
      </c>
      <c r="B601" t="s">
        <v>11</v>
      </c>
      <c r="C601" t="s">
        <v>18</v>
      </c>
      <c r="D601" t="s">
        <v>824</v>
      </c>
      <c r="E601" t="str">
        <f t="shared" si="12"/>
        <v>TCUZeolitic</v>
      </c>
      <c r="F601">
        <v>400</v>
      </c>
      <c r="G601">
        <v>135.82677165354335</v>
      </c>
    </row>
    <row r="602" spans="1:7" x14ac:dyDescent="0.25">
      <c r="A602" t="s">
        <v>51</v>
      </c>
      <c r="B602" t="s">
        <v>11</v>
      </c>
      <c r="C602" t="s">
        <v>18</v>
      </c>
      <c r="D602" t="s">
        <v>824</v>
      </c>
      <c r="E602" t="str">
        <f t="shared" si="12"/>
        <v>TCUZeolitic</v>
      </c>
      <c r="F602">
        <v>400</v>
      </c>
      <c r="G602">
        <v>18.044619422571941</v>
      </c>
    </row>
    <row r="603" spans="1:7" x14ac:dyDescent="0.25">
      <c r="A603" t="s">
        <v>51</v>
      </c>
      <c r="B603" t="s">
        <v>11</v>
      </c>
      <c r="C603" t="s">
        <v>18</v>
      </c>
      <c r="D603" t="s">
        <v>824</v>
      </c>
      <c r="E603" t="str">
        <f t="shared" si="12"/>
        <v>TCUZeolitic</v>
      </c>
      <c r="F603">
        <v>400</v>
      </c>
      <c r="G603">
        <v>141.02362204724432</v>
      </c>
    </row>
    <row r="604" spans="1:7" x14ac:dyDescent="0.25">
      <c r="A604" t="s">
        <v>61</v>
      </c>
      <c r="B604" t="s">
        <v>11</v>
      </c>
      <c r="C604" t="s">
        <v>18</v>
      </c>
      <c r="D604" t="s">
        <v>824</v>
      </c>
      <c r="E604" t="str">
        <f t="shared" si="12"/>
        <v>TCUZeolitic</v>
      </c>
      <c r="F604">
        <v>400</v>
      </c>
      <c r="G604">
        <v>80.015748031496059</v>
      </c>
    </row>
    <row r="605" spans="1:7" x14ac:dyDescent="0.25">
      <c r="A605" t="s">
        <v>61</v>
      </c>
      <c r="B605" t="s">
        <v>11</v>
      </c>
      <c r="C605" t="s">
        <v>12</v>
      </c>
      <c r="D605" t="s">
        <v>824</v>
      </c>
      <c r="E605" t="str">
        <f t="shared" si="12"/>
        <v>TCUZeolitic</v>
      </c>
      <c r="F605">
        <v>400</v>
      </c>
      <c r="G605">
        <v>118.76640419947489</v>
      </c>
    </row>
    <row r="606" spans="1:7" x14ac:dyDescent="0.25">
      <c r="A606" t="s">
        <v>61</v>
      </c>
      <c r="B606" t="s">
        <v>11</v>
      </c>
      <c r="C606" t="s">
        <v>12</v>
      </c>
      <c r="D606" t="s">
        <v>824</v>
      </c>
      <c r="E606" t="str">
        <f t="shared" si="12"/>
        <v>TCUZeolitic</v>
      </c>
      <c r="F606">
        <v>400</v>
      </c>
      <c r="G606">
        <v>164.14435695538077</v>
      </c>
    </row>
    <row r="607" spans="1:7" x14ac:dyDescent="0.25">
      <c r="A607" t="s">
        <v>67</v>
      </c>
      <c r="B607" t="s">
        <v>11</v>
      </c>
      <c r="C607" t="s">
        <v>18</v>
      </c>
      <c r="D607" t="s">
        <v>824</v>
      </c>
      <c r="E607" t="str">
        <f t="shared" si="12"/>
        <v>TCUZeolitic</v>
      </c>
      <c r="F607">
        <v>400</v>
      </c>
      <c r="G607">
        <v>154.93700787401622</v>
      </c>
    </row>
    <row r="608" spans="1:7" x14ac:dyDescent="0.25">
      <c r="A608" t="s">
        <v>87</v>
      </c>
      <c r="B608" t="s">
        <v>11</v>
      </c>
      <c r="C608" t="s">
        <v>12</v>
      </c>
      <c r="D608" t="s">
        <v>824</v>
      </c>
      <c r="E608" t="str">
        <f t="shared" si="12"/>
        <v>TCUZeolitic</v>
      </c>
      <c r="F608">
        <v>400</v>
      </c>
      <c r="G608">
        <v>253.85564304461923</v>
      </c>
    </row>
    <row r="609" spans="1:7" x14ac:dyDescent="0.25">
      <c r="A609" t="s">
        <v>90</v>
      </c>
      <c r="B609" t="s">
        <v>11</v>
      </c>
      <c r="C609" t="s">
        <v>12</v>
      </c>
      <c r="D609" t="s">
        <v>824</v>
      </c>
      <c r="E609" t="str">
        <f t="shared" si="12"/>
        <v>TCUZeolitic</v>
      </c>
      <c r="F609">
        <v>400</v>
      </c>
      <c r="G609">
        <v>100.06561679790025</v>
      </c>
    </row>
    <row r="610" spans="1:7" x14ac:dyDescent="0.25">
      <c r="A610" t="s">
        <v>90</v>
      </c>
      <c r="B610" t="s">
        <v>11</v>
      </c>
      <c r="C610" t="s">
        <v>12</v>
      </c>
      <c r="D610" t="s">
        <v>824</v>
      </c>
      <c r="E610" t="str">
        <f t="shared" si="12"/>
        <v>TCUZeolitic</v>
      </c>
      <c r="F610">
        <v>400</v>
      </c>
      <c r="G610">
        <v>40.026246719160326</v>
      </c>
    </row>
    <row r="611" spans="1:7" x14ac:dyDescent="0.25">
      <c r="A611" t="s">
        <v>92</v>
      </c>
      <c r="B611" t="s">
        <v>11</v>
      </c>
      <c r="C611" t="s">
        <v>18</v>
      </c>
      <c r="D611" t="s">
        <v>824</v>
      </c>
      <c r="E611" t="str">
        <f t="shared" si="12"/>
        <v>TCUZeolitic</v>
      </c>
      <c r="F611">
        <v>400</v>
      </c>
      <c r="G611">
        <v>160.10498687664062</v>
      </c>
    </row>
    <row r="612" spans="1:7" x14ac:dyDescent="0.25">
      <c r="A612" t="s">
        <v>92</v>
      </c>
      <c r="B612" t="s">
        <v>11</v>
      </c>
      <c r="C612" t="s">
        <v>18</v>
      </c>
      <c r="D612" t="s">
        <v>824</v>
      </c>
      <c r="E612" t="str">
        <f t="shared" si="12"/>
        <v>TCUZeolitic</v>
      </c>
      <c r="F612">
        <v>400</v>
      </c>
      <c r="G612">
        <v>226.85301837270345</v>
      </c>
    </row>
    <row r="613" spans="1:7" x14ac:dyDescent="0.25">
      <c r="A613" t="s">
        <v>98</v>
      </c>
      <c r="B613" t="s">
        <v>11</v>
      </c>
      <c r="C613" t="s">
        <v>12</v>
      </c>
      <c r="D613" t="s">
        <v>824</v>
      </c>
      <c r="E613" t="str">
        <f t="shared" si="12"/>
        <v>TCUZeolitic</v>
      </c>
      <c r="F613">
        <v>400</v>
      </c>
      <c r="G613">
        <v>60.039370078740376</v>
      </c>
    </row>
    <row r="614" spans="1:7" x14ac:dyDescent="0.25">
      <c r="A614" t="s">
        <v>98</v>
      </c>
      <c r="B614" t="s">
        <v>11</v>
      </c>
      <c r="C614" t="s">
        <v>12</v>
      </c>
      <c r="D614" t="s">
        <v>824</v>
      </c>
      <c r="E614" t="str">
        <f t="shared" si="12"/>
        <v>TCUZeolitic</v>
      </c>
      <c r="F614">
        <v>400</v>
      </c>
      <c r="G614">
        <v>110.23622047244135</v>
      </c>
    </row>
    <row r="615" spans="1:7" x14ac:dyDescent="0.25">
      <c r="A615" t="s">
        <v>30</v>
      </c>
      <c r="B615" t="s">
        <v>11</v>
      </c>
      <c r="C615" t="s">
        <v>18</v>
      </c>
      <c r="D615" t="s">
        <v>824</v>
      </c>
      <c r="E615" t="str">
        <f t="shared" si="12"/>
        <v>TCUZeolitic</v>
      </c>
      <c r="F615">
        <v>400</v>
      </c>
      <c r="G615">
        <v>147.96587926509164</v>
      </c>
    </row>
    <row r="616" spans="1:7" x14ac:dyDescent="0.25">
      <c r="A616" t="s">
        <v>188</v>
      </c>
      <c r="B616" t="s">
        <v>11</v>
      </c>
      <c r="C616" t="s">
        <v>12</v>
      </c>
      <c r="D616" t="s">
        <v>824</v>
      </c>
      <c r="E616" t="str">
        <f t="shared" si="12"/>
        <v>TCUZeolitic</v>
      </c>
      <c r="F616">
        <v>400</v>
      </c>
      <c r="G616">
        <v>174.37926509186354</v>
      </c>
    </row>
    <row r="617" spans="1:7" x14ac:dyDescent="0.25">
      <c r="A617" t="s">
        <v>21</v>
      </c>
      <c r="B617" t="s">
        <v>11</v>
      </c>
      <c r="C617" t="s">
        <v>12</v>
      </c>
      <c r="D617" t="s">
        <v>824</v>
      </c>
      <c r="E617" t="str">
        <f t="shared" si="12"/>
        <v>TCUZeolitic</v>
      </c>
      <c r="F617">
        <v>400</v>
      </c>
      <c r="G617">
        <v>72.178477690288673</v>
      </c>
    </row>
    <row r="618" spans="1:7" x14ac:dyDescent="0.25">
      <c r="A618" t="s">
        <v>21</v>
      </c>
      <c r="B618" t="s">
        <v>11</v>
      </c>
      <c r="C618" t="s">
        <v>12</v>
      </c>
      <c r="D618" t="s">
        <v>824</v>
      </c>
      <c r="E618" t="str">
        <f t="shared" si="12"/>
        <v>TCUZeolitic</v>
      </c>
      <c r="F618">
        <v>400</v>
      </c>
      <c r="G618">
        <v>132.84776902887143</v>
      </c>
    </row>
    <row r="619" spans="1:7" x14ac:dyDescent="0.25">
      <c r="A619" t="s">
        <v>193</v>
      </c>
      <c r="B619" t="s">
        <v>11</v>
      </c>
      <c r="C619" t="s">
        <v>12</v>
      </c>
      <c r="D619" t="s">
        <v>824</v>
      </c>
      <c r="E619" t="str">
        <f t="shared" si="12"/>
        <v>TCUZeolitic</v>
      </c>
      <c r="F619">
        <v>400</v>
      </c>
      <c r="G619">
        <v>20</v>
      </c>
    </row>
    <row r="620" spans="1:7" x14ac:dyDescent="0.25">
      <c r="A620" t="s">
        <v>193</v>
      </c>
      <c r="B620" t="s">
        <v>11</v>
      </c>
      <c r="C620" t="s">
        <v>12</v>
      </c>
      <c r="D620" t="s">
        <v>824</v>
      </c>
      <c r="E620" t="str">
        <f t="shared" si="12"/>
        <v>TCUZeolitic</v>
      </c>
      <c r="F620">
        <v>400</v>
      </c>
      <c r="G620">
        <v>150</v>
      </c>
    </row>
    <row r="621" spans="1:7" x14ac:dyDescent="0.25">
      <c r="A621" t="s">
        <v>198</v>
      </c>
      <c r="B621" t="s">
        <v>11</v>
      </c>
      <c r="C621" t="s">
        <v>52</v>
      </c>
      <c r="D621" t="s">
        <v>824</v>
      </c>
      <c r="E621" t="str">
        <f t="shared" si="12"/>
        <v>TCUZeolitic</v>
      </c>
      <c r="F621">
        <v>400</v>
      </c>
      <c r="G621">
        <v>39.999999999999773</v>
      </c>
    </row>
    <row r="622" spans="1:7" x14ac:dyDescent="0.25">
      <c r="A622" t="s">
        <v>216</v>
      </c>
      <c r="B622" t="s">
        <v>11</v>
      </c>
      <c r="C622" t="s">
        <v>52</v>
      </c>
      <c r="D622" t="s">
        <v>824</v>
      </c>
      <c r="E622" t="str">
        <f t="shared" si="12"/>
        <v>TCUZeolitic</v>
      </c>
      <c r="F622">
        <v>400</v>
      </c>
      <c r="G622">
        <v>37.999999999999773</v>
      </c>
    </row>
    <row r="623" spans="1:7" x14ac:dyDescent="0.25">
      <c r="A623" t="s">
        <v>217</v>
      </c>
      <c r="B623" t="s">
        <v>11</v>
      </c>
      <c r="C623" t="s">
        <v>12</v>
      </c>
      <c r="D623" t="s">
        <v>824</v>
      </c>
      <c r="E623" t="str">
        <f t="shared" si="12"/>
        <v>TCUZeolitic</v>
      </c>
      <c r="F623">
        <v>400</v>
      </c>
      <c r="G623">
        <v>69.999999999999773</v>
      </c>
    </row>
    <row r="624" spans="1:7" x14ac:dyDescent="0.25">
      <c r="A624" t="s">
        <v>217</v>
      </c>
      <c r="B624" t="s">
        <v>11</v>
      </c>
      <c r="C624" t="s">
        <v>12</v>
      </c>
      <c r="D624" t="s">
        <v>824</v>
      </c>
      <c r="E624" t="str">
        <f t="shared" si="12"/>
        <v>TCUZeolitic</v>
      </c>
      <c r="F624">
        <v>400</v>
      </c>
      <c r="G624">
        <v>37</v>
      </c>
    </row>
    <row r="625" spans="1:7" x14ac:dyDescent="0.25">
      <c r="A625" t="s">
        <v>217</v>
      </c>
      <c r="B625" t="s">
        <v>11</v>
      </c>
      <c r="C625" t="s">
        <v>12</v>
      </c>
      <c r="D625" t="s">
        <v>824</v>
      </c>
      <c r="E625" t="str">
        <f t="shared" si="12"/>
        <v>TCUZeolitic</v>
      </c>
      <c r="F625">
        <v>400</v>
      </c>
      <c r="G625">
        <v>128.00000000000023</v>
      </c>
    </row>
    <row r="626" spans="1:7" x14ac:dyDescent="0.25">
      <c r="A626" t="s">
        <v>217</v>
      </c>
      <c r="B626" t="s">
        <v>11</v>
      </c>
      <c r="C626" t="s">
        <v>12</v>
      </c>
      <c r="D626" t="s">
        <v>824</v>
      </c>
      <c r="E626" t="str">
        <f t="shared" si="12"/>
        <v>TCUZeolitic</v>
      </c>
      <c r="F626">
        <v>400</v>
      </c>
      <c r="G626">
        <v>54</v>
      </c>
    </row>
    <row r="627" spans="1:7" x14ac:dyDescent="0.25">
      <c r="A627" t="s">
        <v>217</v>
      </c>
      <c r="B627" t="s">
        <v>11</v>
      </c>
      <c r="C627" t="s">
        <v>12</v>
      </c>
      <c r="D627" t="s">
        <v>824</v>
      </c>
      <c r="E627" t="str">
        <f t="shared" si="12"/>
        <v>TCUZeolitic</v>
      </c>
      <c r="F627">
        <v>400</v>
      </c>
      <c r="G627">
        <v>78</v>
      </c>
    </row>
    <row r="628" spans="1:7" x14ac:dyDescent="0.25">
      <c r="A628" t="s">
        <v>168</v>
      </c>
      <c r="B628" t="s">
        <v>11</v>
      </c>
      <c r="C628" t="s">
        <v>12</v>
      </c>
      <c r="D628" t="s">
        <v>824</v>
      </c>
      <c r="E628" t="str">
        <f t="shared" si="12"/>
        <v>TCUZeolitic</v>
      </c>
      <c r="F628">
        <v>400</v>
      </c>
      <c r="G628">
        <v>193.86876640419905</v>
      </c>
    </row>
    <row r="629" spans="1:7" x14ac:dyDescent="0.25">
      <c r="A629" t="s">
        <v>168</v>
      </c>
      <c r="B629" t="s">
        <v>11</v>
      </c>
      <c r="C629" t="s">
        <v>12</v>
      </c>
      <c r="D629" t="s">
        <v>824</v>
      </c>
      <c r="E629" t="str">
        <f t="shared" si="12"/>
        <v>TCUZeolitic</v>
      </c>
      <c r="F629">
        <v>400</v>
      </c>
      <c r="G629">
        <v>130.24934383202117</v>
      </c>
    </row>
    <row r="630" spans="1:7" x14ac:dyDescent="0.25">
      <c r="A630" t="s">
        <v>176</v>
      </c>
      <c r="B630" t="s">
        <v>11</v>
      </c>
      <c r="C630" t="s">
        <v>12</v>
      </c>
      <c r="D630" t="s">
        <v>824</v>
      </c>
      <c r="E630" t="str">
        <f t="shared" si="12"/>
        <v>TCUZeolitic</v>
      </c>
      <c r="F630">
        <v>400</v>
      </c>
      <c r="G630">
        <v>110.10498687664017</v>
      </c>
    </row>
    <row r="631" spans="1:7" x14ac:dyDescent="0.25">
      <c r="A631" t="s">
        <v>196</v>
      </c>
      <c r="B631" t="s">
        <v>11</v>
      </c>
      <c r="C631" t="s">
        <v>12</v>
      </c>
      <c r="D631" t="s">
        <v>824</v>
      </c>
      <c r="E631" t="str">
        <f t="shared" si="12"/>
        <v>TCUZeolitic</v>
      </c>
      <c r="F631">
        <v>400</v>
      </c>
      <c r="G631">
        <v>275</v>
      </c>
    </row>
    <row r="632" spans="1:7" x14ac:dyDescent="0.25">
      <c r="A632" t="s">
        <v>205</v>
      </c>
      <c r="B632" t="s">
        <v>11</v>
      </c>
      <c r="C632" t="s">
        <v>12</v>
      </c>
      <c r="D632" t="s">
        <v>824</v>
      </c>
      <c r="E632" t="str">
        <f t="shared" si="12"/>
        <v>TCUZeolitic</v>
      </c>
      <c r="F632">
        <v>400</v>
      </c>
      <c r="G632">
        <v>101.99999999999977</v>
      </c>
    </row>
    <row r="633" spans="1:7" x14ac:dyDescent="0.25">
      <c r="A633" t="s">
        <v>208</v>
      </c>
      <c r="B633" t="s">
        <v>11</v>
      </c>
      <c r="C633" t="s">
        <v>12</v>
      </c>
      <c r="D633" t="s">
        <v>824</v>
      </c>
      <c r="E633" t="str">
        <f t="shared" si="12"/>
        <v>TCUZeolitic</v>
      </c>
      <c r="F633">
        <v>400</v>
      </c>
      <c r="G633">
        <v>47</v>
      </c>
    </row>
    <row r="634" spans="1:7" x14ac:dyDescent="0.25">
      <c r="A634" t="s">
        <v>212</v>
      </c>
      <c r="B634" t="s">
        <v>11</v>
      </c>
      <c r="C634" t="s">
        <v>12</v>
      </c>
      <c r="D634" t="s">
        <v>824</v>
      </c>
      <c r="E634" t="str">
        <f t="shared" si="12"/>
        <v>TCUZeolitic</v>
      </c>
      <c r="F634">
        <v>400</v>
      </c>
      <c r="G634">
        <v>79</v>
      </c>
    </row>
    <row r="635" spans="1:7" x14ac:dyDescent="0.25">
      <c r="A635" t="s">
        <v>212</v>
      </c>
      <c r="B635" t="s">
        <v>11</v>
      </c>
      <c r="C635" t="s">
        <v>12</v>
      </c>
      <c r="D635" t="s">
        <v>824</v>
      </c>
      <c r="E635" t="str">
        <f t="shared" si="12"/>
        <v>TCUZeolitic</v>
      </c>
      <c r="F635">
        <v>400</v>
      </c>
      <c r="G635">
        <v>37</v>
      </c>
    </row>
    <row r="636" spans="1:7" x14ac:dyDescent="0.25">
      <c r="A636" t="s">
        <v>135</v>
      </c>
      <c r="B636" t="s">
        <v>11</v>
      </c>
      <c r="C636" t="s">
        <v>18</v>
      </c>
      <c r="D636" t="s">
        <v>824</v>
      </c>
      <c r="E636" t="str">
        <f t="shared" si="12"/>
        <v>TCUZeolitic</v>
      </c>
      <c r="F636">
        <v>400</v>
      </c>
      <c r="G636">
        <v>94.897637795275841</v>
      </c>
    </row>
    <row r="637" spans="1:7" x14ac:dyDescent="0.25">
      <c r="A637" t="s">
        <v>135</v>
      </c>
      <c r="B637" t="s">
        <v>11</v>
      </c>
      <c r="C637" t="s">
        <v>18</v>
      </c>
      <c r="D637" t="s">
        <v>824</v>
      </c>
      <c r="E637" t="str">
        <f t="shared" si="12"/>
        <v>TCUZeolitic</v>
      </c>
      <c r="F637">
        <v>400</v>
      </c>
      <c r="G637">
        <v>172.24409448818869</v>
      </c>
    </row>
    <row r="638" spans="1:7" x14ac:dyDescent="0.25">
      <c r="A638" t="s">
        <v>135</v>
      </c>
      <c r="B638" t="s">
        <v>11</v>
      </c>
      <c r="C638" t="s">
        <v>12</v>
      </c>
      <c r="D638" t="s">
        <v>824</v>
      </c>
      <c r="E638" t="str">
        <f t="shared" si="12"/>
        <v>TCUZeolitic</v>
      </c>
      <c r="F638">
        <v>400</v>
      </c>
      <c r="G638">
        <v>132.85826771653547</v>
      </c>
    </row>
    <row r="639" spans="1:7" x14ac:dyDescent="0.25">
      <c r="A639" t="s">
        <v>144</v>
      </c>
      <c r="B639" t="s">
        <v>11</v>
      </c>
      <c r="C639" t="s">
        <v>12</v>
      </c>
      <c r="D639" t="s">
        <v>824</v>
      </c>
      <c r="E639" t="str">
        <f t="shared" si="12"/>
        <v>TCUZeolitic</v>
      </c>
      <c r="F639">
        <v>400</v>
      </c>
      <c r="G639">
        <v>12.144356955380545</v>
      </c>
    </row>
    <row r="640" spans="1:7" x14ac:dyDescent="0.25">
      <c r="A640" t="s">
        <v>144</v>
      </c>
      <c r="B640" t="s">
        <v>11</v>
      </c>
      <c r="C640" t="s">
        <v>12</v>
      </c>
      <c r="D640" t="s">
        <v>824</v>
      </c>
      <c r="E640" t="str">
        <f t="shared" si="12"/>
        <v>TCUZeolitic</v>
      </c>
      <c r="F640">
        <v>400</v>
      </c>
      <c r="G640">
        <v>257.8740157480313</v>
      </c>
    </row>
    <row r="641" spans="1:7" x14ac:dyDescent="0.25">
      <c r="A641" t="s">
        <v>144</v>
      </c>
      <c r="B641" t="s">
        <v>11</v>
      </c>
      <c r="C641" t="s">
        <v>12</v>
      </c>
      <c r="D641" t="s">
        <v>824</v>
      </c>
      <c r="E641" t="str">
        <f t="shared" si="12"/>
        <v>TCUZeolitic</v>
      </c>
      <c r="F641">
        <v>400</v>
      </c>
      <c r="G641">
        <v>24.934383202099525</v>
      </c>
    </row>
    <row r="642" spans="1:7" x14ac:dyDescent="0.25">
      <c r="A642" t="s">
        <v>144</v>
      </c>
      <c r="B642" t="s">
        <v>11</v>
      </c>
      <c r="C642" t="s">
        <v>12</v>
      </c>
      <c r="D642" t="s">
        <v>824</v>
      </c>
      <c r="E642" t="str">
        <f t="shared" si="12"/>
        <v>TCUZeolitic</v>
      </c>
      <c r="F642">
        <v>400</v>
      </c>
      <c r="G642">
        <v>23.026246719160326</v>
      </c>
    </row>
    <row r="643" spans="1:7" x14ac:dyDescent="0.25">
      <c r="A643" t="s">
        <v>70</v>
      </c>
      <c r="B643" t="s">
        <v>11</v>
      </c>
      <c r="C643" t="s">
        <v>18</v>
      </c>
      <c r="D643" t="s">
        <v>824</v>
      </c>
      <c r="E643" t="str">
        <f t="shared" si="12"/>
        <v>TCUZeolitic</v>
      </c>
      <c r="F643">
        <v>400</v>
      </c>
      <c r="G643">
        <v>67.87926509186309</v>
      </c>
    </row>
    <row r="644" spans="1:7" x14ac:dyDescent="0.25">
      <c r="A644" t="s">
        <v>70</v>
      </c>
      <c r="B644" t="s">
        <v>11</v>
      </c>
      <c r="C644" t="s">
        <v>31</v>
      </c>
      <c r="D644" t="s">
        <v>824</v>
      </c>
      <c r="E644" t="str">
        <f t="shared" si="12"/>
        <v>TCUZeolitic</v>
      </c>
      <c r="F644">
        <v>400</v>
      </c>
      <c r="G644">
        <v>12.139107611548752</v>
      </c>
    </row>
    <row r="645" spans="1:7" x14ac:dyDescent="0.25">
      <c r="A645" t="s">
        <v>70</v>
      </c>
      <c r="B645" t="s">
        <v>11</v>
      </c>
      <c r="C645" t="s">
        <v>18</v>
      </c>
      <c r="D645" t="s">
        <v>824</v>
      </c>
      <c r="E645" t="str">
        <f t="shared" si="12"/>
        <v>TCUZeolitic</v>
      </c>
      <c r="F645">
        <v>400</v>
      </c>
      <c r="G645">
        <v>90.879265091863999</v>
      </c>
    </row>
    <row r="646" spans="1:7" x14ac:dyDescent="0.25">
      <c r="A646" t="s">
        <v>70</v>
      </c>
      <c r="B646" t="s">
        <v>11</v>
      </c>
      <c r="C646" t="s">
        <v>18</v>
      </c>
      <c r="D646" t="s">
        <v>824</v>
      </c>
      <c r="E646" t="str">
        <f t="shared" si="12"/>
        <v>TCUZeolitic</v>
      </c>
      <c r="F646">
        <v>400</v>
      </c>
      <c r="G646">
        <v>56.102362204723704</v>
      </c>
    </row>
    <row r="647" spans="1:7" x14ac:dyDescent="0.25">
      <c r="A647" t="s">
        <v>72</v>
      </c>
      <c r="B647" t="s">
        <v>11</v>
      </c>
      <c r="C647" t="s">
        <v>18</v>
      </c>
      <c r="D647" t="s">
        <v>824</v>
      </c>
      <c r="E647" t="str">
        <f t="shared" ref="E647:E710" si="13">B647&amp;D647</f>
        <v>TCUZeolitic</v>
      </c>
      <c r="F647">
        <v>400</v>
      </c>
      <c r="G647">
        <v>96.981627296587703</v>
      </c>
    </row>
    <row r="648" spans="1:7" x14ac:dyDescent="0.25">
      <c r="A648" t="s">
        <v>77</v>
      </c>
      <c r="B648" t="s">
        <v>11</v>
      </c>
      <c r="C648" t="s">
        <v>18</v>
      </c>
      <c r="D648" t="s">
        <v>824</v>
      </c>
      <c r="E648" t="str">
        <f t="shared" si="13"/>
        <v>TCUZeolitic</v>
      </c>
      <c r="F648">
        <v>400</v>
      </c>
      <c r="G648">
        <v>26.986876640420178</v>
      </c>
    </row>
    <row r="649" spans="1:7" x14ac:dyDescent="0.25">
      <c r="A649" t="s">
        <v>78</v>
      </c>
      <c r="B649" t="s">
        <v>11</v>
      </c>
      <c r="C649" t="s">
        <v>18</v>
      </c>
      <c r="D649" t="s">
        <v>824</v>
      </c>
      <c r="E649" t="str">
        <f t="shared" si="13"/>
        <v>TCUZeolitic</v>
      </c>
      <c r="F649">
        <v>400</v>
      </c>
      <c r="G649">
        <v>43.921259842519703</v>
      </c>
    </row>
    <row r="650" spans="1:7" x14ac:dyDescent="0.25">
      <c r="A650" t="s">
        <v>46</v>
      </c>
      <c r="B650" t="s">
        <v>11</v>
      </c>
      <c r="C650" t="s">
        <v>18</v>
      </c>
      <c r="D650" t="s">
        <v>824</v>
      </c>
      <c r="E650" t="str">
        <f t="shared" si="13"/>
        <v>TCUZeolitic</v>
      </c>
      <c r="F650">
        <v>400</v>
      </c>
      <c r="G650">
        <v>303.85564304461923</v>
      </c>
    </row>
    <row r="651" spans="1:7" x14ac:dyDescent="0.25">
      <c r="A651" t="s">
        <v>46</v>
      </c>
      <c r="B651" t="s">
        <v>11</v>
      </c>
      <c r="C651" t="s">
        <v>18</v>
      </c>
      <c r="D651" t="s">
        <v>824</v>
      </c>
      <c r="E651" t="str">
        <f t="shared" si="13"/>
        <v>TCUZeolitic</v>
      </c>
      <c r="F651">
        <v>400</v>
      </c>
      <c r="G651">
        <v>90.223097112861069</v>
      </c>
    </row>
    <row r="652" spans="1:7" x14ac:dyDescent="0.25">
      <c r="A652" t="s">
        <v>46</v>
      </c>
      <c r="B652" t="s">
        <v>11</v>
      </c>
      <c r="C652" t="s">
        <v>18</v>
      </c>
      <c r="D652" t="s">
        <v>824</v>
      </c>
      <c r="E652" t="str">
        <f t="shared" si="13"/>
        <v>TCUZeolitic</v>
      </c>
      <c r="F652">
        <v>400</v>
      </c>
      <c r="G652">
        <v>5.9212598425197029</v>
      </c>
    </row>
    <row r="653" spans="1:7" x14ac:dyDescent="0.25">
      <c r="A653" t="s">
        <v>59</v>
      </c>
      <c r="B653" t="s">
        <v>11</v>
      </c>
      <c r="C653" t="s">
        <v>18</v>
      </c>
      <c r="D653" t="s">
        <v>824</v>
      </c>
      <c r="E653" t="str">
        <f t="shared" si="13"/>
        <v>TCUZeolitic</v>
      </c>
      <c r="F653">
        <v>400</v>
      </c>
      <c r="G653">
        <v>22.973753280839901</v>
      </c>
    </row>
    <row r="654" spans="1:7" x14ac:dyDescent="0.25">
      <c r="A654" t="s">
        <v>59</v>
      </c>
      <c r="B654" t="s">
        <v>11</v>
      </c>
      <c r="C654" t="s">
        <v>12</v>
      </c>
      <c r="D654" t="s">
        <v>824</v>
      </c>
      <c r="E654" t="str">
        <f t="shared" si="13"/>
        <v>TCUZeolitic</v>
      </c>
      <c r="F654">
        <v>400</v>
      </c>
      <c r="G654">
        <v>92.84776902887188</v>
      </c>
    </row>
    <row r="655" spans="1:7" x14ac:dyDescent="0.25">
      <c r="A655" t="s">
        <v>59</v>
      </c>
      <c r="B655" t="s">
        <v>11</v>
      </c>
      <c r="C655" t="s">
        <v>12</v>
      </c>
      <c r="D655" t="s">
        <v>824</v>
      </c>
      <c r="E655" t="str">
        <f t="shared" si="13"/>
        <v>TCUZeolitic</v>
      </c>
      <c r="F655">
        <v>400</v>
      </c>
      <c r="G655">
        <v>232.01312335957982</v>
      </c>
    </row>
    <row r="656" spans="1:7" x14ac:dyDescent="0.25">
      <c r="A656" t="s">
        <v>146</v>
      </c>
      <c r="B656" t="s">
        <v>11</v>
      </c>
      <c r="C656" t="s">
        <v>12</v>
      </c>
      <c r="D656" t="s">
        <v>824</v>
      </c>
      <c r="E656" t="str">
        <f t="shared" si="13"/>
        <v>TCUZeolitic</v>
      </c>
      <c r="F656">
        <v>400</v>
      </c>
      <c r="G656">
        <v>271.88188976377978</v>
      </c>
    </row>
    <row r="657" spans="1:7" x14ac:dyDescent="0.25">
      <c r="A657" t="s">
        <v>124</v>
      </c>
      <c r="B657" t="s">
        <v>11</v>
      </c>
      <c r="C657" t="s">
        <v>12</v>
      </c>
      <c r="D657" t="s">
        <v>824</v>
      </c>
      <c r="E657" t="str">
        <f t="shared" si="13"/>
        <v>TCUZeolitic</v>
      </c>
      <c r="F657">
        <v>400</v>
      </c>
      <c r="G657">
        <v>26.999999999999545</v>
      </c>
    </row>
    <row r="658" spans="1:7" x14ac:dyDescent="0.25">
      <c r="A658" t="s">
        <v>128</v>
      </c>
      <c r="B658" t="s">
        <v>11</v>
      </c>
      <c r="C658" t="s">
        <v>18</v>
      </c>
      <c r="D658" t="s">
        <v>824</v>
      </c>
      <c r="E658" t="str">
        <f t="shared" si="13"/>
        <v>TCUZeolitic</v>
      </c>
      <c r="F658">
        <v>400</v>
      </c>
      <c r="G658">
        <v>89.999999999999545</v>
      </c>
    </row>
    <row r="659" spans="1:7" x14ac:dyDescent="0.25">
      <c r="A659" t="s">
        <v>129</v>
      </c>
      <c r="B659" t="s">
        <v>11</v>
      </c>
      <c r="C659" t="s">
        <v>12</v>
      </c>
      <c r="D659" t="s">
        <v>824</v>
      </c>
      <c r="E659" t="str">
        <f t="shared" si="13"/>
        <v>TCUZeolitic</v>
      </c>
      <c r="F659">
        <v>400</v>
      </c>
      <c r="G659">
        <v>99.860892388451248</v>
      </c>
    </row>
    <row r="660" spans="1:7" x14ac:dyDescent="0.25">
      <c r="A660" t="s">
        <v>129</v>
      </c>
      <c r="B660" t="s">
        <v>11</v>
      </c>
      <c r="C660" t="s">
        <v>12</v>
      </c>
      <c r="D660" t="s">
        <v>824</v>
      </c>
      <c r="E660" t="str">
        <f t="shared" si="13"/>
        <v>TCUZeolitic</v>
      </c>
      <c r="F660">
        <v>400</v>
      </c>
      <c r="G660">
        <v>59.908136482939426</v>
      </c>
    </row>
    <row r="661" spans="1:7" x14ac:dyDescent="0.25">
      <c r="A661" t="s">
        <v>131</v>
      </c>
      <c r="B661" t="s">
        <v>11</v>
      </c>
      <c r="C661" t="s">
        <v>12</v>
      </c>
      <c r="D661" t="s">
        <v>824</v>
      </c>
      <c r="E661" t="str">
        <f t="shared" si="13"/>
        <v>TCUZeolitic</v>
      </c>
      <c r="F661">
        <v>400</v>
      </c>
      <c r="G661">
        <v>129</v>
      </c>
    </row>
    <row r="662" spans="1:7" x14ac:dyDescent="0.25">
      <c r="A662" t="s">
        <v>132</v>
      </c>
      <c r="B662" t="s">
        <v>11</v>
      </c>
      <c r="C662" t="s">
        <v>18</v>
      </c>
      <c r="D662" t="s">
        <v>824</v>
      </c>
      <c r="E662" t="str">
        <f t="shared" si="13"/>
        <v>TCUZeolitic</v>
      </c>
      <c r="F662">
        <v>400</v>
      </c>
      <c r="G662">
        <v>83.947506561679802</v>
      </c>
    </row>
    <row r="663" spans="1:7" x14ac:dyDescent="0.25">
      <c r="A663" t="s">
        <v>132</v>
      </c>
      <c r="B663" t="s">
        <v>11</v>
      </c>
      <c r="C663" t="s">
        <v>18</v>
      </c>
      <c r="D663" t="s">
        <v>824</v>
      </c>
      <c r="E663" t="str">
        <f t="shared" si="13"/>
        <v>TCUZeolitic</v>
      </c>
      <c r="F663">
        <v>400</v>
      </c>
      <c r="G663">
        <v>10.170603674540416</v>
      </c>
    </row>
    <row r="664" spans="1:7" x14ac:dyDescent="0.25">
      <c r="A664" t="s">
        <v>132</v>
      </c>
      <c r="B664" t="s">
        <v>11</v>
      </c>
      <c r="C664" t="s">
        <v>12</v>
      </c>
      <c r="D664" t="s">
        <v>824</v>
      </c>
      <c r="E664" t="str">
        <f t="shared" si="13"/>
        <v>TCUZeolitic</v>
      </c>
      <c r="F664">
        <v>400</v>
      </c>
      <c r="G664">
        <v>7.8740157480317521</v>
      </c>
    </row>
    <row r="665" spans="1:7" x14ac:dyDescent="0.25">
      <c r="A665" t="s">
        <v>132</v>
      </c>
      <c r="B665" t="s">
        <v>11</v>
      </c>
      <c r="C665" t="s">
        <v>18</v>
      </c>
      <c r="D665" t="s">
        <v>824</v>
      </c>
      <c r="E665" t="str">
        <f t="shared" si="13"/>
        <v>TCUZeolitic</v>
      </c>
      <c r="F665">
        <v>400</v>
      </c>
      <c r="G665">
        <v>142.06036745406823</v>
      </c>
    </row>
    <row r="666" spans="1:7" x14ac:dyDescent="0.25">
      <c r="A666" t="s">
        <v>132</v>
      </c>
      <c r="B666" t="s">
        <v>11</v>
      </c>
      <c r="C666" t="s">
        <v>12</v>
      </c>
      <c r="D666" t="s">
        <v>824</v>
      </c>
      <c r="E666" t="str">
        <f t="shared" si="13"/>
        <v>TCUZeolitic</v>
      </c>
      <c r="F666">
        <v>400</v>
      </c>
      <c r="G666">
        <v>9.8425196850394059</v>
      </c>
    </row>
    <row r="667" spans="1:7" x14ac:dyDescent="0.25">
      <c r="A667" t="s">
        <v>132</v>
      </c>
      <c r="B667" t="s">
        <v>11</v>
      </c>
      <c r="C667" t="s">
        <v>12</v>
      </c>
      <c r="D667" t="s">
        <v>824</v>
      </c>
      <c r="E667" t="str">
        <f t="shared" si="13"/>
        <v>TCUZeolitic</v>
      </c>
      <c r="F667">
        <v>400</v>
      </c>
      <c r="G667">
        <v>10.170603674540416</v>
      </c>
    </row>
    <row r="668" spans="1:7" x14ac:dyDescent="0.25">
      <c r="A668" t="s">
        <v>132</v>
      </c>
      <c r="B668" t="s">
        <v>11</v>
      </c>
      <c r="C668" t="s">
        <v>12</v>
      </c>
      <c r="D668" t="s">
        <v>824</v>
      </c>
      <c r="E668" t="str">
        <f t="shared" si="13"/>
        <v>TCUZeolitic</v>
      </c>
      <c r="F668">
        <v>400</v>
      </c>
      <c r="G668">
        <v>9.8425196850394059</v>
      </c>
    </row>
    <row r="669" spans="1:7" x14ac:dyDescent="0.25">
      <c r="A669" t="s">
        <v>132</v>
      </c>
      <c r="B669" t="s">
        <v>11</v>
      </c>
      <c r="C669" t="s">
        <v>12</v>
      </c>
      <c r="D669" t="s">
        <v>824</v>
      </c>
      <c r="E669" t="str">
        <f t="shared" si="13"/>
        <v>TCUZeolitic</v>
      </c>
      <c r="F669">
        <v>400</v>
      </c>
      <c r="G669">
        <v>10.170603674540871</v>
      </c>
    </row>
    <row r="670" spans="1:7" x14ac:dyDescent="0.25">
      <c r="A670" t="s">
        <v>132</v>
      </c>
      <c r="B670" t="s">
        <v>11</v>
      </c>
      <c r="C670" t="s">
        <v>18</v>
      </c>
      <c r="D670" t="s">
        <v>824</v>
      </c>
      <c r="E670" t="str">
        <f t="shared" si="13"/>
        <v>TCUZeolitic</v>
      </c>
      <c r="F670">
        <v>400</v>
      </c>
      <c r="G670">
        <v>115.9212598425197</v>
      </c>
    </row>
    <row r="671" spans="1:7" x14ac:dyDescent="0.25">
      <c r="A671" t="s">
        <v>133</v>
      </c>
      <c r="B671" t="s">
        <v>11</v>
      </c>
      <c r="C671" t="s">
        <v>18</v>
      </c>
      <c r="D671" t="s">
        <v>824</v>
      </c>
      <c r="E671" t="str">
        <f t="shared" si="13"/>
        <v>TCUZeolitic</v>
      </c>
      <c r="F671">
        <v>400</v>
      </c>
      <c r="G671">
        <v>5.0131233595798221</v>
      </c>
    </row>
    <row r="672" spans="1:7" x14ac:dyDescent="0.25">
      <c r="A672" t="s">
        <v>134</v>
      </c>
      <c r="B672" t="s">
        <v>11</v>
      </c>
      <c r="C672" t="s">
        <v>12</v>
      </c>
      <c r="D672" t="s">
        <v>824</v>
      </c>
      <c r="E672" t="str">
        <f t="shared" si="13"/>
        <v>TCUZeolitic</v>
      </c>
      <c r="F672">
        <v>400</v>
      </c>
      <c r="G672">
        <v>62.999999999999545</v>
      </c>
    </row>
    <row r="673" spans="1:7" x14ac:dyDescent="0.25">
      <c r="A673" t="s">
        <v>82</v>
      </c>
      <c r="B673" t="s">
        <v>11</v>
      </c>
      <c r="C673" t="s">
        <v>12</v>
      </c>
      <c r="D673" t="s">
        <v>824</v>
      </c>
      <c r="E673" t="str">
        <f t="shared" si="13"/>
        <v>TCUZeolitic</v>
      </c>
      <c r="F673">
        <v>400</v>
      </c>
      <c r="G673">
        <v>77.052493438320198</v>
      </c>
    </row>
    <row r="674" spans="1:7" x14ac:dyDescent="0.25">
      <c r="A674" t="s">
        <v>97</v>
      </c>
      <c r="B674" t="s">
        <v>11</v>
      </c>
      <c r="C674" t="s">
        <v>18</v>
      </c>
      <c r="D674" t="s">
        <v>824</v>
      </c>
      <c r="E674" t="str">
        <f t="shared" si="13"/>
        <v>TCUZeolitic</v>
      </c>
      <c r="F674">
        <v>400</v>
      </c>
      <c r="G674">
        <v>89.895013123359831</v>
      </c>
    </row>
    <row r="675" spans="1:7" x14ac:dyDescent="0.25">
      <c r="A675" t="s">
        <v>97</v>
      </c>
      <c r="B675" t="s">
        <v>11</v>
      </c>
      <c r="C675" t="s">
        <v>18</v>
      </c>
      <c r="D675" t="s">
        <v>824</v>
      </c>
      <c r="E675" t="str">
        <f t="shared" si="13"/>
        <v>TCUZeolitic</v>
      </c>
      <c r="F675">
        <v>400</v>
      </c>
      <c r="G675">
        <v>160.1049868766404</v>
      </c>
    </row>
    <row r="676" spans="1:7" x14ac:dyDescent="0.25">
      <c r="A676" t="s">
        <v>97</v>
      </c>
      <c r="B676" t="s">
        <v>11</v>
      </c>
      <c r="C676" t="s">
        <v>18</v>
      </c>
      <c r="D676" t="s">
        <v>824</v>
      </c>
      <c r="E676" t="str">
        <f t="shared" si="13"/>
        <v>TCUZeolitic</v>
      </c>
      <c r="F676">
        <v>400</v>
      </c>
      <c r="G676">
        <v>79.973753280839901</v>
      </c>
    </row>
    <row r="677" spans="1:7" x14ac:dyDescent="0.25">
      <c r="A677" t="s">
        <v>113</v>
      </c>
      <c r="B677" t="s">
        <v>11</v>
      </c>
      <c r="C677" t="s">
        <v>12</v>
      </c>
      <c r="D677" t="s">
        <v>824</v>
      </c>
      <c r="E677" t="str">
        <f t="shared" si="13"/>
        <v>TCUZeolitic</v>
      </c>
      <c r="F677">
        <v>400</v>
      </c>
      <c r="G677">
        <v>202.0997375328086</v>
      </c>
    </row>
    <row r="678" spans="1:7" x14ac:dyDescent="0.25">
      <c r="A678" t="s">
        <v>188</v>
      </c>
      <c r="B678" t="s">
        <v>11</v>
      </c>
      <c r="C678" t="s">
        <v>190</v>
      </c>
      <c r="D678" t="s">
        <v>824</v>
      </c>
      <c r="E678" t="str">
        <f t="shared" si="13"/>
        <v>TCUZeolitic</v>
      </c>
      <c r="F678">
        <v>800</v>
      </c>
      <c r="G678">
        <v>289.83595800524927</v>
      </c>
    </row>
    <row r="679" spans="1:7" x14ac:dyDescent="0.25">
      <c r="A679" t="s">
        <v>188</v>
      </c>
      <c r="B679" t="s">
        <v>11</v>
      </c>
      <c r="C679" t="s">
        <v>190</v>
      </c>
      <c r="D679" t="s">
        <v>824</v>
      </c>
      <c r="E679" t="str">
        <f t="shared" si="13"/>
        <v>TCUZeolitic</v>
      </c>
      <c r="F679">
        <v>800</v>
      </c>
      <c r="G679">
        <v>8.1640419947502778</v>
      </c>
    </row>
    <row r="680" spans="1:7" x14ac:dyDescent="0.25">
      <c r="A680" t="s">
        <v>217</v>
      </c>
      <c r="B680" t="s">
        <v>11</v>
      </c>
      <c r="C680" t="s">
        <v>223</v>
      </c>
      <c r="D680" t="s">
        <v>824</v>
      </c>
      <c r="E680" t="str">
        <f t="shared" si="13"/>
        <v>TCUZeolitic</v>
      </c>
      <c r="F680">
        <v>800</v>
      </c>
      <c r="G680">
        <v>35</v>
      </c>
    </row>
    <row r="681" spans="1:7" x14ac:dyDescent="0.25">
      <c r="A681" t="s">
        <v>217</v>
      </c>
      <c r="B681" t="s">
        <v>11</v>
      </c>
      <c r="C681" t="s">
        <v>223</v>
      </c>
      <c r="D681" t="s">
        <v>824</v>
      </c>
      <c r="E681" t="str">
        <f t="shared" si="13"/>
        <v>TCUZeolitic</v>
      </c>
      <c r="F681">
        <v>800</v>
      </c>
      <c r="G681">
        <v>205.00000000000045</v>
      </c>
    </row>
    <row r="682" spans="1:7" x14ac:dyDescent="0.25">
      <c r="A682" t="s">
        <v>168</v>
      </c>
      <c r="B682" t="s">
        <v>11</v>
      </c>
      <c r="C682" t="s">
        <v>33</v>
      </c>
      <c r="D682" t="s">
        <v>824</v>
      </c>
      <c r="E682" t="str">
        <f t="shared" si="13"/>
        <v>TCUZeolitic</v>
      </c>
      <c r="F682">
        <v>800</v>
      </c>
      <c r="G682">
        <v>25.91863517060392</v>
      </c>
    </row>
    <row r="683" spans="1:7" x14ac:dyDescent="0.25">
      <c r="A683" t="s">
        <v>185</v>
      </c>
      <c r="B683" t="s">
        <v>11</v>
      </c>
      <c r="C683" t="s">
        <v>33</v>
      </c>
      <c r="D683" t="s">
        <v>824</v>
      </c>
      <c r="E683" t="str">
        <f t="shared" si="13"/>
        <v>TCUZeolitic</v>
      </c>
      <c r="F683">
        <v>800</v>
      </c>
      <c r="G683">
        <v>162.03937007874015</v>
      </c>
    </row>
    <row r="684" spans="1:7" x14ac:dyDescent="0.25">
      <c r="A684" t="s">
        <v>176</v>
      </c>
      <c r="B684" t="s">
        <v>11</v>
      </c>
      <c r="C684" t="s">
        <v>33</v>
      </c>
      <c r="D684" t="s">
        <v>824</v>
      </c>
      <c r="E684" t="str">
        <f t="shared" si="13"/>
        <v>TCUZeolitic</v>
      </c>
      <c r="F684">
        <v>800</v>
      </c>
      <c r="G684">
        <v>34.120734908136455</v>
      </c>
    </row>
    <row r="685" spans="1:7" x14ac:dyDescent="0.25">
      <c r="A685" t="s">
        <v>159</v>
      </c>
      <c r="B685" t="s">
        <v>11</v>
      </c>
      <c r="C685" t="s">
        <v>86</v>
      </c>
      <c r="D685" t="s">
        <v>824</v>
      </c>
      <c r="E685" t="str">
        <f t="shared" si="13"/>
        <v>TCUZeolitic</v>
      </c>
      <c r="F685">
        <v>800</v>
      </c>
      <c r="G685">
        <v>268.14173228346453</v>
      </c>
    </row>
    <row r="686" spans="1:7" x14ac:dyDescent="0.25">
      <c r="A686" t="s">
        <v>159</v>
      </c>
      <c r="B686" t="s">
        <v>11</v>
      </c>
      <c r="C686" t="s">
        <v>33</v>
      </c>
      <c r="D686" t="s">
        <v>824</v>
      </c>
      <c r="E686" t="str">
        <f t="shared" si="13"/>
        <v>TCUZeolitic</v>
      </c>
      <c r="F686">
        <v>800</v>
      </c>
      <c r="G686">
        <v>131.85826771653547</v>
      </c>
    </row>
    <row r="687" spans="1:7" x14ac:dyDescent="0.25">
      <c r="A687" t="s">
        <v>196</v>
      </c>
      <c r="B687" t="s">
        <v>11</v>
      </c>
      <c r="C687" t="s">
        <v>33</v>
      </c>
      <c r="D687" t="s">
        <v>824</v>
      </c>
      <c r="E687" t="str">
        <f t="shared" si="13"/>
        <v>TCUZeolitic</v>
      </c>
      <c r="F687">
        <v>800</v>
      </c>
      <c r="G687">
        <v>59</v>
      </c>
    </row>
    <row r="688" spans="1:7" x14ac:dyDescent="0.25">
      <c r="A688" t="s">
        <v>205</v>
      </c>
      <c r="B688" t="s">
        <v>11</v>
      </c>
      <c r="C688" t="s">
        <v>33</v>
      </c>
      <c r="D688" t="s">
        <v>824</v>
      </c>
      <c r="E688" t="str">
        <f t="shared" si="13"/>
        <v>TCUZeolitic</v>
      </c>
      <c r="F688">
        <v>800</v>
      </c>
      <c r="G688">
        <v>202</v>
      </c>
    </row>
    <row r="689" spans="1:7" x14ac:dyDescent="0.25">
      <c r="A689" t="s">
        <v>205</v>
      </c>
      <c r="B689" t="s">
        <v>11</v>
      </c>
      <c r="C689" t="s">
        <v>117</v>
      </c>
      <c r="D689" t="s">
        <v>824</v>
      </c>
      <c r="E689" t="str">
        <f t="shared" si="13"/>
        <v>TCUZeolitic</v>
      </c>
      <c r="F689">
        <v>800</v>
      </c>
      <c r="G689">
        <v>46</v>
      </c>
    </row>
    <row r="690" spans="1:7" x14ac:dyDescent="0.25">
      <c r="A690" t="s">
        <v>37</v>
      </c>
      <c r="B690" t="s">
        <v>11</v>
      </c>
      <c r="C690" t="s">
        <v>12</v>
      </c>
      <c r="D690" t="s">
        <v>824</v>
      </c>
      <c r="E690" t="str">
        <f t="shared" si="13"/>
        <v>TCUZeolitic</v>
      </c>
      <c r="F690">
        <v>800</v>
      </c>
      <c r="G690">
        <v>24.93438320209998</v>
      </c>
    </row>
    <row r="691" spans="1:7" x14ac:dyDescent="0.25">
      <c r="A691" t="s">
        <v>48</v>
      </c>
      <c r="B691" t="s">
        <v>11</v>
      </c>
      <c r="C691" t="s">
        <v>18</v>
      </c>
      <c r="D691" t="s">
        <v>824</v>
      </c>
      <c r="E691" t="str">
        <f t="shared" si="13"/>
        <v>TCUZeolitic</v>
      </c>
      <c r="F691">
        <v>800</v>
      </c>
      <c r="G691">
        <v>17.123359580052238</v>
      </c>
    </row>
    <row r="692" spans="1:7" x14ac:dyDescent="0.25">
      <c r="A692" t="s">
        <v>48</v>
      </c>
      <c r="B692" t="s">
        <v>11</v>
      </c>
      <c r="C692" t="s">
        <v>18</v>
      </c>
      <c r="D692" t="s">
        <v>824</v>
      </c>
      <c r="E692" t="str">
        <f t="shared" si="13"/>
        <v>TCUZeolitic</v>
      </c>
      <c r="F692">
        <v>800</v>
      </c>
      <c r="G692">
        <v>70.866141732283268</v>
      </c>
    </row>
    <row r="693" spans="1:7" x14ac:dyDescent="0.25">
      <c r="A693" t="s">
        <v>48</v>
      </c>
      <c r="B693" t="s">
        <v>11</v>
      </c>
      <c r="C693" t="s">
        <v>18</v>
      </c>
      <c r="D693" t="s">
        <v>824</v>
      </c>
      <c r="E693" t="str">
        <f t="shared" si="13"/>
        <v>TCUZeolitic</v>
      </c>
      <c r="F693">
        <v>800</v>
      </c>
      <c r="G693">
        <v>133.20209973753299</v>
      </c>
    </row>
    <row r="694" spans="1:7" x14ac:dyDescent="0.25">
      <c r="A694" t="s">
        <v>51</v>
      </c>
      <c r="B694" t="s">
        <v>11</v>
      </c>
      <c r="C694" t="s">
        <v>18</v>
      </c>
      <c r="D694" t="s">
        <v>824</v>
      </c>
      <c r="E694" t="str">
        <f t="shared" si="13"/>
        <v>TCUZeolitic</v>
      </c>
      <c r="F694">
        <v>800</v>
      </c>
      <c r="G694">
        <v>15.144356955380317</v>
      </c>
    </row>
    <row r="695" spans="1:7" x14ac:dyDescent="0.25">
      <c r="A695" t="s">
        <v>51</v>
      </c>
      <c r="B695" t="s">
        <v>11</v>
      </c>
      <c r="C695" t="s">
        <v>52</v>
      </c>
      <c r="D695" t="s">
        <v>824</v>
      </c>
      <c r="E695" t="str">
        <f t="shared" si="13"/>
        <v>TCUZeolitic</v>
      </c>
      <c r="F695">
        <v>800</v>
      </c>
      <c r="G695">
        <v>29.855643044619683</v>
      </c>
    </row>
    <row r="696" spans="1:7" x14ac:dyDescent="0.25">
      <c r="A696" t="s">
        <v>51</v>
      </c>
      <c r="B696" t="s">
        <v>11</v>
      </c>
      <c r="C696" t="s">
        <v>53</v>
      </c>
      <c r="D696" t="s">
        <v>824</v>
      </c>
      <c r="E696" t="str">
        <f t="shared" si="13"/>
        <v>TCUZeolitic</v>
      </c>
      <c r="F696">
        <v>800</v>
      </c>
      <c r="G696">
        <v>40.026246719160099</v>
      </c>
    </row>
    <row r="697" spans="1:7" x14ac:dyDescent="0.25">
      <c r="A697" t="s">
        <v>61</v>
      </c>
      <c r="B697" t="s">
        <v>11</v>
      </c>
      <c r="C697" t="s">
        <v>12</v>
      </c>
      <c r="D697" t="s">
        <v>824</v>
      </c>
      <c r="E697" t="str">
        <f t="shared" si="13"/>
        <v>TCUZeolitic</v>
      </c>
      <c r="F697">
        <v>800</v>
      </c>
      <c r="G697">
        <v>205.93438320209998</v>
      </c>
    </row>
    <row r="698" spans="1:7" x14ac:dyDescent="0.25">
      <c r="A698" t="s">
        <v>67</v>
      </c>
      <c r="B698" t="s">
        <v>11</v>
      </c>
      <c r="C698" t="s">
        <v>18</v>
      </c>
      <c r="D698" t="s">
        <v>824</v>
      </c>
      <c r="E698" t="str">
        <f t="shared" si="13"/>
        <v>TCUZeolitic</v>
      </c>
      <c r="F698">
        <v>800</v>
      </c>
      <c r="G698">
        <v>233.84251968503895</v>
      </c>
    </row>
    <row r="699" spans="1:7" x14ac:dyDescent="0.25">
      <c r="A699" t="s">
        <v>67</v>
      </c>
      <c r="B699" t="s">
        <v>11</v>
      </c>
      <c r="C699" t="s">
        <v>18</v>
      </c>
      <c r="D699" t="s">
        <v>824</v>
      </c>
      <c r="E699" t="str">
        <f t="shared" si="13"/>
        <v>TCUZeolitic</v>
      </c>
      <c r="F699">
        <v>800</v>
      </c>
      <c r="G699">
        <v>15.091863517060574</v>
      </c>
    </row>
    <row r="700" spans="1:7" x14ac:dyDescent="0.25">
      <c r="A700" t="s">
        <v>67</v>
      </c>
      <c r="B700" t="s">
        <v>11</v>
      </c>
      <c r="C700" t="s">
        <v>18</v>
      </c>
      <c r="D700" t="s">
        <v>824</v>
      </c>
      <c r="E700" t="str">
        <f t="shared" si="13"/>
        <v>TCUZeolitic</v>
      </c>
      <c r="F700">
        <v>800</v>
      </c>
      <c r="G700">
        <v>151.06561679790047</v>
      </c>
    </row>
    <row r="701" spans="1:7" x14ac:dyDescent="0.25">
      <c r="A701" t="s">
        <v>87</v>
      </c>
      <c r="B701" t="s">
        <v>11</v>
      </c>
      <c r="C701" t="s">
        <v>12</v>
      </c>
      <c r="D701" t="s">
        <v>824</v>
      </c>
      <c r="E701" t="str">
        <f t="shared" si="13"/>
        <v>TCUZeolitic</v>
      </c>
      <c r="F701">
        <v>800</v>
      </c>
      <c r="G701">
        <v>18.125984251968475</v>
      </c>
    </row>
    <row r="702" spans="1:7" x14ac:dyDescent="0.25">
      <c r="A702" t="s">
        <v>87</v>
      </c>
      <c r="B702" t="s">
        <v>11</v>
      </c>
      <c r="C702" t="s">
        <v>12</v>
      </c>
      <c r="D702" t="s">
        <v>824</v>
      </c>
      <c r="E702" t="str">
        <f t="shared" si="13"/>
        <v>TCUZeolitic</v>
      </c>
      <c r="F702">
        <v>800</v>
      </c>
      <c r="G702">
        <v>128.9212598425197</v>
      </c>
    </row>
    <row r="703" spans="1:7" x14ac:dyDescent="0.25">
      <c r="A703" t="s">
        <v>90</v>
      </c>
      <c r="B703" t="s">
        <v>11</v>
      </c>
      <c r="C703" t="s">
        <v>39</v>
      </c>
      <c r="D703" t="s">
        <v>824</v>
      </c>
      <c r="E703" t="str">
        <f t="shared" si="13"/>
        <v>TCUZeolitic</v>
      </c>
      <c r="F703">
        <v>800</v>
      </c>
      <c r="G703">
        <v>94.816272965879307</v>
      </c>
    </row>
    <row r="704" spans="1:7" x14ac:dyDescent="0.25">
      <c r="A704" t="s">
        <v>92</v>
      </c>
      <c r="B704" t="s">
        <v>11</v>
      </c>
      <c r="C704" t="s">
        <v>18</v>
      </c>
      <c r="D704" t="s">
        <v>824</v>
      </c>
      <c r="E704" t="str">
        <f t="shared" si="13"/>
        <v>TCUZeolitic</v>
      </c>
      <c r="F704">
        <v>800</v>
      </c>
      <c r="G704">
        <v>221.96587926509164</v>
      </c>
    </row>
    <row r="705" spans="1:7" x14ac:dyDescent="0.25">
      <c r="A705" t="s">
        <v>92</v>
      </c>
      <c r="B705" t="s">
        <v>11</v>
      </c>
      <c r="C705" t="s">
        <v>18</v>
      </c>
      <c r="D705" t="s">
        <v>824</v>
      </c>
      <c r="E705" t="str">
        <f t="shared" si="13"/>
        <v>TCUZeolitic</v>
      </c>
      <c r="F705">
        <v>800</v>
      </c>
      <c r="G705">
        <v>72.178477690288673</v>
      </c>
    </row>
    <row r="706" spans="1:7" x14ac:dyDescent="0.25">
      <c r="A706" t="s">
        <v>92</v>
      </c>
      <c r="B706" t="s">
        <v>11</v>
      </c>
      <c r="C706" t="s">
        <v>18</v>
      </c>
      <c r="D706" t="s">
        <v>824</v>
      </c>
      <c r="E706" t="str">
        <f t="shared" si="13"/>
        <v>TCUZeolitic</v>
      </c>
      <c r="F706">
        <v>800</v>
      </c>
      <c r="G706">
        <v>105.85564304461968</v>
      </c>
    </row>
    <row r="707" spans="1:7" x14ac:dyDescent="0.25">
      <c r="A707" t="s">
        <v>109</v>
      </c>
      <c r="B707" t="s">
        <v>11</v>
      </c>
      <c r="C707" t="s">
        <v>18</v>
      </c>
      <c r="D707" t="s">
        <v>824</v>
      </c>
      <c r="E707" t="str">
        <f t="shared" si="13"/>
        <v>TCUZeolitic</v>
      </c>
      <c r="F707">
        <v>800</v>
      </c>
      <c r="G707">
        <v>140.74803149606305</v>
      </c>
    </row>
    <row r="708" spans="1:7" x14ac:dyDescent="0.25">
      <c r="A708" t="s">
        <v>188</v>
      </c>
      <c r="B708" t="s">
        <v>11</v>
      </c>
      <c r="C708" t="s">
        <v>12</v>
      </c>
      <c r="D708" t="s">
        <v>824</v>
      </c>
      <c r="E708" t="str">
        <f t="shared" si="13"/>
        <v>TCUZeolitic</v>
      </c>
      <c r="F708">
        <v>800</v>
      </c>
      <c r="G708">
        <v>58.560367454068228</v>
      </c>
    </row>
    <row r="709" spans="1:7" x14ac:dyDescent="0.25">
      <c r="A709" t="s">
        <v>188</v>
      </c>
      <c r="B709" t="s">
        <v>11</v>
      </c>
      <c r="C709" t="s">
        <v>12</v>
      </c>
      <c r="D709" t="s">
        <v>824</v>
      </c>
      <c r="E709" t="str">
        <f t="shared" si="13"/>
        <v>TCUZeolitic</v>
      </c>
      <c r="F709">
        <v>800</v>
      </c>
      <c r="G709">
        <v>5.4396325459317723</v>
      </c>
    </row>
    <row r="710" spans="1:7" x14ac:dyDescent="0.25">
      <c r="A710" t="s">
        <v>188</v>
      </c>
      <c r="B710" t="s">
        <v>11</v>
      </c>
      <c r="C710" t="s">
        <v>39</v>
      </c>
      <c r="D710" t="s">
        <v>824</v>
      </c>
      <c r="E710" t="str">
        <f t="shared" si="13"/>
        <v>TCUZeolitic</v>
      </c>
      <c r="F710">
        <v>800</v>
      </c>
      <c r="G710">
        <v>38.000000000000455</v>
      </c>
    </row>
    <row r="711" spans="1:7" x14ac:dyDescent="0.25">
      <c r="A711" t="s">
        <v>21</v>
      </c>
      <c r="B711" t="s">
        <v>11</v>
      </c>
      <c r="C711" t="s">
        <v>12</v>
      </c>
      <c r="D711" t="s">
        <v>824</v>
      </c>
      <c r="E711" t="str">
        <f t="shared" ref="E711:E774" si="14">B711&amp;D711</f>
        <v>TCUZeolitic</v>
      </c>
      <c r="F711">
        <v>800</v>
      </c>
      <c r="G711">
        <v>55.144356955380317</v>
      </c>
    </row>
    <row r="712" spans="1:7" x14ac:dyDescent="0.25">
      <c r="A712" t="s">
        <v>21</v>
      </c>
      <c r="B712" t="s">
        <v>11</v>
      </c>
      <c r="C712" t="s">
        <v>12</v>
      </c>
      <c r="D712" t="s">
        <v>824</v>
      </c>
      <c r="E712" t="str">
        <f t="shared" si="14"/>
        <v>TCUZeolitic</v>
      </c>
      <c r="F712">
        <v>800</v>
      </c>
      <c r="G712">
        <v>35.761154855642872</v>
      </c>
    </row>
    <row r="713" spans="1:7" x14ac:dyDescent="0.25">
      <c r="A713" t="s">
        <v>198</v>
      </c>
      <c r="B713" t="s">
        <v>11</v>
      </c>
      <c r="C713" t="s">
        <v>12</v>
      </c>
      <c r="D713" t="s">
        <v>824</v>
      </c>
      <c r="E713" t="str">
        <f t="shared" si="14"/>
        <v>TCUZeolitic</v>
      </c>
      <c r="F713">
        <v>800</v>
      </c>
      <c r="G713">
        <v>208.00000000000045</v>
      </c>
    </row>
    <row r="714" spans="1:7" x14ac:dyDescent="0.25">
      <c r="A714" t="s">
        <v>216</v>
      </c>
      <c r="B714" t="s">
        <v>11</v>
      </c>
      <c r="C714" t="s">
        <v>12</v>
      </c>
      <c r="D714" t="s">
        <v>824</v>
      </c>
      <c r="E714" t="str">
        <f t="shared" si="14"/>
        <v>TCUZeolitic</v>
      </c>
      <c r="F714">
        <v>800</v>
      </c>
      <c r="G714">
        <v>79.926509186352177</v>
      </c>
    </row>
    <row r="715" spans="1:7" x14ac:dyDescent="0.25">
      <c r="A715" t="s">
        <v>217</v>
      </c>
      <c r="B715" t="s">
        <v>11</v>
      </c>
      <c r="C715" t="s">
        <v>12</v>
      </c>
      <c r="D715" t="s">
        <v>824</v>
      </c>
      <c r="E715" t="str">
        <f t="shared" si="14"/>
        <v>TCUZeolitic</v>
      </c>
      <c r="F715">
        <v>800</v>
      </c>
      <c r="G715">
        <v>37</v>
      </c>
    </row>
    <row r="716" spans="1:7" x14ac:dyDescent="0.25">
      <c r="A716" t="s">
        <v>217</v>
      </c>
      <c r="B716" t="s">
        <v>11</v>
      </c>
      <c r="C716" t="s">
        <v>12</v>
      </c>
      <c r="D716" t="s">
        <v>824</v>
      </c>
      <c r="E716" t="str">
        <f t="shared" si="14"/>
        <v>TCUZeolitic</v>
      </c>
      <c r="F716">
        <v>800</v>
      </c>
      <c r="G716">
        <v>65</v>
      </c>
    </row>
    <row r="717" spans="1:7" x14ac:dyDescent="0.25">
      <c r="A717" t="s">
        <v>217</v>
      </c>
      <c r="B717" t="s">
        <v>11</v>
      </c>
      <c r="C717" t="s">
        <v>12</v>
      </c>
      <c r="D717" t="s">
        <v>824</v>
      </c>
      <c r="E717" t="str">
        <f t="shared" si="14"/>
        <v>TCUZeolitic</v>
      </c>
      <c r="F717">
        <v>800</v>
      </c>
      <c r="G717">
        <v>57.999999999999545</v>
      </c>
    </row>
    <row r="718" spans="1:7" x14ac:dyDescent="0.25">
      <c r="A718" t="s">
        <v>168</v>
      </c>
      <c r="B718" t="s">
        <v>11</v>
      </c>
      <c r="C718" t="s">
        <v>12</v>
      </c>
      <c r="D718" t="s">
        <v>824</v>
      </c>
      <c r="E718" t="str">
        <f t="shared" si="14"/>
        <v>TCUZeolitic</v>
      </c>
      <c r="F718">
        <v>800</v>
      </c>
      <c r="G718">
        <v>69.057742782152218</v>
      </c>
    </row>
    <row r="719" spans="1:7" x14ac:dyDescent="0.25">
      <c r="A719" t="s">
        <v>173</v>
      </c>
      <c r="B719" t="s">
        <v>11</v>
      </c>
      <c r="C719" t="s">
        <v>12</v>
      </c>
      <c r="D719" t="s">
        <v>824</v>
      </c>
      <c r="E719" t="str">
        <f t="shared" si="14"/>
        <v>TCUZeolitic</v>
      </c>
      <c r="F719">
        <v>800</v>
      </c>
      <c r="G719">
        <v>12.139107611548525</v>
      </c>
    </row>
    <row r="720" spans="1:7" x14ac:dyDescent="0.25">
      <c r="A720" t="s">
        <v>196</v>
      </c>
      <c r="B720" t="s">
        <v>11</v>
      </c>
      <c r="C720" t="s">
        <v>12</v>
      </c>
      <c r="D720" t="s">
        <v>824</v>
      </c>
      <c r="E720" t="str">
        <f t="shared" si="14"/>
        <v>TCUZeolitic</v>
      </c>
      <c r="F720">
        <v>800</v>
      </c>
      <c r="G720">
        <v>55</v>
      </c>
    </row>
    <row r="721" spans="1:7" x14ac:dyDescent="0.25">
      <c r="A721" t="s">
        <v>196</v>
      </c>
      <c r="B721" t="s">
        <v>11</v>
      </c>
      <c r="C721" t="s">
        <v>12</v>
      </c>
      <c r="D721" t="s">
        <v>824</v>
      </c>
      <c r="E721" t="str">
        <f t="shared" si="14"/>
        <v>TCUZeolitic</v>
      </c>
      <c r="F721">
        <v>800</v>
      </c>
      <c r="G721">
        <v>70</v>
      </c>
    </row>
    <row r="722" spans="1:7" x14ac:dyDescent="0.25">
      <c r="A722" t="s">
        <v>196</v>
      </c>
      <c r="B722" t="s">
        <v>11</v>
      </c>
      <c r="C722" t="s">
        <v>12</v>
      </c>
      <c r="D722" t="s">
        <v>824</v>
      </c>
      <c r="E722" t="str">
        <f t="shared" si="14"/>
        <v>TCUZeolitic</v>
      </c>
      <c r="F722">
        <v>800</v>
      </c>
      <c r="G722">
        <v>56.000000000000455</v>
      </c>
    </row>
    <row r="723" spans="1:7" x14ac:dyDescent="0.25">
      <c r="A723" t="s">
        <v>212</v>
      </c>
      <c r="B723" t="s">
        <v>11</v>
      </c>
      <c r="C723" t="s">
        <v>12</v>
      </c>
      <c r="D723" t="s">
        <v>824</v>
      </c>
      <c r="E723" t="str">
        <f t="shared" si="14"/>
        <v>TCUZeolitic</v>
      </c>
      <c r="F723">
        <v>800</v>
      </c>
      <c r="G723">
        <v>39</v>
      </c>
    </row>
    <row r="724" spans="1:7" x14ac:dyDescent="0.25">
      <c r="A724" t="s">
        <v>212</v>
      </c>
      <c r="B724" t="s">
        <v>11</v>
      </c>
      <c r="C724" t="s">
        <v>12</v>
      </c>
      <c r="D724" t="s">
        <v>824</v>
      </c>
      <c r="E724" t="str">
        <f t="shared" si="14"/>
        <v>TCUZeolitic</v>
      </c>
      <c r="F724">
        <v>800</v>
      </c>
      <c r="G724">
        <v>37</v>
      </c>
    </row>
    <row r="725" spans="1:7" x14ac:dyDescent="0.25">
      <c r="A725" t="s">
        <v>135</v>
      </c>
      <c r="B725" t="s">
        <v>11</v>
      </c>
      <c r="C725" t="s">
        <v>12</v>
      </c>
      <c r="D725" t="s">
        <v>824</v>
      </c>
      <c r="E725" t="str">
        <f t="shared" si="14"/>
        <v>TCUZeolitic</v>
      </c>
      <c r="F725">
        <v>800</v>
      </c>
      <c r="G725">
        <v>310.05511811023644</v>
      </c>
    </row>
    <row r="726" spans="1:7" x14ac:dyDescent="0.25">
      <c r="A726" t="s">
        <v>135</v>
      </c>
      <c r="B726" t="s">
        <v>11</v>
      </c>
      <c r="C726" t="s">
        <v>18</v>
      </c>
      <c r="D726" t="s">
        <v>824</v>
      </c>
      <c r="E726" t="str">
        <f t="shared" si="14"/>
        <v>TCUZeolitic</v>
      </c>
      <c r="F726">
        <v>800</v>
      </c>
      <c r="G726">
        <v>4.986876640441551E-2</v>
      </c>
    </row>
    <row r="727" spans="1:7" x14ac:dyDescent="0.25">
      <c r="A727" t="s">
        <v>137</v>
      </c>
      <c r="B727" t="s">
        <v>11</v>
      </c>
      <c r="C727" t="s">
        <v>31</v>
      </c>
      <c r="D727" t="s">
        <v>824</v>
      </c>
      <c r="E727" t="str">
        <f t="shared" si="14"/>
        <v>TCUZeolitic</v>
      </c>
      <c r="F727">
        <v>800</v>
      </c>
      <c r="G727">
        <v>160.1049868766404</v>
      </c>
    </row>
    <row r="728" spans="1:7" x14ac:dyDescent="0.25">
      <c r="A728" t="s">
        <v>137</v>
      </c>
      <c r="B728" t="s">
        <v>11</v>
      </c>
      <c r="C728" t="s">
        <v>12</v>
      </c>
      <c r="D728" t="s">
        <v>824</v>
      </c>
      <c r="E728" t="str">
        <f t="shared" si="14"/>
        <v>TCUZeolitic</v>
      </c>
      <c r="F728">
        <v>800</v>
      </c>
      <c r="G728">
        <v>179.01312335958005</v>
      </c>
    </row>
    <row r="729" spans="1:7" x14ac:dyDescent="0.25">
      <c r="A729" t="s">
        <v>144</v>
      </c>
      <c r="B729" t="s">
        <v>11</v>
      </c>
      <c r="C729" t="s">
        <v>12</v>
      </c>
      <c r="D729" t="s">
        <v>824</v>
      </c>
      <c r="E729" t="str">
        <f t="shared" si="14"/>
        <v>TCUZeolitic</v>
      </c>
      <c r="F729">
        <v>800</v>
      </c>
      <c r="G729">
        <v>26.842519685039179</v>
      </c>
    </row>
    <row r="730" spans="1:7" x14ac:dyDescent="0.25">
      <c r="A730" t="s">
        <v>144</v>
      </c>
      <c r="B730" t="s">
        <v>11</v>
      </c>
      <c r="C730" t="s">
        <v>12</v>
      </c>
      <c r="D730" t="s">
        <v>824</v>
      </c>
      <c r="E730" t="str">
        <f t="shared" si="14"/>
        <v>TCUZeolitic</v>
      </c>
      <c r="F730">
        <v>800</v>
      </c>
      <c r="G730">
        <v>117.90813648293988</v>
      </c>
    </row>
    <row r="731" spans="1:7" x14ac:dyDescent="0.25">
      <c r="A731" t="s">
        <v>34</v>
      </c>
      <c r="B731" t="s">
        <v>11</v>
      </c>
      <c r="C731" t="s">
        <v>18</v>
      </c>
      <c r="D731" t="s">
        <v>824</v>
      </c>
      <c r="E731" t="str">
        <f t="shared" si="14"/>
        <v>TCUZeolitic</v>
      </c>
      <c r="F731">
        <v>800</v>
      </c>
      <c r="G731">
        <v>64.960629921260079</v>
      </c>
    </row>
    <row r="732" spans="1:7" x14ac:dyDescent="0.25">
      <c r="A732" t="s">
        <v>46</v>
      </c>
      <c r="B732" t="s">
        <v>11</v>
      </c>
      <c r="C732" t="s">
        <v>18</v>
      </c>
      <c r="D732" t="s">
        <v>824</v>
      </c>
      <c r="E732" t="str">
        <f t="shared" si="14"/>
        <v>TCUZeolitic</v>
      </c>
      <c r="F732">
        <v>800</v>
      </c>
      <c r="G732">
        <v>14.091863517060574</v>
      </c>
    </row>
    <row r="733" spans="1:7" x14ac:dyDescent="0.25">
      <c r="A733" t="s">
        <v>46</v>
      </c>
      <c r="B733" t="s">
        <v>11</v>
      </c>
      <c r="C733" t="s">
        <v>18</v>
      </c>
      <c r="D733" t="s">
        <v>824</v>
      </c>
      <c r="E733" t="str">
        <f t="shared" si="14"/>
        <v>TCUZeolitic</v>
      </c>
      <c r="F733">
        <v>800</v>
      </c>
      <c r="G733">
        <v>222.11286089238865</v>
      </c>
    </row>
    <row r="734" spans="1:7" x14ac:dyDescent="0.25">
      <c r="A734" t="s">
        <v>59</v>
      </c>
      <c r="B734" t="s">
        <v>11</v>
      </c>
      <c r="C734" t="s">
        <v>12</v>
      </c>
      <c r="D734" t="s">
        <v>824</v>
      </c>
      <c r="E734" t="str">
        <f t="shared" si="14"/>
        <v>TCUZeolitic</v>
      </c>
      <c r="F734">
        <v>800</v>
      </c>
      <c r="G734">
        <v>352.96062992125962</v>
      </c>
    </row>
    <row r="735" spans="1:7" x14ac:dyDescent="0.25">
      <c r="A735" t="s">
        <v>146</v>
      </c>
      <c r="B735" t="s">
        <v>11</v>
      </c>
      <c r="C735" t="s">
        <v>12</v>
      </c>
      <c r="D735" t="s">
        <v>824</v>
      </c>
      <c r="E735" t="str">
        <f t="shared" si="14"/>
        <v>TCUZeolitic</v>
      </c>
      <c r="F735">
        <v>800</v>
      </c>
      <c r="G735">
        <v>374.11548556430444</v>
      </c>
    </row>
    <row r="736" spans="1:7" x14ac:dyDescent="0.25">
      <c r="A736" t="s">
        <v>132</v>
      </c>
      <c r="B736" t="s">
        <v>11</v>
      </c>
      <c r="C736" t="s">
        <v>18</v>
      </c>
      <c r="D736" t="s">
        <v>824</v>
      </c>
      <c r="E736" t="str">
        <f t="shared" si="14"/>
        <v>TCUZeolitic</v>
      </c>
      <c r="F736">
        <v>800</v>
      </c>
      <c r="G736">
        <v>24.990813648293624</v>
      </c>
    </row>
    <row r="737" spans="1:7" x14ac:dyDescent="0.25">
      <c r="A737" t="s">
        <v>82</v>
      </c>
      <c r="B737" t="s">
        <v>11</v>
      </c>
      <c r="C737" t="s">
        <v>12</v>
      </c>
      <c r="D737" t="s">
        <v>824</v>
      </c>
      <c r="E737" t="str">
        <f t="shared" si="14"/>
        <v>TCUZeolitic</v>
      </c>
      <c r="F737">
        <v>800</v>
      </c>
      <c r="G737">
        <v>12.842519685039406</v>
      </c>
    </row>
    <row r="738" spans="1:7" x14ac:dyDescent="0.25">
      <c r="A738" t="s">
        <v>82</v>
      </c>
      <c r="B738" t="s">
        <v>11</v>
      </c>
      <c r="C738" t="s">
        <v>12</v>
      </c>
      <c r="D738" t="s">
        <v>824</v>
      </c>
      <c r="E738" t="str">
        <f t="shared" si="14"/>
        <v>TCUZeolitic</v>
      </c>
      <c r="F738">
        <v>800</v>
      </c>
      <c r="G738">
        <v>65.288713910761089</v>
      </c>
    </row>
    <row r="739" spans="1:7" x14ac:dyDescent="0.25">
      <c r="A739" t="s">
        <v>97</v>
      </c>
      <c r="B739" t="s">
        <v>11</v>
      </c>
      <c r="C739" t="s">
        <v>18</v>
      </c>
      <c r="D739" t="s">
        <v>824</v>
      </c>
      <c r="E739" t="str">
        <f t="shared" si="14"/>
        <v>TCUZeolitic</v>
      </c>
      <c r="F739">
        <v>800</v>
      </c>
      <c r="G739">
        <v>49.947506561679802</v>
      </c>
    </row>
    <row r="740" spans="1:7" x14ac:dyDescent="0.25">
      <c r="A740" t="s">
        <v>97</v>
      </c>
      <c r="B740" t="s">
        <v>11</v>
      </c>
      <c r="C740" t="s">
        <v>18</v>
      </c>
      <c r="D740" t="s">
        <v>824</v>
      </c>
      <c r="E740" t="str">
        <f t="shared" si="14"/>
        <v>TCUZeolitic</v>
      </c>
      <c r="F740">
        <v>800</v>
      </c>
      <c r="G740">
        <v>100.05249343832065</v>
      </c>
    </row>
    <row r="741" spans="1:7" x14ac:dyDescent="0.25">
      <c r="A741" t="s">
        <v>110</v>
      </c>
      <c r="B741" t="s">
        <v>11</v>
      </c>
      <c r="C741" t="s">
        <v>18</v>
      </c>
      <c r="D741" t="s">
        <v>824</v>
      </c>
      <c r="E741" t="str">
        <f t="shared" si="14"/>
        <v>TCUZeolitic</v>
      </c>
      <c r="F741">
        <v>800</v>
      </c>
      <c r="G741">
        <v>75.131233595800495</v>
      </c>
    </row>
    <row r="742" spans="1:7" x14ac:dyDescent="0.25">
      <c r="A742" t="s">
        <v>110</v>
      </c>
      <c r="B742" t="s">
        <v>11</v>
      </c>
      <c r="C742" t="s">
        <v>18</v>
      </c>
      <c r="D742" t="s">
        <v>824</v>
      </c>
      <c r="E742" t="str">
        <f t="shared" si="14"/>
        <v>TCUZeolitic</v>
      </c>
      <c r="F742">
        <v>800</v>
      </c>
      <c r="G742">
        <v>34.776902887139158</v>
      </c>
    </row>
    <row r="743" spans="1:7" x14ac:dyDescent="0.25">
      <c r="A743" t="s">
        <v>110</v>
      </c>
      <c r="B743" t="s">
        <v>11</v>
      </c>
      <c r="C743" t="s">
        <v>18</v>
      </c>
      <c r="D743" t="s">
        <v>824</v>
      </c>
      <c r="E743" t="str">
        <f t="shared" si="14"/>
        <v>TCUZeolitic</v>
      </c>
      <c r="F743">
        <v>800</v>
      </c>
      <c r="G743">
        <v>55.118110236220218</v>
      </c>
    </row>
    <row r="744" spans="1:7" x14ac:dyDescent="0.25">
      <c r="A744" t="s">
        <v>193</v>
      </c>
      <c r="B744" t="s">
        <v>11</v>
      </c>
      <c r="C744" t="s">
        <v>190</v>
      </c>
      <c r="D744" t="s">
        <v>824</v>
      </c>
      <c r="E744" t="str">
        <f t="shared" si="14"/>
        <v>TCUZeolitic</v>
      </c>
      <c r="F744">
        <v>1200</v>
      </c>
      <c r="G744">
        <v>50.023622047244316</v>
      </c>
    </row>
    <row r="745" spans="1:7" x14ac:dyDescent="0.25">
      <c r="A745" t="s">
        <v>217</v>
      </c>
      <c r="B745" t="s">
        <v>11</v>
      </c>
      <c r="C745" t="s">
        <v>223</v>
      </c>
      <c r="D745" t="s">
        <v>824</v>
      </c>
      <c r="E745" t="str">
        <f t="shared" si="14"/>
        <v>TCUZeolitic</v>
      </c>
      <c r="F745">
        <v>1200</v>
      </c>
      <c r="G745">
        <v>43</v>
      </c>
    </row>
    <row r="746" spans="1:7" x14ac:dyDescent="0.25">
      <c r="A746" t="s">
        <v>173</v>
      </c>
      <c r="B746" t="s">
        <v>11</v>
      </c>
      <c r="C746" t="s">
        <v>161</v>
      </c>
      <c r="D746" t="s">
        <v>824</v>
      </c>
      <c r="E746" t="str">
        <f t="shared" si="14"/>
        <v>TCUZeolitic</v>
      </c>
      <c r="F746">
        <v>1200</v>
      </c>
      <c r="G746">
        <v>14.763779527559109</v>
      </c>
    </row>
    <row r="747" spans="1:7" x14ac:dyDescent="0.25">
      <c r="A747" t="s">
        <v>173</v>
      </c>
      <c r="B747" t="s">
        <v>11</v>
      </c>
      <c r="C747" t="s">
        <v>161</v>
      </c>
      <c r="D747" t="s">
        <v>824</v>
      </c>
      <c r="E747" t="str">
        <f t="shared" si="14"/>
        <v>TCUZeolitic</v>
      </c>
      <c r="F747">
        <v>1200</v>
      </c>
      <c r="G747">
        <v>11.811023622047287</v>
      </c>
    </row>
    <row r="748" spans="1:7" x14ac:dyDescent="0.25">
      <c r="A748" t="s">
        <v>159</v>
      </c>
      <c r="B748" t="s">
        <v>11</v>
      </c>
      <c r="C748" t="s">
        <v>33</v>
      </c>
      <c r="D748" t="s">
        <v>824</v>
      </c>
      <c r="E748" t="str">
        <f t="shared" si="14"/>
        <v>TCUZeolitic</v>
      </c>
      <c r="F748">
        <v>1200</v>
      </c>
      <c r="G748">
        <v>170.96325459317563</v>
      </c>
    </row>
    <row r="749" spans="1:7" x14ac:dyDescent="0.25">
      <c r="A749" t="s">
        <v>159</v>
      </c>
      <c r="B749" t="s">
        <v>11</v>
      </c>
      <c r="C749" t="s">
        <v>33</v>
      </c>
      <c r="D749" t="s">
        <v>824</v>
      </c>
      <c r="E749" t="str">
        <f t="shared" si="14"/>
        <v>TCUZeolitic</v>
      </c>
      <c r="F749">
        <v>1200</v>
      </c>
      <c r="G749">
        <v>87.926509186351723</v>
      </c>
    </row>
    <row r="750" spans="1:7" x14ac:dyDescent="0.25">
      <c r="A750" t="s">
        <v>196</v>
      </c>
      <c r="B750" t="s">
        <v>11</v>
      </c>
      <c r="C750" t="s">
        <v>190</v>
      </c>
      <c r="D750" t="s">
        <v>824</v>
      </c>
      <c r="E750" t="str">
        <f t="shared" si="14"/>
        <v>TCUZeolitic</v>
      </c>
      <c r="F750">
        <v>1200</v>
      </c>
      <c r="G750">
        <v>36</v>
      </c>
    </row>
    <row r="751" spans="1:7" x14ac:dyDescent="0.25">
      <c r="A751" t="s">
        <v>196</v>
      </c>
      <c r="B751" t="s">
        <v>11</v>
      </c>
      <c r="C751" t="s">
        <v>197</v>
      </c>
      <c r="D751" t="s">
        <v>824</v>
      </c>
      <c r="E751" t="str">
        <f t="shared" si="14"/>
        <v>TCUZeolitic</v>
      </c>
      <c r="F751">
        <v>1200</v>
      </c>
      <c r="G751">
        <v>129</v>
      </c>
    </row>
    <row r="752" spans="1:7" x14ac:dyDescent="0.25">
      <c r="A752" t="s">
        <v>196</v>
      </c>
      <c r="B752" t="s">
        <v>11</v>
      </c>
      <c r="C752" t="s">
        <v>33</v>
      </c>
      <c r="D752" t="s">
        <v>824</v>
      </c>
      <c r="E752" t="str">
        <f t="shared" si="14"/>
        <v>TCUZeolitic</v>
      </c>
      <c r="F752">
        <v>1200</v>
      </c>
      <c r="G752">
        <v>55</v>
      </c>
    </row>
    <row r="753" spans="1:7" x14ac:dyDescent="0.25">
      <c r="A753" t="s">
        <v>108</v>
      </c>
      <c r="B753" t="s">
        <v>11</v>
      </c>
      <c r="C753" t="s">
        <v>12</v>
      </c>
      <c r="D753" t="s">
        <v>824</v>
      </c>
      <c r="E753" t="str">
        <f t="shared" si="14"/>
        <v>TCUZeolitic</v>
      </c>
      <c r="F753">
        <v>1200</v>
      </c>
      <c r="G753">
        <v>210.30183727034091</v>
      </c>
    </row>
    <row r="754" spans="1:7" x14ac:dyDescent="0.25">
      <c r="A754" t="s">
        <v>108</v>
      </c>
      <c r="B754" t="s">
        <v>11</v>
      </c>
      <c r="C754" t="s">
        <v>12</v>
      </c>
      <c r="D754" t="s">
        <v>824</v>
      </c>
      <c r="E754" t="str">
        <f t="shared" si="14"/>
        <v>TCUZeolitic</v>
      </c>
      <c r="F754">
        <v>1200</v>
      </c>
      <c r="G754">
        <v>20.013123359580277</v>
      </c>
    </row>
    <row r="755" spans="1:7" x14ac:dyDescent="0.25">
      <c r="A755" t="s">
        <v>37</v>
      </c>
      <c r="B755" t="s">
        <v>11</v>
      </c>
      <c r="C755" t="s">
        <v>39</v>
      </c>
      <c r="D755" t="s">
        <v>824</v>
      </c>
      <c r="E755" t="str">
        <f t="shared" si="14"/>
        <v>TCUZeolitic</v>
      </c>
      <c r="F755">
        <v>1200</v>
      </c>
      <c r="G755">
        <v>189.96062992126008</v>
      </c>
    </row>
    <row r="756" spans="1:7" x14ac:dyDescent="0.25">
      <c r="A756" t="s">
        <v>61</v>
      </c>
      <c r="B756" t="s">
        <v>11</v>
      </c>
      <c r="C756" t="s">
        <v>12</v>
      </c>
      <c r="D756" t="s">
        <v>824</v>
      </c>
      <c r="E756" t="str">
        <f t="shared" si="14"/>
        <v>TCUZeolitic</v>
      </c>
      <c r="F756">
        <v>1200</v>
      </c>
      <c r="G756">
        <v>162.07349081364828</v>
      </c>
    </row>
    <row r="757" spans="1:7" x14ac:dyDescent="0.25">
      <c r="A757" t="s">
        <v>67</v>
      </c>
      <c r="B757" t="s">
        <v>11</v>
      </c>
      <c r="C757" t="s">
        <v>18</v>
      </c>
      <c r="D757" t="s">
        <v>824</v>
      </c>
      <c r="E757" t="str">
        <f t="shared" si="14"/>
        <v>TCUZeolitic</v>
      </c>
      <c r="F757">
        <v>1200</v>
      </c>
      <c r="G757">
        <v>2.149606299212337</v>
      </c>
    </row>
    <row r="758" spans="1:7" x14ac:dyDescent="0.25">
      <c r="A758" t="s">
        <v>67</v>
      </c>
      <c r="B758" t="s">
        <v>11</v>
      </c>
      <c r="C758" t="s">
        <v>18</v>
      </c>
      <c r="D758" t="s">
        <v>824</v>
      </c>
      <c r="E758" t="str">
        <f t="shared" si="14"/>
        <v>TCUZeolitic</v>
      </c>
      <c r="F758">
        <v>1200</v>
      </c>
      <c r="G758">
        <v>219.81627296587931</v>
      </c>
    </row>
    <row r="759" spans="1:7" x14ac:dyDescent="0.25">
      <c r="A759" t="s">
        <v>87</v>
      </c>
      <c r="B759" t="s">
        <v>11</v>
      </c>
      <c r="C759" t="s">
        <v>12</v>
      </c>
      <c r="D759" t="s">
        <v>824</v>
      </c>
      <c r="E759" t="str">
        <f t="shared" si="14"/>
        <v>TCUZeolitic</v>
      </c>
      <c r="F759">
        <v>1200</v>
      </c>
      <c r="G759">
        <v>85.973753280839901</v>
      </c>
    </row>
    <row r="760" spans="1:7" x14ac:dyDescent="0.25">
      <c r="A760" t="s">
        <v>87</v>
      </c>
      <c r="B760" t="s">
        <v>11</v>
      </c>
      <c r="C760" t="s">
        <v>12</v>
      </c>
      <c r="D760" t="s">
        <v>824</v>
      </c>
      <c r="E760" t="str">
        <f t="shared" si="14"/>
        <v>TCUZeolitic</v>
      </c>
      <c r="F760">
        <v>1200</v>
      </c>
      <c r="G760">
        <v>95.850393700787208</v>
      </c>
    </row>
    <row r="761" spans="1:7" x14ac:dyDescent="0.25">
      <c r="A761" t="s">
        <v>90</v>
      </c>
      <c r="B761" t="s">
        <v>11</v>
      </c>
      <c r="C761" t="s">
        <v>12</v>
      </c>
      <c r="D761" t="s">
        <v>824</v>
      </c>
      <c r="E761" t="str">
        <f t="shared" si="14"/>
        <v>TCUZeolitic</v>
      </c>
      <c r="F761">
        <v>1200</v>
      </c>
      <c r="G761">
        <v>130.14435695538077</v>
      </c>
    </row>
    <row r="762" spans="1:7" x14ac:dyDescent="0.25">
      <c r="A762" t="s">
        <v>92</v>
      </c>
      <c r="B762" t="s">
        <v>11</v>
      </c>
      <c r="C762" t="s">
        <v>18</v>
      </c>
      <c r="D762" t="s">
        <v>824</v>
      </c>
      <c r="E762" t="str">
        <f t="shared" si="14"/>
        <v>TCUZeolitic</v>
      </c>
      <c r="F762">
        <v>1200</v>
      </c>
      <c r="G762">
        <v>28.002624671916237</v>
      </c>
    </row>
    <row r="763" spans="1:7" x14ac:dyDescent="0.25">
      <c r="A763" t="s">
        <v>92</v>
      </c>
      <c r="B763" t="s">
        <v>11</v>
      </c>
      <c r="C763" t="s">
        <v>18</v>
      </c>
      <c r="D763" t="s">
        <v>824</v>
      </c>
      <c r="E763" t="str">
        <f t="shared" si="14"/>
        <v>TCUZeolitic</v>
      </c>
      <c r="F763">
        <v>1200</v>
      </c>
      <c r="G763">
        <v>111.87664041994776</v>
      </c>
    </row>
    <row r="764" spans="1:7" x14ac:dyDescent="0.25">
      <c r="A764" t="s">
        <v>92</v>
      </c>
      <c r="B764" t="s">
        <v>11</v>
      </c>
      <c r="C764" t="s">
        <v>18</v>
      </c>
      <c r="D764" t="s">
        <v>824</v>
      </c>
      <c r="E764" t="str">
        <f t="shared" si="14"/>
        <v>TCUZeolitic</v>
      </c>
      <c r="F764">
        <v>1200</v>
      </c>
      <c r="G764">
        <v>115.15748031496059</v>
      </c>
    </row>
    <row r="765" spans="1:7" x14ac:dyDescent="0.25">
      <c r="A765" t="s">
        <v>92</v>
      </c>
      <c r="B765" t="s">
        <v>11</v>
      </c>
      <c r="C765" t="s">
        <v>18</v>
      </c>
      <c r="D765" t="s">
        <v>824</v>
      </c>
      <c r="E765" t="str">
        <f t="shared" si="14"/>
        <v>TCUZeolitic</v>
      </c>
      <c r="F765">
        <v>1200</v>
      </c>
      <c r="G765">
        <v>25.868766404199505</v>
      </c>
    </row>
    <row r="766" spans="1:7" x14ac:dyDescent="0.25">
      <c r="A766" t="s">
        <v>98</v>
      </c>
      <c r="B766" t="s">
        <v>11</v>
      </c>
      <c r="C766" t="s">
        <v>12</v>
      </c>
      <c r="D766" t="s">
        <v>824</v>
      </c>
      <c r="E766" t="str">
        <f t="shared" si="14"/>
        <v>TCUZeolitic</v>
      </c>
      <c r="F766">
        <v>1200</v>
      </c>
      <c r="G766">
        <v>87.926509186351723</v>
      </c>
    </row>
    <row r="767" spans="1:7" x14ac:dyDescent="0.25">
      <c r="A767" t="s">
        <v>98</v>
      </c>
      <c r="B767" t="s">
        <v>11</v>
      </c>
      <c r="C767" t="s">
        <v>12</v>
      </c>
      <c r="D767" t="s">
        <v>824</v>
      </c>
      <c r="E767" t="str">
        <f t="shared" si="14"/>
        <v>TCUZeolitic</v>
      </c>
      <c r="F767">
        <v>1200</v>
      </c>
      <c r="G767">
        <v>36.986876640420178</v>
      </c>
    </row>
    <row r="768" spans="1:7" x14ac:dyDescent="0.25">
      <c r="A768" t="s">
        <v>109</v>
      </c>
      <c r="B768" t="s">
        <v>11</v>
      </c>
      <c r="C768" t="s">
        <v>18</v>
      </c>
      <c r="D768" t="s">
        <v>824</v>
      </c>
      <c r="E768" t="str">
        <f t="shared" si="14"/>
        <v>TCUZeolitic</v>
      </c>
      <c r="F768">
        <v>1200</v>
      </c>
      <c r="G768">
        <v>104.00262467191578</v>
      </c>
    </row>
    <row r="769" spans="1:7" x14ac:dyDescent="0.25">
      <c r="A769" t="s">
        <v>30</v>
      </c>
      <c r="B769" t="s">
        <v>11</v>
      </c>
      <c r="C769" t="s">
        <v>12</v>
      </c>
      <c r="D769" t="s">
        <v>824</v>
      </c>
      <c r="E769" t="str">
        <f t="shared" si="14"/>
        <v>TCUZeolitic</v>
      </c>
      <c r="F769">
        <v>1200</v>
      </c>
      <c r="G769">
        <v>19.968503937007881</v>
      </c>
    </row>
    <row r="770" spans="1:7" x14ac:dyDescent="0.25">
      <c r="A770" t="s">
        <v>188</v>
      </c>
      <c r="B770" t="s">
        <v>11</v>
      </c>
      <c r="C770" t="s">
        <v>39</v>
      </c>
      <c r="D770" t="s">
        <v>824</v>
      </c>
      <c r="E770" t="str">
        <f t="shared" si="14"/>
        <v>TCUZeolitic</v>
      </c>
      <c r="F770">
        <v>1200</v>
      </c>
      <c r="G770">
        <v>45.699475065616753</v>
      </c>
    </row>
    <row r="771" spans="1:7" x14ac:dyDescent="0.25">
      <c r="A771" t="s">
        <v>21</v>
      </c>
      <c r="B771" t="s">
        <v>11</v>
      </c>
      <c r="C771" t="s">
        <v>12</v>
      </c>
      <c r="D771" t="s">
        <v>824</v>
      </c>
      <c r="E771" t="str">
        <f t="shared" si="14"/>
        <v>TCUZeolitic</v>
      </c>
      <c r="F771">
        <v>1200</v>
      </c>
      <c r="G771">
        <v>240.0262467191601</v>
      </c>
    </row>
    <row r="772" spans="1:7" x14ac:dyDescent="0.25">
      <c r="A772" t="s">
        <v>193</v>
      </c>
      <c r="B772" t="s">
        <v>11</v>
      </c>
      <c r="C772" t="s">
        <v>12</v>
      </c>
      <c r="D772" t="s">
        <v>824</v>
      </c>
      <c r="E772" t="str">
        <f t="shared" si="14"/>
        <v>TCUZeolitic</v>
      </c>
      <c r="F772">
        <v>1200</v>
      </c>
      <c r="G772">
        <v>36</v>
      </c>
    </row>
    <row r="773" spans="1:7" x14ac:dyDescent="0.25">
      <c r="A773" t="s">
        <v>198</v>
      </c>
      <c r="B773" t="s">
        <v>11</v>
      </c>
      <c r="C773" t="s">
        <v>12</v>
      </c>
      <c r="D773" t="s">
        <v>824</v>
      </c>
      <c r="E773" t="str">
        <f t="shared" si="14"/>
        <v>TCUZeolitic</v>
      </c>
      <c r="F773">
        <v>1200</v>
      </c>
      <c r="G773">
        <v>21</v>
      </c>
    </row>
    <row r="774" spans="1:7" x14ac:dyDescent="0.25">
      <c r="A774" t="s">
        <v>217</v>
      </c>
      <c r="B774" t="s">
        <v>11</v>
      </c>
      <c r="C774" t="s">
        <v>12</v>
      </c>
      <c r="D774" t="s">
        <v>824</v>
      </c>
      <c r="E774" t="str">
        <f t="shared" si="14"/>
        <v>TCUZeolitic</v>
      </c>
      <c r="F774">
        <v>1200</v>
      </c>
      <c r="G774">
        <v>82</v>
      </c>
    </row>
    <row r="775" spans="1:7" x14ac:dyDescent="0.25">
      <c r="A775" t="s">
        <v>168</v>
      </c>
      <c r="B775" t="s">
        <v>11</v>
      </c>
      <c r="C775" t="s">
        <v>12</v>
      </c>
      <c r="D775" t="s">
        <v>824</v>
      </c>
      <c r="E775" t="str">
        <f t="shared" ref="E775:E838" si="15">B775&amp;D775</f>
        <v>TCUZeolitic</v>
      </c>
      <c r="F775">
        <v>1200</v>
      </c>
      <c r="G775">
        <v>39.866141732283268</v>
      </c>
    </row>
    <row r="776" spans="1:7" x14ac:dyDescent="0.25">
      <c r="A776" t="s">
        <v>168</v>
      </c>
      <c r="B776" t="s">
        <v>11</v>
      </c>
      <c r="C776" t="s">
        <v>12</v>
      </c>
      <c r="D776" t="s">
        <v>824</v>
      </c>
      <c r="E776" t="str">
        <f t="shared" si="15"/>
        <v>TCUZeolitic</v>
      </c>
      <c r="F776">
        <v>1200</v>
      </c>
      <c r="G776">
        <v>119.97637795275614</v>
      </c>
    </row>
    <row r="777" spans="1:7" x14ac:dyDescent="0.25">
      <c r="A777" t="s">
        <v>173</v>
      </c>
      <c r="B777" t="s">
        <v>11</v>
      </c>
      <c r="C777" t="s">
        <v>52</v>
      </c>
      <c r="D777" t="s">
        <v>824</v>
      </c>
      <c r="E777" t="str">
        <f t="shared" si="15"/>
        <v>TCUZeolitic</v>
      </c>
      <c r="F777">
        <v>1200</v>
      </c>
      <c r="G777">
        <v>47.244094488188921</v>
      </c>
    </row>
    <row r="778" spans="1:7" x14ac:dyDescent="0.25">
      <c r="A778" t="s">
        <v>173</v>
      </c>
      <c r="B778" t="s">
        <v>11</v>
      </c>
      <c r="C778" t="s">
        <v>12</v>
      </c>
      <c r="D778" t="s">
        <v>824</v>
      </c>
      <c r="E778" t="str">
        <f t="shared" si="15"/>
        <v>TCUZeolitic</v>
      </c>
      <c r="F778">
        <v>1200</v>
      </c>
      <c r="G778">
        <v>25.918635170603693</v>
      </c>
    </row>
    <row r="779" spans="1:7" x14ac:dyDescent="0.25">
      <c r="A779" t="s">
        <v>159</v>
      </c>
      <c r="B779" t="s">
        <v>11</v>
      </c>
      <c r="C779" t="s">
        <v>12</v>
      </c>
      <c r="D779" t="s">
        <v>824</v>
      </c>
      <c r="E779" t="str">
        <f t="shared" si="15"/>
        <v>TCUZeolitic</v>
      </c>
      <c r="F779">
        <v>1200</v>
      </c>
      <c r="G779">
        <v>60.039370078740376</v>
      </c>
    </row>
    <row r="780" spans="1:7" x14ac:dyDescent="0.25">
      <c r="A780" t="s">
        <v>196</v>
      </c>
      <c r="B780" t="s">
        <v>11</v>
      </c>
      <c r="C780" t="s">
        <v>12</v>
      </c>
      <c r="D780" t="s">
        <v>824</v>
      </c>
      <c r="E780" t="str">
        <f t="shared" si="15"/>
        <v>TCUZeolitic</v>
      </c>
      <c r="F780">
        <v>1200</v>
      </c>
      <c r="G780">
        <v>50</v>
      </c>
    </row>
    <row r="781" spans="1:7" x14ac:dyDescent="0.25">
      <c r="A781" t="s">
        <v>196</v>
      </c>
      <c r="B781" t="s">
        <v>11</v>
      </c>
      <c r="C781" t="s">
        <v>12</v>
      </c>
      <c r="D781" t="s">
        <v>824</v>
      </c>
      <c r="E781" t="str">
        <f t="shared" si="15"/>
        <v>TCUZeolitic</v>
      </c>
      <c r="F781">
        <v>1200</v>
      </c>
      <c r="G781">
        <v>34</v>
      </c>
    </row>
    <row r="782" spans="1:7" x14ac:dyDescent="0.25">
      <c r="A782" t="s">
        <v>135</v>
      </c>
      <c r="B782" t="s">
        <v>11</v>
      </c>
      <c r="C782" t="s">
        <v>18</v>
      </c>
      <c r="D782" t="s">
        <v>824</v>
      </c>
      <c r="E782" t="str">
        <f t="shared" si="15"/>
        <v>TCUZeolitic</v>
      </c>
      <c r="F782">
        <v>1200</v>
      </c>
      <c r="G782">
        <v>10.120734908136455</v>
      </c>
    </row>
    <row r="783" spans="1:7" x14ac:dyDescent="0.25">
      <c r="A783" t="s">
        <v>135</v>
      </c>
      <c r="B783" t="s">
        <v>11</v>
      </c>
      <c r="C783" t="s">
        <v>18</v>
      </c>
      <c r="D783" t="s">
        <v>824</v>
      </c>
      <c r="E783" t="str">
        <f t="shared" si="15"/>
        <v>TCUZeolitic</v>
      </c>
      <c r="F783">
        <v>1200</v>
      </c>
      <c r="G783">
        <v>42.979002624671466</v>
      </c>
    </row>
    <row r="784" spans="1:7" x14ac:dyDescent="0.25">
      <c r="A784" t="s">
        <v>135</v>
      </c>
      <c r="B784" t="s">
        <v>11</v>
      </c>
      <c r="C784" t="s">
        <v>12</v>
      </c>
      <c r="D784" t="s">
        <v>824</v>
      </c>
      <c r="E784" t="str">
        <f t="shared" si="15"/>
        <v>TCUZeolitic</v>
      </c>
      <c r="F784">
        <v>1200</v>
      </c>
      <c r="G784">
        <v>187.00787401574826</v>
      </c>
    </row>
    <row r="785" spans="1:7" x14ac:dyDescent="0.25">
      <c r="A785" t="s">
        <v>135</v>
      </c>
      <c r="B785" t="s">
        <v>11</v>
      </c>
      <c r="C785" t="s">
        <v>29</v>
      </c>
      <c r="D785" t="s">
        <v>824</v>
      </c>
      <c r="E785" t="str">
        <f t="shared" si="15"/>
        <v>TCUZeolitic</v>
      </c>
      <c r="F785">
        <v>1200</v>
      </c>
      <c r="G785">
        <v>40.026246719160099</v>
      </c>
    </row>
    <row r="786" spans="1:7" x14ac:dyDescent="0.25">
      <c r="A786" t="s">
        <v>135</v>
      </c>
      <c r="B786" t="s">
        <v>11</v>
      </c>
      <c r="C786" t="s">
        <v>29</v>
      </c>
      <c r="D786" t="s">
        <v>824</v>
      </c>
      <c r="E786" t="str">
        <f t="shared" si="15"/>
        <v>TCUZeolitic</v>
      </c>
      <c r="F786">
        <v>1200</v>
      </c>
      <c r="G786">
        <v>119.86614173228372</v>
      </c>
    </row>
    <row r="787" spans="1:7" x14ac:dyDescent="0.25">
      <c r="A787" t="s">
        <v>137</v>
      </c>
      <c r="B787" t="s">
        <v>11</v>
      </c>
      <c r="C787" t="s">
        <v>12</v>
      </c>
      <c r="D787" t="s">
        <v>824</v>
      </c>
      <c r="E787" t="str">
        <f t="shared" si="15"/>
        <v>TCUZeolitic</v>
      </c>
      <c r="F787">
        <v>1200</v>
      </c>
      <c r="G787">
        <v>400</v>
      </c>
    </row>
    <row r="788" spans="1:7" x14ac:dyDescent="0.25">
      <c r="A788" t="s">
        <v>144</v>
      </c>
      <c r="B788" t="s">
        <v>11</v>
      </c>
      <c r="C788" t="s">
        <v>12</v>
      </c>
      <c r="D788" t="s">
        <v>824</v>
      </c>
      <c r="E788" t="str">
        <f t="shared" si="15"/>
        <v>TCUZeolitic</v>
      </c>
      <c r="F788">
        <v>1200</v>
      </c>
      <c r="G788">
        <v>21.855643044619228</v>
      </c>
    </row>
    <row r="789" spans="1:7" x14ac:dyDescent="0.25">
      <c r="A789" t="s">
        <v>144</v>
      </c>
      <c r="B789" t="s">
        <v>11</v>
      </c>
      <c r="C789" t="s">
        <v>12</v>
      </c>
      <c r="D789" t="s">
        <v>824</v>
      </c>
      <c r="E789" t="str">
        <f t="shared" si="15"/>
        <v>TCUZeolitic</v>
      </c>
      <c r="F789">
        <v>1200</v>
      </c>
      <c r="G789">
        <v>60.039370078739921</v>
      </c>
    </row>
    <row r="790" spans="1:7" x14ac:dyDescent="0.25">
      <c r="A790" t="s">
        <v>144</v>
      </c>
      <c r="B790" t="s">
        <v>11</v>
      </c>
      <c r="C790" t="s">
        <v>12</v>
      </c>
      <c r="D790" t="s">
        <v>824</v>
      </c>
      <c r="E790" t="str">
        <f t="shared" si="15"/>
        <v>TCUZeolitic</v>
      </c>
      <c r="F790">
        <v>1200</v>
      </c>
      <c r="G790">
        <v>15.091863517060574</v>
      </c>
    </row>
    <row r="791" spans="1:7" x14ac:dyDescent="0.25">
      <c r="A791" t="s">
        <v>144</v>
      </c>
      <c r="B791" t="s">
        <v>11</v>
      </c>
      <c r="C791" t="s">
        <v>12</v>
      </c>
      <c r="D791" t="s">
        <v>824</v>
      </c>
      <c r="E791" t="str">
        <f t="shared" si="15"/>
        <v>TCUZeolitic</v>
      </c>
      <c r="F791">
        <v>1200</v>
      </c>
      <c r="G791">
        <v>287.9212598425197</v>
      </c>
    </row>
    <row r="792" spans="1:7" x14ac:dyDescent="0.25">
      <c r="A792" t="s">
        <v>34</v>
      </c>
      <c r="B792" t="s">
        <v>11</v>
      </c>
      <c r="C792" t="s">
        <v>18</v>
      </c>
      <c r="D792" t="s">
        <v>824</v>
      </c>
      <c r="E792" t="str">
        <f t="shared" si="15"/>
        <v>TCUZeolitic</v>
      </c>
      <c r="F792">
        <v>1200</v>
      </c>
      <c r="G792">
        <v>53.805774278214813</v>
      </c>
    </row>
    <row r="793" spans="1:7" x14ac:dyDescent="0.25">
      <c r="A793" t="s">
        <v>34</v>
      </c>
      <c r="B793" t="s">
        <v>11</v>
      </c>
      <c r="C793" t="s">
        <v>18</v>
      </c>
      <c r="D793" t="s">
        <v>824</v>
      </c>
      <c r="E793" t="str">
        <f t="shared" si="15"/>
        <v>TCUZeolitic</v>
      </c>
      <c r="F793">
        <v>1200</v>
      </c>
      <c r="G793">
        <v>111.22047244094529</v>
      </c>
    </row>
    <row r="794" spans="1:7" x14ac:dyDescent="0.25">
      <c r="A794" t="s">
        <v>34</v>
      </c>
      <c r="B794" t="s">
        <v>11</v>
      </c>
      <c r="C794" t="s">
        <v>18</v>
      </c>
      <c r="D794" t="s">
        <v>824</v>
      </c>
      <c r="E794" t="str">
        <f t="shared" si="15"/>
        <v>TCUZeolitic</v>
      </c>
      <c r="F794">
        <v>1200</v>
      </c>
      <c r="G794">
        <v>9.5144356955379408</v>
      </c>
    </row>
    <row r="795" spans="1:7" x14ac:dyDescent="0.25">
      <c r="A795" t="s">
        <v>34</v>
      </c>
      <c r="B795" t="s">
        <v>11</v>
      </c>
      <c r="C795" t="s">
        <v>18</v>
      </c>
      <c r="D795" t="s">
        <v>824</v>
      </c>
      <c r="E795" t="str">
        <f t="shared" si="15"/>
        <v>TCUZeolitic</v>
      </c>
      <c r="F795">
        <v>1200</v>
      </c>
      <c r="G795">
        <v>9.5144356955379408</v>
      </c>
    </row>
    <row r="796" spans="1:7" x14ac:dyDescent="0.25">
      <c r="A796" t="s">
        <v>34</v>
      </c>
      <c r="B796" t="s">
        <v>11</v>
      </c>
      <c r="C796" t="s">
        <v>18</v>
      </c>
      <c r="D796" t="s">
        <v>824</v>
      </c>
      <c r="E796" t="str">
        <f t="shared" si="15"/>
        <v>TCUZeolitic</v>
      </c>
      <c r="F796">
        <v>1200</v>
      </c>
      <c r="G796">
        <v>29.855643044619683</v>
      </c>
    </row>
    <row r="797" spans="1:7" x14ac:dyDescent="0.25">
      <c r="A797" t="s">
        <v>34</v>
      </c>
      <c r="B797" t="s">
        <v>11</v>
      </c>
      <c r="C797" t="s">
        <v>18</v>
      </c>
      <c r="D797" t="s">
        <v>824</v>
      </c>
      <c r="E797" t="str">
        <f t="shared" si="15"/>
        <v>TCUZeolitic</v>
      </c>
      <c r="F797">
        <v>1200</v>
      </c>
      <c r="G797">
        <v>104.98687664041972</v>
      </c>
    </row>
    <row r="798" spans="1:7" x14ac:dyDescent="0.25">
      <c r="A798" t="s">
        <v>34</v>
      </c>
      <c r="B798" t="s">
        <v>11</v>
      </c>
      <c r="C798" t="s">
        <v>18</v>
      </c>
      <c r="D798" t="s">
        <v>824</v>
      </c>
      <c r="E798" t="str">
        <f t="shared" si="15"/>
        <v>TCUZeolitic</v>
      </c>
      <c r="F798">
        <v>1200</v>
      </c>
      <c r="G798">
        <v>37.013123359580277</v>
      </c>
    </row>
    <row r="799" spans="1:7" x14ac:dyDescent="0.25">
      <c r="A799" t="s">
        <v>59</v>
      </c>
      <c r="B799" t="s">
        <v>11</v>
      </c>
      <c r="C799" t="s">
        <v>12</v>
      </c>
      <c r="D799" t="s">
        <v>824</v>
      </c>
      <c r="E799" t="str">
        <f t="shared" si="15"/>
        <v>TCUZeolitic</v>
      </c>
      <c r="F799">
        <v>1200</v>
      </c>
      <c r="G799">
        <v>206.03674540682414</v>
      </c>
    </row>
    <row r="800" spans="1:7" x14ac:dyDescent="0.25">
      <c r="A800" t="s">
        <v>146</v>
      </c>
      <c r="B800" t="s">
        <v>11</v>
      </c>
      <c r="C800" t="s">
        <v>12</v>
      </c>
      <c r="D800" t="s">
        <v>824</v>
      </c>
      <c r="E800" t="str">
        <f t="shared" si="15"/>
        <v>TCUZeolitic</v>
      </c>
      <c r="F800">
        <v>1200</v>
      </c>
      <c r="G800">
        <v>234.25196850393695</v>
      </c>
    </row>
    <row r="801" spans="1:7" x14ac:dyDescent="0.25">
      <c r="A801" t="s">
        <v>82</v>
      </c>
      <c r="B801" t="s">
        <v>11</v>
      </c>
      <c r="C801" t="s">
        <v>12</v>
      </c>
      <c r="D801" t="s">
        <v>824</v>
      </c>
      <c r="E801" t="str">
        <f t="shared" si="15"/>
        <v>TCUZeolitic</v>
      </c>
      <c r="F801">
        <v>1200</v>
      </c>
      <c r="G801">
        <v>155.18372703412024</v>
      </c>
    </row>
    <row r="802" spans="1:7" x14ac:dyDescent="0.25">
      <c r="A802" t="s">
        <v>82</v>
      </c>
      <c r="B802" t="s">
        <v>11</v>
      </c>
      <c r="C802" t="s">
        <v>12</v>
      </c>
      <c r="D802" t="s">
        <v>824</v>
      </c>
      <c r="E802" t="str">
        <f t="shared" si="15"/>
        <v>TCUZeolitic</v>
      </c>
      <c r="F802">
        <v>1200</v>
      </c>
      <c r="G802">
        <v>221.86876640419996</v>
      </c>
    </row>
    <row r="803" spans="1:7" x14ac:dyDescent="0.25">
      <c r="A803" t="s">
        <v>97</v>
      </c>
      <c r="B803" t="s">
        <v>11</v>
      </c>
      <c r="C803" t="s">
        <v>18</v>
      </c>
      <c r="D803" t="s">
        <v>824</v>
      </c>
      <c r="E803" t="str">
        <f t="shared" si="15"/>
        <v>TCUZeolitic</v>
      </c>
      <c r="F803">
        <v>1200</v>
      </c>
      <c r="G803">
        <v>100.07874015747984</v>
      </c>
    </row>
    <row r="804" spans="1:7" x14ac:dyDescent="0.25">
      <c r="A804" t="s">
        <v>97</v>
      </c>
      <c r="B804" t="s">
        <v>11</v>
      </c>
      <c r="C804" t="s">
        <v>18</v>
      </c>
      <c r="D804" t="s">
        <v>824</v>
      </c>
      <c r="E804" t="str">
        <f t="shared" si="15"/>
        <v>TCUZeolitic</v>
      </c>
      <c r="F804">
        <v>1200</v>
      </c>
      <c r="G804">
        <v>20.013123359580277</v>
      </c>
    </row>
    <row r="805" spans="1:7" x14ac:dyDescent="0.25">
      <c r="A805" t="s">
        <v>97</v>
      </c>
      <c r="B805" t="s">
        <v>11</v>
      </c>
      <c r="C805" t="s">
        <v>18</v>
      </c>
      <c r="D805" t="s">
        <v>824</v>
      </c>
      <c r="E805" t="str">
        <f t="shared" si="15"/>
        <v>TCUZeolitic</v>
      </c>
      <c r="F805">
        <v>1200</v>
      </c>
      <c r="G805">
        <v>20.013123359580277</v>
      </c>
    </row>
    <row r="806" spans="1:7" x14ac:dyDescent="0.25">
      <c r="A806" t="s">
        <v>97</v>
      </c>
      <c r="B806" t="s">
        <v>11</v>
      </c>
      <c r="C806" t="s">
        <v>18</v>
      </c>
      <c r="D806" t="s">
        <v>824</v>
      </c>
      <c r="E806" t="str">
        <f t="shared" si="15"/>
        <v>TCUZeolitic</v>
      </c>
      <c r="F806">
        <v>1200</v>
      </c>
      <c r="G806">
        <v>259.8950131233596</v>
      </c>
    </row>
    <row r="807" spans="1:7" x14ac:dyDescent="0.25">
      <c r="A807" t="s">
        <v>110</v>
      </c>
      <c r="B807" t="s">
        <v>11</v>
      </c>
      <c r="C807" t="s">
        <v>18</v>
      </c>
      <c r="D807" t="s">
        <v>824</v>
      </c>
      <c r="E807" t="str">
        <f t="shared" si="15"/>
        <v>TCUZeolitic</v>
      </c>
      <c r="F807">
        <v>1200</v>
      </c>
      <c r="G807">
        <v>152.96062992126008</v>
      </c>
    </row>
    <row r="808" spans="1:7" x14ac:dyDescent="0.25">
      <c r="A808" t="s">
        <v>112</v>
      </c>
      <c r="B808" t="s">
        <v>11</v>
      </c>
      <c r="C808" t="s">
        <v>12</v>
      </c>
      <c r="D808" t="s">
        <v>824</v>
      </c>
      <c r="E808" t="str">
        <f t="shared" si="15"/>
        <v>TCUZeolitic</v>
      </c>
      <c r="F808">
        <v>1200</v>
      </c>
      <c r="G808">
        <v>240.15748031496037</v>
      </c>
    </row>
    <row r="809" spans="1:7" x14ac:dyDescent="0.25">
      <c r="A809" t="s">
        <v>198</v>
      </c>
      <c r="B809" t="s">
        <v>11</v>
      </c>
      <c r="C809" t="s">
        <v>190</v>
      </c>
      <c r="D809" t="s">
        <v>824</v>
      </c>
      <c r="E809" t="str">
        <f t="shared" si="15"/>
        <v>TCUZeolitic</v>
      </c>
      <c r="F809">
        <v>1600</v>
      </c>
      <c r="G809">
        <v>25</v>
      </c>
    </row>
    <row r="810" spans="1:7" x14ac:dyDescent="0.25">
      <c r="A810" t="s">
        <v>198</v>
      </c>
      <c r="B810" t="s">
        <v>11</v>
      </c>
      <c r="C810" t="s">
        <v>161</v>
      </c>
      <c r="D810" t="s">
        <v>824</v>
      </c>
      <c r="E810" t="str">
        <f t="shared" si="15"/>
        <v>TCUZeolitic</v>
      </c>
      <c r="F810">
        <v>1600</v>
      </c>
      <c r="G810">
        <v>240.00000000000045</v>
      </c>
    </row>
    <row r="811" spans="1:7" x14ac:dyDescent="0.25">
      <c r="A811" t="s">
        <v>217</v>
      </c>
      <c r="B811" t="s">
        <v>11</v>
      </c>
      <c r="C811" t="s">
        <v>223</v>
      </c>
      <c r="D811" t="s">
        <v>824</v>
      </c>
      <c r="E811" t="str">
        <f t="shared" si="15"/>
        <v>TCUZeolitic</v>
      </c>
      <c r="F811">
        <v>1600</v>
      </c>
      <c r="G811">
        <v>41.002624671916237</v>
      </c>
    </row>
    <row r="812" spans="1:7" x14ac:dyDescent="0.25">
      <c r="A812" t="s">
        <v>168</v>
      </c>
      <c r="B812" t="s">
        <v>11</v>
      </c>
      <c r="C812" t="s">
        <v>33</v>
      </c>
      <c r="D812" t="s">
        <v>824</v>
      </c>
      <c r="E812" t="str">
        <f t="shared" si="15"/>
        <v>TCUZeolitic</v>
      </c>
      <c r="F812">
        <v>1600</v>
      </c>
      <c r="G812">
        <v>10.826771653543346</v>
      </c>
    </row>
    <row r="813" spans="1:7" x14ac:dyDescent="0.25">
      <c r="A813" t="s">
        <v>159</v>
      </c>
      <c r="B813" t="s">
        <v>11</v>
      </c>
      <c r="C813" t="s">
        <v>161</v>
      </c>
      <c r="D813" t="s">
        <v>824</v>
      </c>
      <c r="E813" t="str">
        <f t="shared" si="15"/>
        <v>TCUZeolitic</v>
      </c>
      <c r="F813">
        <v>1600</v>
      </c>
      <c r="G813">
        <v>60.039370078740376</v>
      </c>
    </row>
    <row r="814" spans="1:7" x14ac:dyDescent="0.25">
      <c r="A814" t="s">
        <v>159</v>
      </c>
      <c r="B814" t="s">
        <v>11</v>
      </c>
      <c r="C814" t="s">
        <v>161</v>
      </c>
      <c r="D814" t="s">
        <v>824</v>
      </c>
      <c r="E814" t="str">
        <f t="shared" si="15"/>
        <v>TCUZeolitic</v>
      </c>
      <c r="F814">
        <v>1600</v>
      </c>
      <c r="G814">
        <v>169.94750656167957</v>
      </c>
    </row>
    <row r="815" spans="1:7" x14ac:dyDescent="0.25">
      <c r="A815" t="s">
        <v>196</v>
      </c>
      <c r="B815" t="s">
        <v>11</v>
      </c>
      <c r="C815" t="s">
        <v>161</v>
      </c>
      <c r="D815" t="s">
        <v>824</v>
      </c>
      <c r="E815" t="str">
        <f t="shared" si="15"/>
        <v>TCUZeolitic</v>
      </c>
      <c r="F815">
        <v>1600</v>
      </c>
      <c r="G815">
        <v>24</v>
      </c>
    </row>
    <row r="816" spans="1:7" x14ac:dyDescent="0.25">
      <c r="A816" t="s">
        <v>48</v>
      </c>
      <c r="B816" t="s">
        <v>11</v>
      </c>
      <c r="C816" t="s">
        <v>12</v>
      </c>
      <c r="D816" t="s">
        <v>824</v>
      </c>
      <c r="E816" t="str">
        <f t="shared" si="15"/>
        <v>TCUZeolitic</v>
      </c>
      <c r="F816">
        <v>1600</v>
      </c>
      <c r="G816">
        <v>64.960629921259624</v>
      </c>
    </row>
    <row r="817" spans="1:7" x14ac:dyDescent="0.25">
      <c r="A817" t="s">
        <v>67</v>
      </c>
      <c r="B817" t="s">
        <v>11</v>
      </c>
      <c r="C817" t="s">
        <v>18</v>
      </c>
      <c r="D817" t="s">
        <v>824</v>
      </c>
      <c r="E817" t="str">
        <f t="shared" si="15"/>
        <v>TCUZeolitic</v>
      </c>
      <c r="F817">
        <v>1600</v>
      </c>
      <c r="G817">
        <v>0.32808398950101036</v>
      </c>
    </row>
    <row r="818" spans="1:7" x14ac:dyDescent="0.25">
      <c r="A818" t="s">
        <v>67</v>
      </c>
      <c r="B818" t="s">
        <v>11</v>
      </c>
      <c r="C818" t="s">
        <v>18</v>
      </c>
      <c r="D818" t="s">
        <v>824</v>
      </c>
      <c r="E818" t="str">
        <f t="shared" si="15"/>
        <v>TCUZeolitic</v>
      </c>
      <c r="F818">
        <v>1600</v>
      </c>
      <c r="G818">
        <v>24.884514435695564</v>
      </c>
    </row>
    <row r="819" spans="1:7" x14ac:dyDescent="0.25">
      <c r="A819" t="s">
        <v>87</v>
      </c>
      <c r="B819" t="s">
        <v>11</v>
      </c>
      <c r="C819" t="s">
        <v>12</v>
      </c>
      <c r="D819" t="s">
        <v>824</v>
      </c>
      <c r="E819" t="str">
        <f t="shared" si="15"/>
        <v>TCUZeolitic</v>
      </c>
      <c r="F819">
        <v>1600</v>
      </c>
      <c r="G819">
        <v>400</v>
      </c>
    </row>
    <row r="820" spans="1:7" x14ac:dyDescent="0.25">
      <c r="A820" t="s">
        <v>90</v>
      </c>
      <c r="B820" t="s">
        <v>11</v>
      </c>
      <c r="C820" t="s">
        <v>12</v>
      </c>
      <c r="D820" t="s">
        <v>824</v>
      </c>
      <c r="E820" t="str">
        <f t="shared" si="15"/>
        <v>TCUZeolitic</v>
      </c>
      <c r="F820">
        <v>1600</v>
      </c>
      <c r="G820">
        <v>194.98687664041972</v>
      </c>
    </row>
    <row r="821" spans="1:7" x14ac:dyDescent="0.25">
      <c r="A821" t="s">
        <v>90</v>
      </c>
      <c r="B821" t="s">
        <v>11</v>
      </c>
      <c r="C821" t="s">
        <v>18</v>
      </c>
      <c r="D821" t="s">
        <v>824</v>
      </c>
      <c r="E821" t="str">
        <f t="shared" si="15"/>
        <v>TCUZeolitic</v>
      </c>
      <c r="F821">
        <v>1600</v>
      </c>
      <c r="G821">
        <v>120.0787401574803</v>
      </c>
    </row>
    <row r="822" spans="1:7" x14ac:dyDescent="0.25">
      <c r="A822" t="s">
        <v>92</v>
      </c>
      <c r="B822" t="s">
        <v>11</v>
      </c>
      <c r="C822" t="s">
        <v>18</v>
      </c>
      <c r="D822" t="s">
        <v>824</v>
      </c>
      <c r="E822" t="str">
        <f t="shared" si="15"/>
        <v>TCUZeolitic</v>
      </c>
      <c r="F822">
        <v>1600</v>
      </c>
      <c r="G822">
        <v>58.120734908136001</v>
      </c>
    </row>
    <row r="823" spans="1:7" x14ac:dyDescent="0.25">
      <c r="A823" t="s">
        <v>98</v>
      </c>
      <c r="B823" t="s">
        <v>11</v>
      </c>
      <c r="C823" t="s">
        <v>12</v>
      </c>
      <c r="D823" t="s">
        <v>824</v>
      </c>
      <c r="E823" t="str">
        <f t="shared" si="15"/>
        <v>TCUZeolitic</v>
      </c>
      <c r="F823">
        <v>1600</v>
      </c>
      <c r="G823">
        <v>400</v>
      </c>
    </row>
    <row r="824" spans="1:7" x14ac:dyDescent="0.25">
      <c r="A824" t="s">
        <v>109</v>
      </c>
      <c r="B824" t="s">
        <v>11</v>
      </c>
      <c r="C824" t="s">
        <v>18</v>
      </c>
      <c r="D824" t="s">
        <v>824</v>
      </c>
      <c r="E824" t="str">
        <f t="shared" si="15"/>
        <v>TCUZeolitic</v>
      </c>
      <c r="F824">
        <v>1600</v>
      </c>
      <c r="G824">
        <v>98.097112860892139</v>
      </c>
    </row>
    <row r="825" spans="1:7" x14ac:dyDescent="0.25">
      <c r="A825" t="s">
        <v>109</v>
      </c>
      <c r="B825" t="s">
        <v>11</v>
      </c>
      <c r="C825" t="s">
        <v>18</v>
      </c>
      <c r="D825" t="s">
        <v>824</v>
      </c>
      <c r="E825" t="str">
        <f t="shared" si="15"/>
        <v>TCUZeolitic</v>
      </c>
      <c r="F825">
        <v>1600</v>
      </c>
      <c r="G825">
        <v>275.85564304461968</v>
      </c>
    </row>
    <row r="826" spans="1:7" x14ac:dyDescent="0.25">
      <c r="A826" t="s">
        <v>30</v>
      </c>
      <c r="B826" t="s">
        <v>11</v>
      </c>
      <c r="C826" t="s">
        <v>12</v>
      </c>
      <c r="D826" t="s">
        <v>824</v>
      </c>
      <c r="E826" t="str">
        <f t="shared" si="15"/>
        <v>TCUZeolitic</v>
      </c>
      <c r="F826">
        <v>1600</v>
      </c>
      <c r="G826">
        <v>83.049868766403961</v>
      </c>
    </row>
    <row r="827" spans="1:7" x14ac:dyDescent="0.25">
      <c r="A827" t="s">
        <v>30</v>
      </c>
      <c r="B827" t="s">
        <v>11</v>
      </c>
      <c r="C827" t="s">
        <v>12</v>
      </c>
      <c r="D827" t="s">
        <v>824</v>
      </c>
      <c r="E827" t="str">
        <f t="shared" si="15"/>
        <v>TCUZeolitic</v>
      </c>
      <c r="F827">
        <v>1600</v>
      </c>
      <c r="G827">
        <v>148.95013123359604</v>
      </c>
    </row>
    <row r="828" spans="1:7" x14ac:dyDescent="0.25">
      <c r="A828" t="s">
        <v>30</v>
      </c>
      <c r="B828" t="s">
        <v>11</v>
      </c>
      <c r="C828" t="s">
        <v>12</v>
      </c>
      <c r="D828" t="s">
        <v>824</v>
      </c>
      <c r="E828" t="str">
        <f t="shared" si="15"/>
        <v>TCUZeolitic</v>
      </c>
      <c r="F828">
        <v>1600</v>
      </c>
      <c r="G828">
        <v>168</v>
      </c>
    </row>
    <row r="829" spans="1:7" x14ac:dyDescent="0.25">
      <c r="A829" t="s">
        <v>168</v>
      </c>
      <c r="B829" t="s">
        <v>11</v>
      </c>
      <c r="C829" t="s">
        <v>12</v>
      </c>
      <c r="D829" t="s">
        <v>824</v>
      </c>
      <c r="E829" t="str">
        <f t="shared" si="15"/>
        <v>TCUZeolitic</v>
      </c>
      <c r="F829">
        <v>1600</v>
      </c>
      <c r="G829">
        <v>139.86614173228327</v>
      </c>
    </row>
    <row r="830" spans="1:7" x14ac:dyDescent="0.25">
      <c r="A830" t="s">
        <v>168</v>
      </c>
      <c r="B830" t="s">
        <v>11</v>
      </c>
      <c r="C830" t="s">
        <v>12</v>
      </c>
      <c r="D830" t="s">
        <v>824</v>
      </c>
      <c r="E830" t="str">
        <f t="shared" si="15"/>
        <v>TCUZeolitic</v>
      </c>
      <c r="F830">
        <v>1600</v>
      </c>
      <c r="G830">
        <v>79.068241469816257</v>
      </c>
    </row>
    <row r="831" spans="1:7" x14ac:dyDescent="0.25">
      <c r="A831" t="s">
        <v>168</v>
      </c>
      <c r="B831" t="s">
        <v>11</v>
      </c>
      <c r="C831" t="s">
        <v>12</v>
      </c>
      <c r="D831" t="s">
        <v>824</v>
      </c>
      <c r="E831" t="str">
        <f t="shared" si="15"/>
        <v>TCUZeolitic</v>
      </c>
      <c r="F831">
        <v>1600</v>
      </c>
      <c r="G831">
        <v>95.144356955380772</v>
      </c>
    </row>
    <row r="832" spans="1:7" x14ac:dyDescent="0.25">
      <c r="A832" t="s">
        <v>135</v>
      </c>
      <c r="B832" t="s">
        <v>11</v>
      </c>
      <c r="C832" t="s">
        <v>29</v>
      </c>
      <c r="D832" t="s">
        <v>824</v>
      </c>
      <c r="E832" t="str">
        <f t="shared" si="15"/>
        <v>TCUZeolitic</v>
      </c>
      <c r="F832">
        <v>1600</v>
      </c>
      <c r="G832">
        <v>300.08136482939608</v>
      </c>
    </row>
    <row r="833" spans="1:7" x14ac:dyDescent="0.25">
      <c r="A833" t="s">
        <v>137</v>
      </c>
      <c r="B833" t="s">
        <v>11</v>
      </c>
      <c r="C833" t="s">
        <v>12</v>
      </c>
      <c r="D833" t="s">
        <v>824</v>
      </c>
      <c r="E833" t="str">
        <f t="shared" si="15"/>
        <v>TCUZeolitic</v>
      </c>
      <c r="F833">
        <v>1600</v>
      </c>
      <c r="G833">
        <v>300.90813648293943</v>
      </c>
    </row>
    <row r="834" spans="1:7" x14ac:dyDescent="0.25">
      <c r="A834" t="s">
        <v>144</v>
      </c>
      <c r="B834" t="s">
        <v>11</v>
      </c>
      <c r="C834" t="s">
        <v>12</v>
      </c>
      <c r="D834" t="s">
        <v>824</v>
      </c>
      <c r="E834" t="str">
        <f t="shared" si="15"/>
        <v>TCUZeolitic</v>
      </c>
      <c r="F834">
        <v>1600</v>
      </c>
      <c r="G834">
        <v>42.131233595800495</v>
      </c>
    </row>
    <row r="835" spans="1:7" x14ac:dyDescent="0.25">
      <c r="A835" t="s">
        <v>144</v>
      </c>
      <c r="B835" t="s">
        <v>11</v>
      </c>
      <c r="C835" t="s">
        <v>12</v>
      </c>
      <c r="D835" t="s">
        <v>824</v>
      </c>
      <c r="E835" t="str">
        <f t="shared" si="15"/>
        <v>TCUZeolitic</v>
      </c>
      <c r="F835">
        <v>1600</v>
      </c>
      <c r="G835">
        <v>109.90813648293943</v>
      </c>
    </row>
    <row r="836" spans="1:7" x14ac:dyDescent="0.25">
      <c r="A836" t="s">
        <v>34</v>
      </c>
      <c r="B836" t="s">
        <v>11</v>
      </c>
      <c r="C836" t="s">
        <v>18</v>
      </c>
      <c r="D836" t="s">
        <v>824</v>
      </c>
      <c r="E836" t="str">
        <f t="shared" si="15"/>
        <v>TCUZeolitic</v>
      </c>
      <c r="F836">
        <v>1600</v>
      </c>
      <c r="G836">
        <v>191.98950131233596</v>
      </c>
    </row>
    <row r="837" spans="1:7" x14ac:dyDescent="0.25">
      <c r="A837" t="s">
        <v>46</v>
      </c>
      <c r="B837" t="s">
        <v>11</v>
      </c>
      <c r="C837" t="s">
        <v>12</v>
      </c>
      <c r="D837" t="s">
        <v>824</v>
      </c>
      <c r="E837" t="str">
        <f t="shared" si="15"/>
        <v>TCUZeolitic</v>
      </c>
      <c r="F837">
        <v>1600</v>
      </c>
      <c r="G837">
        <v>129.92125984251925</v>
      </c>
    </row>
    <row r="838" spans="1:7" x14ac:dyDescent="0.25">
      <c r="A838" t="s">
        <v>82</v>
      </c>
      <c r="B838" t="s">
        <v>11</v>
      </c>
      <c r="C838" t="s">
        <v>12</v>
      </c>
      <c r="D838" t="s">
        <v>824</v>
      </c>
      <c r="E838" t="str">
        <f t="shared" si="15"/>
        <v>TCUZeolitic</v>
      </c>
      <c r="F838">
        <v>1600</v>
      </c>
      <c r="G838">
        <v>343.09186351706012</v>
      </c>
    </row>
    <row r="839" spans="1:7" x14ac:dyDescent="0.25">
      <c r="A839" t="s">
        <v>82</v>
      </c>
      <c r="B839" t="s">
        <v>11</v>
      </c>
      <c r="C839" t="s">
        <v>52</v>
      </c>
      <c r="D839" t="s">
        <v>824</v>
      </c>
      <c r="E839" t="str">
        <f t="shared" ref="E839:E902" si="16">B839&amp;D839</f>
        <v>TCUZeolitic</v>
      </c>
      <c r="F839">
        <v>1600</v>
      </c>
      <c r="G839">
        <v>56.908136482939881</v>
      </c>
    </row>
    <row r="840" spans="1:7" x14ac:dyDescent="0.25">
      <c r="A840" t="s">
        <v>97</v>
      </c>
      <c r="B840" t="s">
        <v>11</v>
      </c>
      <c r="C840" t="s">
        <v>18</v>
      </c>
      <c r="D840" t="s">
        <v>824</v>
      </c>
      <c r="E840" t="str">
        <f t="shared" si="16"/>
        <v>TCUZeolitic</v>
      </c>
      <c r="F840">
        <v>1600</v>
      </c>
      <c r="G840">
        <v>400</v>
      </c>
    </row>
    <row r="841" spans="1:7" x14ac:dyDescent="0.25">
      <c r="A841" t="s">
        <v>110</v>
      </c>
      <c r="B841" t="s">
        <v>11</v>
      </c>
      <c r="C841" t="s">
        <v>18</v>
      </c>
      <c r="D841" t="s">
        <v>824</v>
      </c>
      <c r="E841" t="str">
        <f t="shared" si="16"/>
        <v>TCUZeolitic</v>
      </c>
      <c r="F841">
        <v>1600</v>
      </c>
      <c r="G841">
        <v>117.0524934383202</v>
      </c>
    </row>
    <row r="842" spans="1:7" x14ac:dyDescent="0.25">
      <c r="A842" t="s">
        <v>110</v>
      </c>
      <c r="B842" t="s">
        <v>11</v>
      </c>
      <c r="C842" t="s">
        <v>18</v>
      </c>
      <c r="D842" t="s">
        <v>824</v>
      </c>
      <c r="E842" t="str">
        <f t="shared" si="16"/>
        <v>TCUZeolitic</v>
      </c>
      <c r="F842">
        <v>1600</v>
      </c>
      <c r="G842">
        <v>29.855643044619683</v>
      </c>
    </row>
    <row r="843" spans="1:7" x14ac:dyDescent="0.25">
      <c r="A843" t="s">
        <v>196</v>
      </c>
      <c r="B843" t="s">
        <v>11</v>
      </c>
      <c r="C843" t="s">
        <v>161</v>
      </c>
      <c r="D843" t="s">
        <v>824</v>
      </c>
      <c r="E843" t="str">
        <f t="shared" si="16"/>
        <v>TCUZeolitic</v>
      </c>
      <c r="F843">
        <v>2000</v>
      </c>
      <c r="G843">
        <v>102</v>
      </c>
    </row>
    <row r="844" spans="1:7" x14ac:dyDescent="0.25">
      <c r="A844" t="s">
        <v>196</v>
      </c>
      <c r="B844" t="s">
        <v>11</v>
      </c>
      <c r="C844" t="s">
        <v>161</v>
      </c>
      <c r="D844" t="s">
        <v>824</v>
      </c>
      <c r="E844" t="str">
        <f t="shared" si="16"/>
        <v>TCUZeolitic</v>
      </c>
      <c r="F844">
        <v>2000</v>
      </c>
      <c r="G844">
        <v>46.000000000000455</v>
      </c>
    </row>
    <row r="845" spans="1:7" x14ac:dyDescent="0.25">
      <c r="A845" t="s">
        <v>205</v>
      </c>
      <c r="B845" t="s">
        <v>11</v>
      </c>
      <c r="C845" t="s">
        <v>161</v>
      </c>
      <c r="D845" t="s">
        <v>824</v>
      </c>
      <c r="E845" t="str">
        <f t="shared" si="16"/>
        <v>TCUZeolitic</v>
      </c>
      <c r="F845">
        <v>2000</v>
      </c>
      <c r="G845">
        <v>116</v>
      </c>
    </row>
    <row r="846" spans="1:7" x14ac:dyDescent="0.25">
      <c r="A846" t="s">
        <v>108</v>
      </c>
      <c r="B846" t="s">
        <v>11</v>
      </c>
      <c r="C846" t="s">
        <v>12</v>
      </c>
      <c r="D846" t="s">
        <v>824</v>
      </c>
      <c r="E846" t="str">
        <f t="shared" si="16"/>
        <v>TCUZeolitic</v>
      </c>
      <c r="F846">
        <v>2000</v>
      </c>
      <c r="G846">
        <v>140.09186351705966</v>
      </c>
    </row>
    <row r="847" spans="1:7" x14ac:dyDescent="0.25">
      <c r="A847" t="s">
        <v>108</v>
      </c>
      <c r="B847" t="s">
        <v>11</v>
      </c>
      <c r="C847" t="s">
        <v>12</v>
      </c>
      <c r="D847" t="s">
        <v>824</v>
      </c>
      <c r="E847" t="str">
        <f t="shared" si="16"/>
        <v>TCUZeolitic</v>
      </c>
      <c r="F847">
        <v>2000</v>
      </c>
      <c r="G847">
        <v>104.98687664041972</v>
      </c>
    </row>
    <row r="848" spans="1:7" x14ac:dyDescent="0.25">
      <c r="A848" t="s">
        <v>48</v>
      </c>
      <c r="B848" t="s">
        <v>11</v>
      </c>
      <c r="C848" t="s">
        <v>12</v>
      </c>
      <c r="D848" t="s">
        <v>824</v>
      </c>
      <c r="E848" t="str">
        <f t="shared" si="16"/>
        <v>TCUZeolitic</v>
      </c>
      <c r="F848">
        <v>2000</v>
      </c>
      <c r="G848">
        <v>96</v>
      </c>
    </row>
    <row r="849" spans="1:7" x14ac:dyDescent="0.25">
      <c r="A849" t="s">
        <v>61</v>
      </c>
      <c r="B849" t="s">
        <v>11</v>
      </c>
      <c r="C849" t="s">
        <v>12</v>
      </c>
      <c r="D849" t="s">
        <v>824</v>
      </c>
      <c r="E849" t="str">
        <f t="shared" si="16"/>
        <v>TCUZeolitic</v>
      </c>
      <c r="F849">
        <v>2000</v>
      </c>
      <c r="G849">
        <v>59.711286089239366</v>
      </c>
    </row>
    <row r="850" spans="1:7" x14ac:dyDescent="0.25">
      <c r="A850" t="s">
        <v>67</v>
      </c>
      <c r="B850" t="s">
        <v>11</v>
      </c>
      <c r="C850" t="s">
        <v>18</v>
      </c>
      <c r="D850" t="s">
        <v>824</v>
      </c>
      <c r="E850" t="str">
        <f t="shared" si="16"/>
        <v>TCUZeolitic</v>
      </c>
      <c r="F850">
        <v>2000</v>
      </c>
      <c r="G850">
        <v>215.92913385826705</v>
      </c>
    </row>
    <row r="851" spans="1:7" x14ac:dyDescent="0.25">
      <c r="A851" t="s">
        <v>87</v>
      </c>
      <c r="B851" t="s">
        <v>11</v>
      </c>
      <c r="C851" t="s">
        <v>12</v>
      </c>
      <c r="D851" t="s">
        <v>824</v>
      </c>
      <c r="E851" t="str">
        <f t="shared" si="16"/>
        <v>TCUZeolitic</v>
      </c>
      <c r="F851">
        <v>2000</v>
      </c>
      <c r="G851">
        <v>165.8950131233596</v>
      </c>
    </row>
    <row r="852" spans="1:7" x14ac:dyDescent="0.25">
      <c r="A852" t="s">
        <v>87</v>
      </c>
      <c r="B852" t="s">
        <v>11</v>
      </c>
      <c r="C852" t="s">
        <v>12</v>
      </c>
      <c r="D852" t="s">
        <v>824</v>
      </c>
      <c r="E852" t="str">
        <f t="shared" si="16"/>
        <v>TCUZeolitic</v>
      </c>
      <c r="F852">
        <v>2000</v>
      </c>
      <c r="G852">
        <v>234.1049868766404</v>
      </c>
    </row>
    <row r="853" spans="1:7" x14ac:dyDescent="0.25">
      <c r="A853" t="s">
        <v>90</v>
      </c>
      <c r="B853" t="s">
        <v>11</v>
      </c>
      <c r="C853" t="s">
        <v>18</v>
      </c>
      <c r="D853" t="s">
        <v>824</v>
      </c>
      <c r="E853" t="str">
        <f t="shared" si="16"/>
        <v>TCUZeolitic</v>
      </c>
      <c r="F853">
        <v>2000</v>
      </c>
      <c r="G853">
        <v>134.86876640419996</v>
      </c>
    </row>
    <row r="854" spans="1:7" x14ac:dyDescent="0.25">
      <c r="A854" t="s">
        <v>92</v>
      </c>
      <c r="B854" t="s">
        <v>11</v>
      </c>
      <c r="C854" t="s">
        <v>12</v>
      </c>
      <c r="D854" t="s">
        <v>824</v>
      </c>
      <c r="E854" t="str">
        <f t="shared" si="16"/>
        <v>TCUZeolitic</v>
      </c>
      <c r="F854">
        <v>2000</v>
      </c>
      <c r="G854">
        <v>33.136482939632515</v>
      </c>
    </row>
    <row r="855" spans="1:7" x14ac:dyDescent="0.25">
      <c r="A855" t="s">
        <v>92</v>
      </c>
      <c r="B855" t="s">
        <v>11</v>
      </c>
      <c r="C855" t="s">
        <v>29</v>
      </c>
      <c r="D855" t="s">
        <v>824</v>
      </c>
      <c r="E855" t="str">
        <f t="shared" si="16"/>
        <v>TCUZeolitic</v>
      </c>
      <c r="F855">
        <v>2000</v>
      </c>
      <c r="G855">
        <v>112.94225721784778</v>
      </c>
    </row>
    <row r="856" spans="1:7" x14ac:dyDescent="0.25">
      <c r="A856" t="s">
        <v>98</v>
      </c>
      <c r="B856" t="s">
        <v>11</v>
      </c>
      <c r="C856" t="s">
        <v>12</v>
      </c>
      <c r="D856" t="s">
        <v>824</v>
      </c>
      <c r="E856" t="str">
        <f t="shared" si="16"/>
        <v>TCUZeolitic</v>
      </c>
      <c r="F856">
        <v>2000</v>
      </c>
      <c r="G856">
        <v>263.14435695537986</v>
      </c>
    </row>
    <row r="857" spans="1:7" x14ac:dyDescent="0.25">
      <c r="A857" t="s">
        <v>109</v>
      </c>
      <c r="B857" t="s">
        <v>11</v>
      </c>
      <c r="C857" t="s">
        <v>18</v>
      </c>
      <c r="D857" t="s">
        <v>824</v>
      </c>
      <c r="E857" t="str">
        <f t="shared" si="16"/>
        <v>TCUZeolitic</v>
      </c>
      <c r="F857">
        <v>2000</v>
      </c>
      <c r="G857">
        <v>379</v>
      </c>
    </row>
    <row r="858" spans="1:7" x14ac:dyDescent="0.25">
      <c r="A858" t="s">
        <v>30</v>
      </c>
      <c r="B858" t="s">
        <v>11</v>
      </c>
      <c r="C858" t="s">
        <v>12</v>
      </c>
      <c r="D858" t="s">
        <v>824</v>
      </c>
      <c r="E858" t="str">
        <f t="shared" si="16"/>
        <v>TCUZeolitic</v>
      </c>
      <c r="F858">
        <v>2000</v>
      </c>
      <c r="G858">
        <v>73.141732283464535</v>
      </c>
    </row>
    <row r="859" spans="1:7" x14ac:dyDescent="0.25">
      <c r="A859" t="s">
        <v>46</v>
      </c>
      <c r="B859" t="s">
        <v>11</v>
      </c>
      <c r="C859" t="s">
        <v>12</v>
      </c>
      <c r="D859" t="s">
        <v>824</v>
      </c>
      <c r="E859" t="str">
        <f t="shared" si="16"/>
        <v>TCUZeolitic</v>
      </c>
      <c r="F859">
        <v>2000</v>
      </c>
      <c r="G859">
        <v>9.8425196850394059</v>
      </c>
    </row>
    <row r="860" spans="1:7" x14ac:dyDescent="0.25">
      <c r="A860" t="s">
        <v>82</v>
      </c>
      <c r="B860" t="s">
        <v>11</v>
      </c>
      <c r="C860" t="s">
        <v>52</v>
      </c>
      <c r="D860" t="s">
        <v>824</v>
      </c>
      <c r="E860" t="str">
        <f t="shared" si="16"/>
        <v>TCUZeolitic</v>
      </c>
      <c r="F860">
        <v>2000</v>
      </c>
      <c r="G860">
        <v>54.968503937007426</v>
      </c>
    </row>
    <row r="861" spans="1:7" x14ac:dyDescent="0.25">
      <c r="A861" t="s">
        <v>97</v>
      </c>
      <c r="B861" t="s">
        <v>11</v>
      </c>
      <c r="C861" t="s">
        <v>18</v>
      </c>
      <c r="D861" t="s">
        <v>824</v>
      </c>
      <c r="E861" t="str">
        <f t="shared" si="16"/>
        <v>TCUZeolitic</v>
      </c>
      <c r="F861">
        <v>2000</v>
      </c>
      <c r="G861">
        <v>400</v>
      </c>
    </row>
    <row r="862" spans="1:7" x14ac:dyDescent="0.25">
      <c r="A862" t="s">
        <v>110</v>
      </c>
      <c r="B862" t="s">
        <v>11</v>
      </c>
      <c r="C862" t="s">
        <v>18</v>
      </c>
      <c r="D862" t="s">
        <v>824</v>
      </c>
      <c r="E862" t="str">
        <f t="shared" si="16"/>
        <v>TCUZeolitic</v>
      </c>
      <c r="F862">
        <v>2000</v>
      </c>
      <c r="G862">
        <v>82.881889763779782</v>
      </c>
    </row>
    <row r="863" spans="1:7" x14ac:dyDescent="0.25">
      <c r="A863" t="s">
        <v>98</v>
      </c>
      <c r="B863" t="s">
        <v>11</v>
      </c>
      <c r="C863" t="s">
        <v>33</v>
      </c>
      <c r="D863" t="s">
        <v>824</v>
      </c>
      <c r="E863" t="str">
        <f t="shared" si="16"/>
        <v>TCUZeolitic</v>
      </c>
      <c r="F863">
        <v>2400</v>
      </c>
      <c r="G863">
        <v>76.881889763780237</v>
      </c>
    </row>
    <row r="864" spans="1:7" x14ac:dyDescent="0.25">
      <c r="A864" t="s">
        <v>173</v>
      </c>
      <c r="B864" t="s">
        <v>11</v>
      </c>
      <c r="C864" t="s">
        <v>86</v>
      </c>
      <c r="D864" t="s">
        <v>824</v>
      </c>
      <c r="E864" t="str">
        <f t="shared" si="16"/>
        <v>TCUZeolitic</v>
      </c>
      <c r="F864">
        <v>2400</v>
      </c>
      <c r="G864">
        <v>83.98950131233596</v>
      </c>
    </row>
    <row r="865" spans="1:7" x14ac:dyDescent="0.25">
      <c r="A865" t="s">
        <v>196</v>
      </c>
      <c r="B865" t="s">
        <v>11</v>
      </c>
      <c r="C865" t="s">
        <v>161</v>
      </c>
      <c r="D865" t="s">
        <v>824</v>
      </c>
      <c r="E865" t="str">
        <f t="shared" si="16"/>
        <v>TCUZeolitic</v>
      </c>
      <c r="F865">
        <v>2400</v>
      </c>
      <c r="G865">
        <v>27.999999999999545</v>
      </c>
    </row>
    <row r="866" spans="1:7" x14ac:dyDescent="0.25">
      <c r="A866" t="s">
        <v>196</v>
      </c>
      <c r="B866" t="s">
        <v>11</v>
      </c>
      <c r="C866" t="s">
        <v>161</v>
      </c>
      <c r="D866" t="s">
        <v>824</v>
      </c>
      <c r="E866" t="str">
        <f t="shared" si="16"/>
        <v>TCUZeolitic</v>
      </c>
      <c r="F866">
        <v>2400</v>
      </c>
      <c r="G866">
        <v>36</v>
      </c>
    </row>
    <row r="867" spans="1:7" x14ac:dyDescent="0.25">
      <c r="A867" t="s">
        <v>48</v>
      </c>
      <c r="B867" t="s">
        <v>11</v>
      </c>
      <c r="C867" t="s">
        <v>12</v>
      </c>
      <c r="D867" t="s">
        <v>824</v>
      </c>
      <c r="E867" t="str">
        <f t="shared" si="16"/>
        <v>TCUZeolitic</v>
      </c>
      <c r="F867">
        <v>2400</v>
      </c>
      <c r="G867">
        <v>154</v>
      </c>
    </row>
    <row r="868" spans="1:7" x14ac:dyDescent="0.25">
      <c r="A868" t="s">
        <v>87</v>
      </c>
      <c r="B868" t="s">
        <v>11</v>
      </c>
      <c r="C868" t="s">
        <v>12</v>
      </c>
      <c r="D868" t="s">
        <v>824</v>
      </c>
      <c r="E868" t="str">
        <f t="shared" si="16"/>
        <v>TCUZeolitic</v>
      </c>
      <c r="F868">
        <v>2400</v>
      </c>
      <c r="G868">
        <v>9.9895013123355056</v>
      </c>
    </row>
    <row r="869" spans="1:7" x14ac:dyDescent="0.25">
      <c r="A869" t="s">
        <v>90</v>
      </c>
      <c r="B869" t="s">
        <v>11</v>
      </c>
      <c r="C869" t="s">
        <v>18</v>
      </c>
      <c r="D869" t="s">
        <v>824</v>
      </c>
      <c r="E869" t="str">
        <f t="shared" si="16"/>
        <v>TCUZeolitic</v>
      </c>
      <c r="F869">
        <v>2400</v>
      </c>
      <c r="G869">
        <v>60.997375328083763</v>
      </c>
    </row>
    <row r="870" spans="1:7" x14ac:dyDescent="0.25">
      <c r="A870" t="s">
        <v>90</v>
      </c>
      <c r="B870" t="s">
        <v>11</v>
      </c>
      <c r="C870" t="s">
        <v>18</v>
      </c>
      <c r="D870" t="s">
        <v>824</v>
      </c>
      <c r="E870" t="str">
        <f t="shared" si="16"/>
        <v>TCUZeolitic</v>
      </c>
      <c r="F870">
        <v>2400</v>
      </c>
      <c r="G870">
        <v>68.897637795274932</v>
      </c>
    </row>
    <row r="871" spans="1:7" x14ac:dyDescent="0.25">
      <c r="A871" t="s">
        <v>90</v>
      </c>
      <c r="B871" t="s">
        <v>11</v>
      </c>
      <c r="C871" t="s">
        <v>18</v>
      </c>
      <c r="D871" t="s">
        <v>824</v>
      </c>
      <c r="E871" t="str">
        <f t="shared" si="16"/>
        <v>TCUZeolitic</v>
      </c>
      <c r="F871">
        <v>2400</v>
      </c>
      <c r="G871">
        <v>9.1863517061028688E-2</v>
      </c>
    </row>
    <row r="872" spans="1:7" x14ac:dyDescent="0.25">
      <c r="A872" t="s">
        <v>92</v>
      </c>
      <c r="B872" t="s">
        <v>11</v>
      </c>
      <c r="C872" t="s">
        <v>29</v>
      </c>
      <c r="D872" t="s">
        <v>824</v>
      </c>
      <c r="E872" t="str">
        <f t="shared" si="16"/>
        <v>TCUZeolitic</v>
      </c>
      <c r="F872">
        <v>2400</v>
      </c>
      <c r="G872">
        <v>248.93438320209953</v>
      </c>
    </row>
    <row r="873" spans="1:7" x14ac:dyDescent="0.25">
      <c r="A873" t="s">
        <v>92</v>
      </c>
      <c r="B873" t="s">
        <v>11</v>
      </c>
      <c r="C873" t="s">
        <v>29</v>
      </c>
      <c r="D873" t="s">
        <v>824</v>
      </c>
      <c r="E873" t="str">
        <f t="shared" si="16"/>
        <v>TCUZeolitic</v>
      </c>
      <c r="F873">
        <v>2400</v>
      </c>
      <c r="G873">
        <v>135.17060367454087</v>
      </c>
    </row>
    <row r="874" spans="1:7" x14ac:dyDescent="0.25">
      <c r="A874" t="s">
        <v>92</v>
      </c>
      <c r="B874" t="s">
        <v>11</v>
      </c>
      <c r="C874" t="s">
        <v>29</v>
      </c>
      <c r="D874" t="s">
        <v>824</v>
      </c>
      <c r="E874" t="str">
        <f t="shared" si="16"/>
        <v>TCUZeolitic</v>
      </c>
      <c r="F874">
        <v>2400</v>
      </c>
      <c r="G874">
        <v>15.895013123359604</v>
      </c>
    </row>
    <row r="875" spans="1:7" x14ac:dyDescent="0.25">
      <c r="A875" t="s">
        <v>98</v>
      </c>
      <c r="B875" t="s">
        <v>11</v>
      </c>
      <c r="C875" t="s">
        <v>12</v>
      </c>
      <c r="D875" t="s">
        <v>824</v>
      </c>
      <c r="E875" t="str">
        <f t="shared" si="16"/>
        <v>TCUZeolitic</v>
      </c>
      <c r="F875">
        <v>2400</v>
      </c>
      <c r="G875">
        <v>47.244094488188239</v>
      </c>
    </row>
    <row r="876" spans="1:7" x14ac:dyDescent="0.25">
      <c r="A876" t="s">
        <v>109</v>
      </c>
      <c r="B876" t="s">
        <v>11</v>
      </c>
      <c r="C876" t="s">
        <v>12</v>
      </c>
      <c r="D876" t="s">
        <v>824</v>
      </c>
      <c r="E876" t="str">
        <f t="shared" si="16"/>
        <v>TCUZeolitic</v>
      </c>
      <c r="F876">
        <v>2400</v>
      </c>
      <c r="G876">
        <v>110.96062992126053</v>
      </c>
    </row>
    <row r="877" spans="1:7" x14ac:dyDescent="0.25">
      <c r="A877" t="s">
        <v>82</v>
      </c>
      <c r="B877" t="s">
        <v>11</v>
      </c>
      <c r="C877" t="s">
        <v>12</v>
      </c>
      <c r="D877" t="s">
        <v>824</v>
      </c>
      <c r="E877" t="str">
        <f t="shared" si="16"/>
        <v>TCUZeolitic</v>
      </c>
      <c r="F877">
        <v>2400</v>
      </c>
      <c r="G877">
        <v>166.01049868766404</v>
      </c>
    </row>
    <row r="878" spans="1:7" x14ac:dyDescent="0.25">
      <c r="A878" t="s">
        <v>97</v>
      </c>
      <c r="B878" t="s">
        <v>11</v>
      </c>
      <c r="C878" t="s">
        <v>18</v>
      </c>
      <c r="D878" t="s">
        <v>824</v>
      </c>
      <c r="E878" t="str">
        <f t="shared" si="16"/>
        <v>TCUZeolitic</v>
      </c>
      <c r="F878">
        <v>2400</v>
      </c>
      <c r="G878">
        <v>230</v>
      </c>
    </row>
    <row r="879" spans="1:7" x14ac:dyDescent="0.25">
      <c r="A879" t="s">
        <v>110</v>
      </c>
      <c r="B879" t="s">
        <v>11</v>
      </c>
      <c r="C879" t="s">
        <v>18</v>
      </c>
      <c r="D879" t="s">
        <v>824</v>
      </c>
      <c r="E879" t="str">
        <f t="shared" si="16"/>
        <v>TCUZeolitic</v>
      </c>
      <c r="F879">
        <v>2400</v>
      </c>
      <c r="G879">
        <v>51.960629921259624</v>
      </c>
    </row>
    <row r="880" spans="1:7" x14ac:dyDescent="0.25">
      <c r="A880" t="s">
        <v>98</v>
      </c>
      <c r="B880" t="s">
        <v>11</v>
      </c>
      <c r="C880" t="s">
        <v>33</v>
      </c>
      <c r="D880" t="s">
        <v>824</v>
      </c>
      <c r="E880" t="str">
        <f t="shared" si="16"/>
        <v>TCUZeolitic</v>
      </c>
      <c r="F880">
        <v>2800</v>
      </c>
      <c r="G880">
        <v>400</v>
      </c>
    </row>
    <row r="881" spans="1:7" x14ac:dyDescent="0.25">
      <c r="A881" t="s">
        <v>173</v>
      </c>
      <c r="B881" t="s">
        <v>11</v>
      </c>
      <c r="C881" t="s">
        <v>160</v>
      </c>
      <c r="D881" t="s">
        <v>824</v>
      </c>
      <c r="E881" t="str">
        <f t="shared" si="16"/>
        <v>TCUZeolitic</v>
      </c>
      <c r="F881">
        <v>2800</v>
      </c>
      <c r="G881">
        <v>67.060367454068</v>
      </c>
    </row>
    <row r="882" spans="1:7" x14ac:dyDescent="0.25">
      <c r="A882" t="s">
        <v>196</v>
      </c>
      <c r="B882" t="s">
        <v>11</v>
      </c>
      <c r="C882" t="s">
        <v>161</v>
      </c>
      <c r="D882" t="s">
        <v>824</v>
      </c>
      <c r="E882" t="str">
        <f t="shared" si="16"/>
        <v>TCUZeolitic</v>
      </c>
      <c r="F882">
        <v>2800</v>
      </c>
      <c r="G882">
        <v>39.965879265091644</v>
      </c>
    </row>
    <row r="883" spans="1:7" x14ac:dyDescent="0.25">
      <c r="A883" t="s">
        <v>108</v>
      </c>
      <c r="B883" t="s">
        <v>11</v>
      </c>
      <c r="C883" t="s">
        <v>12</v>
      </c>
      <c r="D883" t="s">
        <v>824</v>
      </c>
      <c r="E883" t="str">
        <f t="shared" si="16"/>
        <v>TCUZeolitic</v>
      </c>
      <c r="F883">
        <v>2800</v>
      </c>
      <c r="G883">
        <v>119.75065616797838</v>
      </c>
    </row>
    <row r="884" spans="1:7" x14ac:dyDescent="0.25">
      <c r="A884" t="s">
        <v>90</v>
      </c>
      <c r="B884" t="s">
        <v>11</v>
      </c>
      <c r="C884" t="s">
        <v>18</v>
      </c>
      <c r="D884" t="s">
        <v>824</v>
      </c>
      <c r="E884" t="str">
        <f t="shared" si="16"/>
        <v>TCUZeolitic</v>
      </c>
      <c r="F884">
        <v>2800</v>
      </c>
      <c r="G884">
        <v>16.968503937007881</v>
      </c>
    </row>
    <row r="885" spans="1:7" x14ac:dyDescent="0.25">
      <c r="A885" t="s">
        <v>90</v>
      </c>
      <c r="B885" t="s">
        <v>11</v>
      </c>
      <c r="C885" t="s">
        <v>29</v>
      </c>
      <c r="D885" t="s">
        <v>824</v>
      </c>
      <c r="E885" t="str">
        <f t="shared" si="16"/>
        <v>TCUZeolitic</v>
      </c>
      <c r="F885">
        <v>2800</v>
      </c>
      <c r="G885">
        <v>116.14173228346499</v>
      </c>
    </row>
    <row r="886" spans="1:7" x14ac:dyDescent="0.25">
      <c r="A886" t="s">
        <v>90</v>
      </c>
      <c r="B886" t="s">
        <v>11</v>
      </c>
      <c r="C886" t="s">
        <v>29</v>
      </c>
      <c r="D886" t="s">
        <v>824</v>
      </c>
      <c r="E886" t="str">
        <f t="shared" si="16"/>
        <v>TCUZeolitic</v>
      </c>
      <c r="F886">
        <v>2800</v>
      </c>
      <c r="G886">
        <v>127.95275590551137</v>
      </c>
    </row>
    <row r="887" spans="1:7" x14ac:dyDescent="0.25">
      <c r="A887" t="s">
        <v>92</v>
      </c>
      <c r="B887" t="s">
        <v>11</v>
      </c>
      <c r="C887" t="s">
        <v>29</v>
      </c>
      <c r="D887" t="s">
        <v>824</v>
      </c>
      <c r="E887" t="str">
        <f t="shared" si="16"/>
        <v>TCUZeolitic</v>
      </c>
      <c r="F887">
        <v>2800</v>
      </c>
      <c r="G887">
        <v>166.84776902887097</v>
      </c>
    </row>
    <row r="888" spans="1:7" x14ac:dyDescent="0.25">
      <c r="A888" t="s">
        <v>109</v>
      </c>
      <c r="B888" t="s">
        <v>11</v>
      </c>
      <c r="C888" t="s">
        <v>12</v>
      </c>
      <c r="D888" t="s">
        <v>824</v>
      </c>
      <c r="E888" t="str">
        <f t="shared" si="16"/>
        <v>TCUZeolitic</v>
      </c>
      <c r="F888">
        <v>2800</v>
      </c>
      <c r="G888">
        <v>167.91076115485521</v>
      </c>
    </row>
    <row r="889" spans="1:7" x14ac:dyDescent="0.25">
      <c r="A889" t="s">
        <v>30</v>
      </c>
      <c r="B889" t="s">
        <v>11</v>
      </c>
      <c r="C889" t="s">
        <v>12</v>
      </c>
      <c r="D889" t="s">
        <v>824</v>
      </c>
      <c r="E889" t="str">
        <f t="shared" si="16"/>
        <v>TCUZeolitic</v>
      </c>
      <c r="F889">
        <v>2800</v>
      </c>
      <c r="G889">
        <v>78.740157480315247</v>
      </c>
    </row>
    <row r="890" spans="1:7" x14ac:dyDescent="0.25">
      <c r="A890" t="s">
        <v>30</v>
      </c>
      <c r="B890" t="s">
        <v>11</v>
      </c>
      <c r="C890" t="s">
        <v>12</v>
      </c>
      <c r="D890" t="s">
        <v>824</v>
      </c>
      <c r="E890" t="str">
        <f t="shared" si="16"/>
        <v>TCUZeolitic</v>
      </c>
      <c r="F890">
        <v>2800</v>
      </c>
      <c r="G890">
        <v>68.131233595800495</v>
      </c>
    </row>
    <row r="891" spans="1:7" x14ac:dyDescent="0.25">
      <c r="A891" t="s">
        <v>82</v>
      </c>
      <c r="B891" t="s">
        <v>11</v>
      </c>
      <c r="C891" t="s">
        <v>12</v>
      </c>
      <c r="D891" t="s">
        <v>824</v>
      </c>
      <c r="E891" t="str">
        <f t="shared" si="16"/>
        <v>TCUZeolitic</v>
      </c>
      <c r="F891">
        <v>2800</v>
      </c>
      <c r="G891">
        <v>230.11811023622067</v>
      </c>
    </row>
    <row r="892" spans="1:7" x14ac:dyDescent="0.25">
      <c r="A892" t="s">
        <v>98</v>
      </c>
      <c r="B892" t="s">
        <v>11</v>
      </c>
      <c r="C892" t="s">
        <v>33</v>
      </c>
      <c r="D892" t="s">
        <v>824</v>
      </c>
      <c r="E892" t="str">
        <f t="shared" si="16"/>
        <v>TCUZeolitic</v>
      </c>
      <c r="F892">
        <v>3200</v>
      </c>
      <c r="G892">
        <v>43.13123359580004</v>
      </c>
    </row>
    <row r="893" spans="1:7" x14ac:dyDescent="0.25">
      <c r="A893" t="s">
        <v>109</v>
      </c>
      <c r="B893" t="s">
        <v>11</v>
      </c>
      <c r="C893" t="s">
        <v>18</v>
      </c>
      <c r="D893" t="s">
        <v>824</v>
      </c>
      <c r="E893" t="str">
        <f t="shared" si="16"/>
        <v>TCUZeolitic</v>
      </c>
      <c r="F893">
        <v>3200</v>
      </c>
      <c r="G893">
        <v>20.86876640419905</v>
      </c>
    </row>
    <row r="894" spans="1:7" x14ac:dyDescent="0.25">
      <c r="A894" t="s">
        <v>30</v>
      </c>
      <c r="B894" t="s">
        <v>11</v>
      </c>
      <c r="C894" t="s">
        <v>12</v>
      </c>
      <c r="D894" t="s">
        <v>824</v>
      </c>
      <c r="E894" t="str">
        <f t="shared" si="16"/>
        <v>TCUZeolitic</v>
      </c>
      <c r="F894">
        <v>3200</v>
      </c>
      <c r="G894">
        <v>20.123359580051783</v>
      </c>
    </row>
    <row r="895" spans="1:7" x14ac:dyDescent="0.25">
      <c r="A895" t="s">
        <v>48</v>
      </c>
      <c r="B895" t="s">
        <v>11</v>
      </c>
      <c r="C895" t="s">
        <v>12</v>
      </c>
      <c r="D895" t="s">
        <v>824</v>
      </c>
      <c r="E895" t="str">
        <f t="shared" si="16"/>
        <v>TCUZeolitic</v>
      </c>
      <c r="F895">
        <v>3600</v>
      </c>
      <c r="G895">
        <v>16.866141732283722</v>
      </c>
    </row>
    <row r="896" spans="1:7" x14ac:dyDescent="0.25">
      <c r="A896" t="s">
        <v>90</v>
      </c>
      <c r="B896" t="s">
        <v>11</v>
      </c>
      <c r="C896" t="s">
        <v>29</v>
      </c>
      <c r="D896" t="s">
        <v>824</v>
      </c>
      <c r="E896" t="str">
        <f t="shared" si="16"/>
        <v>TCUZeolitic</v>
      </c>
      <c r="F896">
        <v>3600</v>
      </c>
      <c r="G896">
        <v>33.792650918635445</v>
      </c>
    </row>
    <row r="897" spans="1:7" x14ac:dyDescent="0.25">
      <c r="A897" t="s">
        <v>90</v>
      </c>
      <c r="B897" t="s">
        <v>11</v>
      </c>
      <c r="C897" t="s">
        <v>18</v>
      </c>
      <c r="D897" t="s">
        <v>824</v>
      </c>
      <c r="E897" t="str">
        <f t="shared" si="16"/>
        <v>TCUZeolitic</v>
      </c>
      <c r="F897">
        <v>3600</v>
      </c>
      <c r="G897">
        <v>114.1732283464562</v>
      </c>
    </row>
    <row r="898" spans="1:7" x14ac:dyDescent="0.25">
      <c r="A898" t="s">
        <v>90</v>
      </c>
      <c r="B898" t="s">
        <v>11</v>
      </c>
      <c r="C898" t="s">
        <v>18</v>
      </c>
      <c r="D898" t="s">
        <v>824</v>
      </c>
      <c r="E898" t="str">
        <f t="shared" si="16"/>
        <v>TCUZeolitic</v>
      </c>
      <c r="F898">
        <v>3600</v>
      </c>
      <c r="G898">
        <v>120.03937007874083</v>
      </c>
    </row>
    <row r="899" spans="1:7" x14ac:dyDescent="0.25">
      <c r="A899" t="s">
        <v>109</v>
      </c>
      <c r="B899" t="s">
        <v>11</v>
      </c>
      <c r="C899" t="s">
        <v>18</v>
      </c>
      <c r="D899" t="s">
        <v>824</v>
      </c>
      <c r="E899" t="str">
        <f t="shared" si="16"/>
        <v>TCUZeolitic</v>
      </c>
      <c r="F899">
        <v>3600</v>
      </c>
      <c r="G899">
        <v>49.013123359580277</v>
      </c>
    </row>
    <row r="900" spans="1:7" x14ac:dyDescent="0.25">
      <c r="A900" t="s">
        <v>37</v>
      </c>
      <c r="B900" t="s">
        <v>11</v>
      </c>
      <c r="C900" t="s">
        <v>12</v>
      </c>
      <c r="D900" t="s">
        <v>824</v>
      </c>
      <c r="E900" t="str">
        <f t="shared" si="16"/>
        <v>TCUZeolitic</v>
      </c>
      <c r="F900">
        <v>4000</v>
      </c>
      <c r="G900">
        <v>49.86876640419996</v>
      </c>
    </row>
    <row r="901" spans="1:7" x14ac:dyDescent="0.25">
      <c r="A901" t="s">
        <v>48</v>
      </c>
      <c r="B901" t="s">
        <v>11</v>
      </c>
      <c r="C901" t="s">
        <v>12</v>
      </c>
      <c r="D901" t="s">
        <v>824</v>
      </c>
      <c r="E901" t="str">
        <f t="shared" si="16"/>
        <v>TCUZeolitic</v>
      </c>
      <c r="F901">
        <v>4000</v>
      </c>
      <c r="G901">
        <v>102.88451443569465</v>
      </c>
    </row>
    <row r="902" spans="1:7" x14ac:dyDescent="0.25">
      <c r="A902" t="s">
        <v>90</v>
      </c>
      <c r="B902" t="s">
        <v>11</v>
      </c>
      <c r="C902" t="s">
        <v>18</v>
      </c>
      <c r="D902" t="s">
        <v>824</v>
      </c>
      <c r="E902" t="str">
        <f t="shared" si="16"/>
        <v>TCUZeolitic</v>
      </c>
      <c r="F902">
        <v>4000</v>
      </c>
      <c r="G902">
        <v>38.097112860892594</v>
      </c>
    </row>
    <row r="903" spans="1:7" x14ac:dyDescent="0.25">
      <c r="A903" t="s">
        <v>90</v>
      </c>
      <c r="B903" t="s">
        <v>11</v>
      </c>
      <c r="C903" t="s">
        <v>18</v>
      </c>
      <c r="D903" t="s">
        <v>824</v>
      </c>
      <c r="E903" t="str">
        <f t="shared" ref="E903:E966" si="17">B903&amp;D903</f>
        <v>TCUZeolitic</v>
      </c>
      <c r="F903">
        <v>4000</v>
      </c>
      <c r="G903">
        <v>140.74803149606214</v>
      </c>
    </row>
    <row r="904" spans="1:7" x14ac:dyDescent="0.25">
      <c r="A904" t="s">
        <v>92</v>
      </c>
      <c r="B904" t="s">
        <v>11</v>
      </c>
      <c r="C904" t="s">
        <v>29</v>
      </c>
      <c r="D904" t="s">
        <v>824</v>
      </c>
      <c r="E904" t="str">
        <f t="shared" si="17"/>
        <v>TCUZeolitic</v>
      </c>
      <c r="F904">
        <v>4000</v>
      </c>
      <c r="G904">
        <v>197.83464566929069</v>
      </c>
    </row>
    <row r="905" spans="1:7" x14ac:dyDescent="0.25">
      <c r="A905" t="s">
        <v>92</v>
      </c>
      <c r="B905" t="s">
        <v>11</v>
      </c>
      <c r="C905" t="s">
        <v>29</v>
      </c>
      <c r="D905" t="s">
        <v>824</v>
      </c>
      <c r="E905" t="str">
        <f t="shared" si="17"/>
        <v>TCUZeolitic</v>
      </c>
      <c r="F905">
        <v>4000</v>
      </c>
      <c r="G905">
        <v>166.09186351706012</v>
      </c>
    </row>
    <row r="906" spans="1:7" x14ac:dyDescent="0.25">
      <c r="A906" t="s">
        <v>30</v>
      </c>
      <c r="B906" t="s">
        <v>11</v>
      </c>
      <c r="C906" t="s">
        <v>12</v>
      </c>
      <c r="D906" t="s">
        <v>824</v>
      </c>
      <c r="E906" t="str">
        <f t="shared" si="17"/>
        <v>TCUZeolitic</v>
      </c>
      <c r="F906">
        <v>4000</v>
      </c>
      <c r="G906">
        <v>27.973753280840356</v>
      </c>
    </row>
    <row r="907" spans="1:7" x14ac:dyDescent="0.25">
      <c r="A907" t="s">
        <v>137</v>
      </c>
      <c r="B907" t="s">
        <v>11</v>
      </c>
      <c r="C907" t="s">
        <v>12</v>
      </c>
      <c r="D907" t="s">
        <v>824</v>
      </c>
      <c r="E907" t="str">
        <f t="shared" si="17"/>
        <v>TCUZeolitic</v>
      </c>
      <c r="F907">
        <v>4000</v>
      </c>
      <c r="G907">
        <v>88.986876640419723</v>
      </c>
    </row>
    <row r="908" spans="1:7" x14ac:dyDescent="0.25">
      <c r="A908" t="s">
        <v>90</v>
      </c>
      <c r="B908" t="s">
        <v>11</v>
      </c>
      <c r="C908" t="s">
        <v>18</v>
      </c>
      <c r="D908" t="s">
        <v>824</v>
      </c>
      <c r="E908" t="str">
        <f t="shared" si="17"/>
        <v>TCUZeolitic</v>
      </c>
      <c r="F908">
        <v>4400</v>
      </c>
      <c r="G908">
        <v>36.089238845144791</v>
      </c>
    </row>
    <row r="909" spans="1:7" x14ac:dyDescent="0.25">
      <c r="A909" t="s">
        <v>92</v>
      </c>
      <c r="B909" t="s">
        <v>11</v>
      </c>
      <c r="C909" t="s">
        <v>29</v>
      </c>
      <c r="D909" t="s">
        <v>824</v>
      </c>
      <c r="E909" t="str">
        <f t="shared" si="17"/>
        <v>TCUZeolitic</v>
      </c>
      <c r="F909">
        <v>4400</v>
      </c>
      <c r="G909">
        <v>324.06561679789957</v>
      </c>
    </row>
    <row r="910" spans="1:7" x14ac:dyDescent="0.25">
      <c r="A910" t="s">
        <v>92</v>
      </c>
      <c r="B910" t="s">
        <v>11</v>
      </c>
      <c r="C910" t="s">
        <v>29</v>
      </c>
      <c r="D910" t="s">
        <v>824</v>
      </c>
      <c r="E910" t="str">
        <f t="shared" si="17"/>
        <v>TCUZeolitic</v>
      </c>
      <c r="F910">
        <v>4400</v>
      </c>
      <c r="G910">
        <v>75.934383202100435</v>
      </c>
    </row>
    <row r="911" spans="1:7" x14ac:dyDescent="0.25">
      <c r="A911" t="s">
        <v>98</v>
      </c>
      <c r="B911" t="s">
        <v>11</v>
      </c>
      <c r="C911" t="s">
        <v>12</v>
      </c>
      <c r="D911" t="s">
        <v>824</v>
      </c>
      <c r="E911" t="str">
        <f t="shared" si="17"/>
        <v>TCUZeolitic</v>
      </c>
      <c r="F911">
        <v>4400</v>
      </c>
      <c r="G911">
        <v>123.14173228346499</v>
      </c>
    </row>
    <row r="912" spans="1:7" x14ac:dyDescent="0.25">
      <c r="A912" t="s">
        <v>30</v>
      </c>
      <c r="B912" t="s">
        <v>11</v>
      </c>
      <c r="C912" t="s">
        <v>12</v>
      </c>
      <c r="D912" t="s">
        <v>824</v>
      </c>
      <c r="E912" t="str">
        <f t="shared" si="17"/>
        <v>TCUZeolitic</v>
      </c>
      <c r="F912">
        <v>4400</v>
      </c>
      <c r="G912">
        <v>211.85564304461877</v>
      </c>
    </row>
    <row r="913" spans="1:7" x14ac:dyDescent="0.25">
      <c r="A913" t="s">
        <v>137</v>
      </c>
      <c r="B913" t="s">
        <v>11</v>
      </c>
      <c r="C913" t="s">
        <v>12</v>
      </c>
      <c r="D913" t="s">
        <v>824</v>
      </c>
      <c r="E913" t="str">
        <f t="shared" si="17"/>
        <v>TCUZeolitic</v>
      </c>
      <c r="F913">
        <v>4400</v>
      </c>
      <c r="G913">
        <v>91.13123359580004</v>
      </c>
    </row>
    <row r="914" spans="1:7" x14ac:dyDescent="0.25">
      <c r="A914" t="s">
        <v>61</v>
      </c>
      <c r="B914" t="s">
        <v>11</v>
      </c>
      <c r="C914" t="s">
        <v>12</v>
      </c>
      <c r="D914" t="s">
        <v>824</v>
      </c>
      <c r="E914" t="str">
        <f t="shared" si="17"/>
        <v>TCUZeolitic</v>
      </c>
      <c r="F914">
        <v>4800</v>
      </c>
      <c r="G914">
        <v>274.11811023622067</v>
      </c>
    </row>
    <row r="915" spans="1:7" x14ac:dyDescent="0.25">
      <c r="A915" t="s">
        <v>92</v>
      </c>
      <c r="B915" t="s">
        <v>11</v>
      </c>
      <c r="C915" t="s">
        <v>29</v>
      </c>
      <c r="D915" t="s">
        <v>824</v>
      </c>
      <c r="E915" t="str">
        <f t="shared" si="17"/>
        <v>TCUZeolitic</v>
      </c>
      <c r="F915">
        <v>4800</v>
      </c>
      <c r="G915">
        <v>400</v>
      </c>
    </row>
    <row r="916" spans="1:7" x14ac:dyDescent="0.25">
      <c r="A916" t="s">
        <v>98</v>
      </c>
      <c r="B916" t="s">
        <v>11</v>
      </c>
      <c r="C916" t="s">
        <v>12</v>
      </c>
      <c r="D916" t="s">
        <v>824</v>
      </c>
      <c r="E916" t="str">
        <f t="shared" si="17"/>
        <v>TCUZeolitic</v>
      </c>
      <c r="F916">
        <v>4800</v>
      </c>
      <c r="G916">
        <v>400</v>
      </c>
    </row>
    <row r="917" spans="1:7" x14ac:dyDescent="0.25">
      <c r="A917" t="s">
        <v>135</v>
      </c>
      <c r="B917" t="s">
        <v>11</v>
      </c>
      <c r="C917" t="s">
        <v>29</v>
      </c>
      <c r="D917" t="s">
        <v>824</v>
      </c>
      <c r="E917" t="str">
        <f t="shared" si="17"/>
        <v>TCUZeolitic</v>
      </c>
      <c r="F917">
        <v>4800</v>
      </c>
      <c r="G917">
        <v>59.711286089238456</v>
      </c>
    </row>
    <row r="918" spans="1:7" x14ac:dyDescent="0.25">
      <c r="A918" t="s">
        <v>61</v>
      </c>
      <c r="B918" t="s">
        <v>11</v>
      </c>
      <c r="C918" t="s">
        <v>12</v>
      </c>
      <c r="D918" t="s">
        <v>824</v>
      </c>
      <c r="E918" t="str">
        <f t="shared" si="17"/>
        <v>TCUZeolitic</v>
      </c>
      <c r="F918">
        <v>5200</v>
      </c>
      <c r="G918">
        <v>398.12598425196848</v>
      </c>
    </row>
    <row r="919" spans="1:7" x14ac:dyDescent="0.25">
      <c r="A919" t="s">
        <v>92</v>
      </c>
      <c r="B919" t="s">
        <v>11</v>
      </c>
      <c r="C919" t="s">
        <v>29</v>
      </c>
      <c r="D919" t="s">
        <v>824</v>
      </c>
      <c r="E919" t="str">
        <f t="shared" si="17"/>
        <v>TCUZeolitic</v>
      </c>
      <c r="F919">
        <v>5200</v>
      </c>
      <c r="G919">
        <v>400</v>
      </c>
    </row>
    <row r="920" spans="1:7" x14ac:dyDescent="0.25">
      <c r="A920" t="s">
        <v>98</v>
      </c>
      <c r="B920" t="s">
        <v>11</v>
      </c>
      <c r="C920" t="s">
        <v>12</v>
      </c>
      <c r="D920" t="s">
        <v>824</v>
      </c>
      <c r="E920" t="str">
        <f t="shared" si="17"/>
        <v>TCUZeolitic</v>
      </c>
      <c r="F920">
        <v>5200</v>
      </c>
      <c r="G920">
        <v>18.853018372703445</v>
      </c>
    </row>
    <row r="921" spans="1:7" x14ac:dyDescent="0.25">
      <c r="A921" t="s">
        <v>98</v>
      </c>
      <c r="B921" t="s">
        <v>11</v>
      </c>
      <c r="C921" t="s">
        <v>12</v>
      </c>
      <c r="D921" t="s">
        <v>824</v>
      </c>
      <c r="E921" t="str">
        <f t="shared" si="17"/>
        <v>TCUZeolitic</v>
      </c>
      <c r="F921">
        <v>5200</v>
      </c>
      <c r="G921">
        <v>155.83989501312317</v>
      </c>
    </row>
    <row r="922" spans="1:7" x14ac:dyDescent="0.25">
      <c r="A922" t="s">
        <v>92</v>
      </c>
      <c r="B922" t="s">
        <v>11</v>
      </c>
      <c r="C922" t="s">
        <v>29</v>
      </c>
      <c r="D922" t="s">
        <v>824</v>
      </c>
      <c r="E922" t="str">
        <f t="shared" si="17"/>
        <v>TCUZeolitic</v>
      </c>
      <c r="F922">
        <v>5600</v>
      </c>
      <c r="G922">
        <v>400</v>
      </c>
    </row>
    <row r="923" spans="1:7" x14ac:dyDescent="0.25">
      <c r="A923" t="s">
        <v>92</v>
      </c>
      <c r="B923" t="s">
        <v>11</v>
      </c>
      <c r="C923" t="s">
        <v>29</v>
      </c>
      <c r="D923" t="s">
        <v>824</v>
      </c>
      <c r="E923" t="str">
        <f t="shared" si="17"/>
        <v>TCUZeolitic</v>
      </c>
      <c r="F923">
        <v>6000</v>
      </c>
      <c r="G923">
        <v>400</v>
      </c>
    </row>
    <row r="924" spans="1:7" x14ac:dyDescent="0.25">
      <c r="A924" t="s">
        <v>92</v>
      </c>
      <c r="B924" t="s">
        <v>11</v>
      </c>
      <c r="C924" t="s">
        <v>29</v>
      </c>
      <c r="D924" t="s">
        <v>824</v>
      </c>
      <c r="E924" t="str">
        <f t="shared" si="17"/>
        <v>TCUZeolitic</v>
      </c>
      <c r="F924">
        <v>6400</v>
      </c>
      <c r="G924">
        <v>400</v>
      </c>
    </row>
    <row r="925" spans="1:7" x14ac:dyDescent="0.25">
      <c r="A925" t="s">
        <v>92</v>
      </c>
      <c r="B925" t="s">
        <v>11</v>
      </c>
      <c r="C925" t="s">
        <v>29</v>
      </c>
      <c r="D925" t="s">
        <v>824</v>
      </c>
      <c r="E925" t="str">
        <f t="shared" si="17"/>
        <v>TCUZeolitic</v>
      </c>
      <c r="F925">
        <v>6800</v>
      </c>
      <c r="G925">
        <v>96.965879265091644</v>
      </c>
    </row>
    <row r="926" spans="1:7" x14ac:dyDescent="0.25">
      <c r="A926" t="s">
        <v>173</v>
      </c>
      <c r="B926" t="s">
        <v>6</v>
      </c>
      <c r="C926" t="s">
        <v>26</v>
      </c>
      <c r="D926" t="s">
        <v>823</v>
      </c>
      <c r="E926" t="str">
        <f t="shared" si="17"/>
        <v>VTADevitrified</v>
      </c>
      <c r="F926">
        <v>400</v>
      </c>
      <c r="G926">
        <v>1</v>
      </c>
    </row>
    <row r="927" spans="1:7" x14ac:dyDescent="0.25">
      <c r="A927" t="s">
        <v>173</v>
      </c>
      <c r="B927" t="s">
        <v>6</v>
      </c>
      <c r="C927" t="s">
        <v>26</v>
      </c>
      <c r="D927" t="s">
        <v>823</v>
      </c>
      <c r="E927" t="str">
        <f t="shared" si="17"/>
        <v>VTADevitrified</v>
      </c>
      <c r="F927">
        <v>400</v>
      </c>
      <c r="G927">
        <v>69.881889763779554</v>
      </c>
    </row>
    <row r="928" spans="1:7" x14ac:dyDescent="0.25">
      <c r="A928" t="s">
        <v>137</v>
      </c>
      <c r="B928" t="s">
        <v>6</v>
      </c>
      <c r="C928" t="s">
        <v>5</v>
      </c>
      <c r="D928" t="s">
        <v>823</v>
      </c>
      <c r="E928" t="str">
        <f t="shared" si="17"/>
        <v>VTADevitrified</v>
      </c>
      <c r="F928">
        <v>400</v>
      </c>
      <c r="G928">
        <v>279.01312335958016</v>
      </c>
    </row>
    <row r="929" spans="1:7" x14ac:dyDescent="0.25">
      <c r="A929" t="s">
        <v>137</v>
      </c>
      <c r="B929" t="s">
        <v>6</v>
      </c>
      <c r="C929" t="s">
        <v>5</v>
      </c>
      <c r="D929" t="s">
        <v>823</v>
      </c>
      <c r="E929" t="str">
        <f t="shared" si="17"/>
        <v>VTADevitrified</v>
      </c>
      <c r="F929">
        <v>800</v>
      </c>
      <c r="G929">
        <v>60.881889763779554</v>
      </c>
    </row>
    <row r="930" spans="1:7" x14ac:dyDescent="0.25">
      <c r="A930" t="s">
        <v>168</v>
      </c>
      <c r="B930" t="s">
        <v>6</v>
      </c>
      <c r="C930" t="s">
        <v>5</v>
      </c>
      <c r="D930" t="s">
        <v>823</v>
      </c>
      <c r="E930" t="str">
        <f t="shared" si="17"/>
        <v>VTADevitrified</v>
      </c>
      <c r="F930">
        <v>2000</v>
      </c>
      <c r="G930">
        <v>78.083989501312317</v>
      </c>
    </row>
    <row r="931" spans="1:7" x14ac:dyDescent="0.25">
      <c r="A931" t="s">
        <v>173</v>
      </c>
      <c r="B931" s="35" t="s">
        <v>6</v>
      </c>
      <c r="C931" t="s">
        <v>80</v>
      </c>
      <c r="D931" t="s">
        <v>823</v>
      </c>
      <c r="E931" t="str">
        <f t="shared" si="17"/>
        <v>VTADevitrified</v>
      </c>
      <c r="F931">
        <v>2400</v>
      </c>
      <c r="G931">
        <v>113.18897637795271</v>
      </c>
    </row>
    <row r="932" spans="1:7" x14ac:dyDescent="0.25">
      <c r="A932" t="s">
        <v>108</v>
      </c>
      <c r="B932" t="s">
        <v>6</v>
      </c>
      <c r="C932" t="s">
        <v>7</v>
      </c>
      <c r="D932" t="s">
        <v>826</v>
      </c>
      <c r="E932" t="str">
        <f t="shared" si="17"/>
        <v>VTAVitric</v>
      </c>
      <c r="F932">
        <v>400</v>
      </c>
      <c r="G932">
        <v>35.960629921259624</v>
      </c>
    </row>
    <row r="933" spans="1:7" x14ac:dyDescent="0.25">
      <c r="A933" t="s">
        <v>67</v>
      </c>
      <c r="B933" t="s">
        <v>6</v>
      </c>
      <c r="C933" t="s">
        <v>7</v>
      </c>
      <c r="D933" t="s">
        <v>826</v>
      </c>
      <c r="E933" t="str">
        <f t="shared" si="17"/>
        <v>VTAVitric</v>
      </c>
      <c r="F933">
        <v>400</v>
      </c>
      <c r="G933">
        <v>66.913385826771446</v>
      </c>
    </row>
    <row r="934" spans="1:7" x14ac:dyDescent="0.25">
      <c r="A934" t="s">
        <v>92</v>
      </c>
      <c r="B934" t="s">
        <v>6</v>
      </c>
      <c r="C934" t="s">
        <v>7</v>
      </c>
      <c r="D934" t="s">
        <v>826</v>
      </c>
      <c r="E934" t="str">
        <f t="shared" si="17"/>
        <v>VTAVitric</v>
      </c>
      <c r="F934">
        <v>400</v>
      </c>
      <c r="G934">
        <v>13.041994750655931</v>
      </c>
    </row>
    <row r="935" spans="1:7" x14ac:dyDescent="0.25">
      <c r="A935" t="s">
        <v>109</v>
      </c>
      <c r="B935" t="s">
        <v>6</v>
      </c>
      <c r="C935" t="s">
        <v>7</v>
      </c>
      <c r="D935" t="s">
        <v>826</v>
      </c>
      <c r="E935" t="str">
        <f t="shared" si="17"/>
        <v>VTAVitric</v>
      </c>
      <c r="F935">
        <v>400</v>
      </c>
      <c r="G935">
        <v>58.070866141732267</v>
      </c>
    </row>
    <row r="936" spans="1:7" x14ac:dyDescent="0.25">
      <c r="A936" t="s">
        <v>109</v>
      </c>
      <c r="B936" t="s">
        <v>6</v>
      </c>
      <c r="C936" t="s">
        <v>7</v>
      </c>
      <c r="D936" t="s">
        <v>826</v>
      </c>
      <c r="E936" t="str">
        <f t="shared" si="17"/>
        <v>VTAVitric</v>
      </c>
      <c r="F936">
        <v>400</v>
      </c>
      <c r="G936">
        <v>260.8950131233596</v>
      </c>
    </row>
    <row r="937" spans="1:7" x14ac:dyDescent="0.25">
      <c r="A937" t="s">
        <v>137</v>
      </c>
      <c r="B937" t="s">
        <v>6</v>
      </c>
      <c r="C937" t="s">
        <v>8</v>
      </c>
      <c r="D937" t="s">
        <v>826</v>
      </c>
      <c r="E937" t="str">
        <f t="shared" si="17"/>
        <v>VTAVitric</v>
      </c>
      <c r="F937">
        <v>400</v>
      </c>
      <c r="G937">
        <v>120.98687664041984</v>
      </c>
    </row>
    <row r="938" spans="1:7" x14ac:dyDescent="0.25">
      <c r="A938" t="s">
        <v>34</v>
      </c>
      <c r="B938" t="s">
        <v>6</v>
      </c>
      <c r="C938" t="s">
        <v>7</v>
      </c>
      <c r="D938" t="s">
        <v>826</v>
      </c>
      <c r="E938" t="str">
        <f t="shared" si="17"/>
        <v>VTAVitric</v>
      </c>
      <c r="F938">
        <v>400</v>
      </c>
      <c r="G938">
        <v>187.9212598425197</v>
      </c>
    </row>
    <row r="939" spans="1:7" x14ac:dyDescent="0.25">
      <c r="A939" t="s">
        <v>110</v>
      </c>
      <c r="B939" t="s">
        <v>6</v>
      </c>
      <c r="C939" t="s">
        <v>7</v>
      </c>
      <c r="D939" t="s">
        <v>826</v>
      </c>
      <c r="E939" t="str">
        <f t="shared" si="17"/>
        <v>VTAVitric</v>
      </c>
      <c r="F939">
        <v>400</v>
      </c>
      <c r="G939">
        <v>44.947506561679575</v>
      </c>
    </row>
    <row r="940" spans="1:7" x14ac:dyDescent="0.25">
      <c r="A940" t="s">
        <v>110</v>
      </c>
      <c r="B940" t="s">
        <v>6</v>
      </c>
      <c r="C940" t="s">
        <v>7</v>
      </c>
      <c r="D940" t="s">
        <v>826</v>
      </c>
      <c r="E940" t="str">
        <f t="shared" si="17"/>
        <v>VTAVitric</v>
      </c>
      <c r="F940">
        <v>400</v>
      </c>
      <c r="G940">
        <v>263.06561679790047</v>
      </c>
    </row>
    <row r="941" spans="1:7" x14ac:dyDescent="0.25">
      <c r="A941" t="s">
        <v>109</v>
      </c>
      <c r="B941" t="s">
        <v>6</v>
      </c>
      <c r="C941" t="s">
        <v>7</v>
      </c>
      <c r="D941" t="s">
        <v>826</v>
      </c>
      <c r="E941" t="str">
        <f t="shared" si="17"/>
        <v>VTAVitric</v>
      </c>
      <c r="F941">
        <v>800</v>
      </c>
      <c r="G941">
        <v>69.157480314960367</v>
      </c>
    </row>
    <row r="942" spans="1:7" x14ac:dyDescent="0.25">
      <c r="A942" t="s">
        <v>34</v>
      </c>
      <c r="B942" t="s">
        <v>6</v>
      </c>
      <c r="C942" t="s">
        <v>7</v>
      </c>
      <c r="D942" t="s">
        <v>826</v>
      </c>
      <c r="E942" t="str">
        <f t="shared" si="17"/>
        <v>VTAVitric</v>
      </c>
      <c r="F942">
        <v>800</v>
      </c>
      <c r="G942">
        <v>20.013123359580277</v>
      </c>
    </row>
    <row r="943" spans="1:7" x14ac:dyDescent="0.25">
      <c r="A943" t="s">
        <v>110</v>
      </c>
      <c r="B943" t="s">
        <v>6</v>
      </c>
      <c r="C943" t="s">
        <v>7</v>
      </c>
      <c r="D943" t="s">
        <v>826</v>
      </c>
      <c r="E943" t="str">
        <f t="shared" si="17"/>
        <v>VTAVitric</v>
      </c>
      <c r="F943">
        <v>800</v>
      </c>
      <c r="G943">
        <v>26.960629921259851</v>
      </c>
    </row>
    <row r="944" spans="1:7" x14ac:dyDescent="0.25">
      <c r="A944" t="s">
        <v>112</v>
      </c>
      <c r="B944" t="s">
        <v>6</v>
      </c>
      <c r="C944" t="s">
        <v>7</v>
      </c>
      <c r="D944" t="s">
        <v>826</v>
      </c>
      <c r="E944" t="str">
        <f t="shared" si="17"/>
        <v>VTAVitric</v>
      </c>
      <c r="F944">
        <v>800</v>
      </c>
      <c r="G944">
        <v>160.1049868766404</v>
      </c>
    </row>
    <row r="945" spans="1:7" x14ac:dyDescent="0.25">
      <c r="A945" t="s">
        <v>146</v>
      </c>
      <c r="B945" t="s">
        <v>6</v>
      </c>
      <c r="C945" t="s">
        <v>7</v>
      </c>
      <c r="D945" t="s">
        <v>826</v>
      </c>
      <c r="E945" t="str">
        <f t="shared" si="17"/>
        <v>VTAVitric</v>
      </c>
      <c r="F945">
        <v>1200</v>
      </c>
      <c r="G945">
        <v>11.842519685039406</v>
      </c>
    </row>
    <row r="946" spans="1:7" x14ac:dyDescent="0.25">
      <c r="A946" t="s">
        <v>146</v>
      </c>
      <c r="B946" t="s">
        <v>6</v>
      </c>
      <c r="C946" t="s">
        <v>7</v>
      </c>
      <c r="D946" t="s">
        <v>826</v>
      </c>
      <c r="E946" t="str">
        <f t="shared" si="17"/>
        <v>VTAVitric</v>
      </c>
      <c r="F946">
        <v>1600</v>
      </c>
      <c r="G946">
        <v>16.011811023622158</v>
      </c>
    </row>
    <row r="947" spans="1:7" x14ac:dyDescent="0.25">
      <c r="A947" t="s">
        <v>67</v>
      </c>
      <c r="B947" t="s">
        <v>6</v>
      </c>
      <c r="C947" t="s">
        <v>19</v>
      </c>
      <c r="D947" t="s">
        <v>824</v>
      </c>
      <c r="E947" t="str">
        <f t="shared" si="17"/>
        <v>VTAZeolitic</v>
      </c>
      <c r="F947">
        <v>400</v>
      </c>
      <c r="G947">
        <v>80.052493438320198</v>
      </c>
    </row>
    <row r="948" spans="1:7" x14ac:dyDescent="0.25">
      <c r="A948" t="s">
        <v>67</v>
      </c>
      <c r="B948" t="s">
        <v>6</v>
      </c>
      <c r="C948" t="s">
        <v>19</v>
      </c>
      <c r="D948" t="s">
        <v>824</v>
      </c>
      <c r="E948" t="str">
        <f t="shared" si="17"/>
        <v>VTAZeolitic</v>
      </c>
      <c r="F948">
        <v>400</v>
      </c>
      <c r="G948">
        <v>98.097112860892139</v>
      </c>
    </row>
    <row r="949" spans="1:7" x14ac:dyDescent="0.25">
      <c r="A949" t="s">
        <v>34</v>
      </c>
      <c r="B949" t="s">
        <v>6</v>
      </c>
      <c r="C949" t="s">
        <v>19</v>
      </c>
      <c r="D949" t="s">
        <v>824</v>
      </c>
      <c r="E949" t="str">
        <f t="shared" si="17"/>
        <v>VTAZeolitic</v>
      </c>
      <c r="F949">
        <v>800</v>
      </c>
      <c r="G949">
        <v>237.0787401574803</v>
      </c>
    </row>
    <row r="950" spans="1:7" x14ac:dyDescent="0.25">
      <c r="A950" t="s">
        <v>30</v>
      </c>
      <c r="B950" t="s">
        <v>6</v>
      </c>
      <c r="C950" t="s">
        <v>19</v>
      </c>
      <c r="D950" t="s">
        <v>824</v>
      </c>
      <c r="E950" t="str">
        <f t="shared" si="17"/>
        <v>VTAZeolitic</v>
      </c>
      <c r="F950">
        <v>1200</v>
      </c>
      <c r="G950">
        <v>238.18897637795271</v>
      </c>
    </row>
    <row r="951" spans="1:7" x14ac:dyDescent="0.25">
      <c r="A951" t="s">
        <v>34</v>
      </c>
      <c r="B951" t="s">
        <v>6</v>
      </c>
      <c r="C951" t="s">
        <v>19</v>
      </c>
      <c r="D951" t="s">
        <v>824</v>
      </c>
      <c r="E951" t="str">
        <f t="shared" si="17"/>
        <v>VTAZeolitic</v>
      </c>
      <c r="F951">
        <v>1200</v>
      </c>
      <c r="G951">
        <v>44.089238845144337</v>
      </c>
    </row>
    <row r="952" spans="1:7" x14ac:dyDescent="0.25">
      <c r="A952" t="s">
        <v>90</v>
      </c>
      <c r="B952" t="s">
        <v>6</v>
      </c>
      <c r="C952" t="s">
        <v>19</v>
      </c>
      <c r="D952" t="s">
        <v>824</v>
      </c>
      <c r="E952" t="str">
        <f t="shared" si="17"/>
        <v>VTAZeolitic</v>
      </c>
      <c r="F952">
        <v>2000</v>
      </c>
      <c r="G952">
        <v>100.06561679790047</v>
      </c>
    </row>
    <row r="953" spans="1:7" x14ac:dyDescent="0.25">
      <c r="A953" t="s">
        <v>147</v>
      </c>
      <c r="B953" s="35" t="s">
        <v>4</v>
      </c>
      <c r="C953" t="s">
        <v>95</v>
      </c>
      <c r="D953" t="s">
        <v>822</v>
      </c>
      <c r="E953" t="str">
        <f t="shared" si="17"/>
        <v>WTAArgillic</v>
      </c>
      <c r="F953">
        <v>400</v>
      </c>
      <c r="G953">
        <v>23.950131233596039</v>
      </c>
    </row>
    <row r="954" spans="1:7" x14ac:dyDescent="0.25">
      <c r="A954" t="s">
        <v>149</v>
      </c>
      <c r="B954" s="35" t="s">
        <v>4</v>
      </c>
      <c r="C954" t="s">
        <v>154</v>
      </c>
      <c r="D954" t="s">
        <v>822</v>
      </c>
      <c r="E954" t="str">
        <f t="shared" si="17"/>
        <v>WTAArgillic</v>
      </c>
      <c r="F954">
        <v>400</v>
      </c>
      <c r="G954">
        <v>70.20997375328102</v>
      </c>
    </row>
    <row r="955" spans="1:7" x14ac:dyDescent="0.25">
      <c r="A955" t="s">
        <v>149</v>
      </c>
      <c r="B955" s="35" t="s">
        <v>4</v>
      </c>
      <c r="C955" t="s">
        <v>155</v>
      </c>
      <c r="D955" t="s">
        <v>822</v>
      </c>
      <c r="E955" t="str">
        <f t="shared" si="17"/>
        <v>WTAArgillic</v>
      </c>
      <c r="F955">
        <v>800</v>
      </c>
      <c r="G955">
        <v>92.191601049868723</v>
      </c>
    </row>
    <row r="956" spans="1:7" x14ac:dyDescent="0.25">
      <c r="A956" t="s">
        <v>149</v>
      </c>
      <c r="B956" s="35" t="s">
        <v>4</v>
      </c>
      <c r="C956" t="s">
        <v>154</v>
      </c>
      <c r="D956" t="s">
        <v>822</v>
      </c>
      <c r="E956" t="str">
        <f t="shared" si="17"/>
        <v>WTAArgillic</v>
      </c>
      <c r="F956">
        <v>800</v>
      </c>
      <c r="G956">
        <v>166.99475065616798</v>
      </c>
    </row>
    <row r="957" spans="1:7" x14ac:dyDescent="0.25">
      <c r="A957" t="s">
        <v>198</v>
      </c>
      <c r="B957" s="35" t="s">
        <v>4</v>
      </c>
      <c r="C957" t="s">
        <v>200</v>
      </c>
      <c r="D957" t="s">
        <v>822</v>
      </c>
      <c r="E957" t="str">
        <f t="shared" si="17"/>
        <v>WTAArgillic</v>
      </c>
      <c r="F957">
        <v>1600</v>
      </c>
      <c r="G957">
        <v>96</v>
      </c>
    </row>
    <row r="958" spans="1:7" x14ac:dyDescent="0.25">
      <c r="A958" t="s">
        <v>198</v>
      </c>
      <c r="B958" s="35" t="s">
        <v>4</v>
      </c>
      <c r="C958" t="s">
        <v>200</v>
      </c>
      <c r="D958" t="s">
        <v>822</v>
      </c>
      <c r="E958" t="str">
        <f t="shared" si="17"/>
        <v>WTAArgillic</v>
      </c>
      <c r="F958">
        <v>2000</v>
      </c>
      <c r="G958">
        <v>14</v>
      </c>
    </row>
    <row r="959" spans="1:7" x14ac:dyDescent="0.25">
      <c r="A959" t="s">
        <v>48</v>
      </c>
      <c r="B959" t="s">
        <v>4</v>
      </c>
      <c r="C959" t="s">
        <v>47</v>
      </c>
      <c r="D959" t="s">
        <v>822</v>
      </c>
      <c r="E959" t="str">
        <f t="shared" si="17"/>
        <v>WTAArgillic</v>
      </c>
      <c r="F959">
        <v>2400</v>
      </c>
      <c r="G959">
        <v>104.98687664041972</v>
      </c>
    </row>
    <row r="960" spans="1:7" x14ac:dyDescent="0.25">
      <c r="A960" t="s">
        <v>48</v>
      </c>
      <c r="B960" t="s">
        <v>4</v>
      </c>
      <c r="C960" t="s">
        <v>24</v>
      </c>
      <c r="D960" t="s">
        <v>822</v>
      </c>
      <c r="E960" t="str">
        <f t="shared" si="17"/>
        <v>WTAArgillic</v>
      </c>
      <c r="F960">
        <v>2400</v>
      </c>
      <c r="G960">
        <v>111.1574803149615</v>
      </c>
    </row>
    <row r="961" spans="1:7" x14ac:dyDescent="0.25">
      <c r="A961" t="s">
        <v>61</v>
      </c>
      <c r="B961" t="s">
        <v>4</v>
      </c>
      <c r="C961" t="s">
        <v>47</v>
      </c>
      <c r="D961" t="s">
        <v>822</v>
      </c>
      <c r="E961" t="str">
        <f t="shared" si="17"/>
        <v>WTAArgillic</v>
      </c>
      <c r="F961">
        <v>2400</v>
      </c>
      <c r="G961">
        <v>133.96062992126008</v>
      </c>
    </row>
    <row r="962" spans="1:7" x14ac:dyDescent="0.25">
      <c r="A962" t="s">
        <v>48</v>
      </c>
      <c r="B962" t="s">
        <v>4</v>
      </c>
      <c r="C962" t="s">
        <v>24</v>
      </c>
      <c r="D962" t="s">
        <v>822</v>
      </c>
      <c r="E962" t="str">
        <f t="shared" si="17"/>
        <v>WTAArgillic</v>
      </c>
      <c r="F962">
        <v>2800</v>
      </c>
      <c r="G962">
        <v>93.895013123358694</v>
      </c>
    </row>
    <row r="963" spans="1:7" x14ac:dyDescent="0.25">
      <c r="A963" t="s">
        <v>61</v>
      </c>
      <c r="B963" t="s">
        <v>4</v>
      </c>
      <c r="C963" t="s">
        <v>47</v>
      </c>
      <c r="D963" t="s">
        <v>822</v>
      </c>
      <c r="E963" t="str">
        <f t="shared" si="17"/>
        <v>WTAArgillic</v>
      </c>
      <c r="F963">
        <v>2800</v>
      </c>
      <c r="G963">
        <v>136.0524934383202</v>
      </c>
    </row>
    <row r="964" spans="1:7" x14ac:dyDescent="0.25">
      <c r="A964" t="s">
        <v>61</v>
      </c>
      <c r="B964" t="s">
        <v>4</v>
      </c>
      <c r="C964" t="s">
        <v>47</v>
      </c>
      <c r="D964" t="s">
        <v>822</v>
      </c>
      <c r="E964" t="str">
        <f t="shared" si="17"/>
        <v>WTAArgillic</v>
      </c>
      <c r="F964">
        <v>2800</v>
      </c>
      <c r="G964">
        <v>33.960629921260079</v>
      </c>
    </row>
    <row r="965" spans="1:7" x14ac:dyDescent="0.25">
      <c r="A965" t="s">
        <v>61</v>
      </c>
      <c r="B965" t="s">
        <v>4</v>
      </c>
      <c r="C965" t="s">
        <v>47</v>
      </c>
      <c r="D965" t="s">
        <v>822</v>
      </c>
      <c r="E965" t="str">
        <f t="shared" si="17"/>
        <v>WTAArgillic</v>
      </c>
      <c r="F965">
        <v>3200</v>
      </c>
      <c r="G965">
        <v>285.92125984251925</v>
      </c>
    </row>
    <row r="966" spans="1:7" x14ac:dyDescent="0.25">
      <c r="A966" t="s">
        <v>61</v>
      </c>
      <c r="B966" t="s">
        <v>4</v>
      </c>
      <c r="C966" t="s">
        <v>47</v>
      </c>
      <c r="D966" t="s">
        <v>822</v>
      </c>
      <c r="E966" t="str">
        <f t="shared" si="17"/>
        <v>WTAArgillic</v>
      </c>
      <c r="F966">
        <v>3200</v>
      </c>
      <c r="G966">
        <v>54.133858267716278</v>
      </c>
    </row>
    <row r="967" spans="1:7" x14ac:dyDescent="0.25">
      <c r="A967" t="s">
        <v>61</v>
      </c>
      <c r="B967" t="s">
        <v>4</v>
      </c>
      <c r="C967" t="s">
        <v>63</v>
      </c>
      <c r="D967" t="s">
        <v>822</v>
      </c>
      <c r="E967" t="str">
        <f t="shared" ref="E967:E1030" si="18">B967&amp;D967</f>
        <v>WTAArgillic</v>
      </c>
      <c r="F967">
        <v>3200</v>
      </c>
      <c r="G967">
        <v>59.944881889764474</v>
      </c>
    </row>
    <row r="968" spans="1:7" x14ac:dyDescent="0.25">
      <c r="A968" t="s">
        <v>112</v>
      </c>
      <c r="B968" t="s">
        <v>4</v>
      </c>
      <c r="C968" t="s">
        <v>88</v>
      </c>
      <c r="D968" t="s">
        <v>822</v>
      </c>
      <c r="E968" t="str">
        <f t="shared" si="18"/>
        <v>WTAArgillic</v>
      </c>
      <c r="F968">
        <v>3200</v>
      </c>
      <c r="G968">
        <v>90.223097112861069</v>
      </c>
    </row>
    <row r="969" spans="1:7" x14ac:dyDescent="0.25">
      <c r="A969" t="s">
        <v>61</v>
      </c>
      <c r="B969" t="s">
        <v>4</v>
      </c>
      <c r="C969" t="s">
        <v>63</v>
      </c>
      <c r="D969" t="s">
        <v>822</v>
      </c>
      <c r="E969" t="str">
        <f t="shared" si="18"/>
        <v>WTAArgillic</v>
      </c>
      <c r="F969">
        <v>3600</v>
      </c>
      <c r="G969">
        <v>106.06561679790047</v>
      </c>
    </row>
    <row r="970" spans="1:7" x14ac:dyDescent="0.25">
      <c r="A970" t="s">
        <v>61</v>
      </c>
      <c r="B970" t="s">
        <v>4</v>
      </c>
      <c r="C970" t="s">
        <v>64</v>
      </c>
      <c r="D970" t="s">
        <v>822</v>
      </c>
      <c r="E970" t="str">
        <f t="shared" si="18"/>
        <v>WTAArgillic</v>
      </c>
      <c r="F970">
        <v>3600</v>
      </c>
      <c r="G970">
        <v>293.93438320209953</v>
      </c>
    </row>
    <row r="971" spans="1:7" x14ac:dyDescent="0.25">
      <c r="A971" t="s">
        <v>61</v>
      </c>
      <c r="B971" t="s">
        <v>4</v>
      </c>
      <c r="C971" t="s">
        <v>64</v>
      </c>
      <c r="D971" t="s">
        <v>822</v>
      </c>
      <c r="E971" t="str">
        <f t="shared" si="18"/>
        <v>WTAArgillic</v>
      </c>
      <c r="F971">
        <v>4000</v>
      </c>
      <c r="G971">
        <v>400</v>
      </c>
    </row>
    <row r="972" spans="1:7" x14ac:dyDescent="0.25">
      <c r="A972" t="s">
        <v>61</v>
      </c>
      <c r="B972" t="s">
        <v>4</v>
      </c>
      <c r="C972" t="s">
        <v>64</v>
      </c>
      <c r="D972" t="s">
        <v>822</v>
      </c>
      <c r="E972" t="str">
        <f t="shared" si="18"/>
        <v>WTAArgillic</v>
      </c>
      <c r="F972">
        <v>4400</v>
      </c>
      <c r="G972">
        <v>56.065616797899565</v>
      </c>
    </row>
    <row r="973" spans="1:7" x14ac:dyDescent="0.25">
      <c r="A973" t="s">
        <v>67</v>
      </c>
      <c r="B973" t="s">
        <v>4</v>
      </c>
      <c r="C973" t="s">
        <v>47</v>
      </c>
      <c r="D973" t="s">
        <v>822</v>
      </c>
      <c r="E973" t="str">
        <f t="shared" si="18"/>
        <v>WTAArgillic</v>
      </c>
      <c r="F973">
        <v>4800</v>
      </c>
      <c r="G973">
        <v>236.03937007874083</v>
      </c>
    </row>
    <row r="974" spans="1:7" x14ac:dyDescent="0.25">
      <c r="A974" t="s">
        <v>67</v>
      </c>
      <c r="B974" t="s">
        <v>4</v>
      </c>
      <c r="C974" t="s">
        <v>47</v>
      </c>
      <c r="D974" t="s">
        <v>822</v>
      </c>
      <c r="E974" t="str">
        <f t="shared" si="18"/>
        <v>WTAArgillic</v>
      </c>
      <c r="F974">
        <v>5200</v>
      </c>
      <c r="G974">
        <v>98.934383202099525</v>
      </c>
    </row>
    <row r="975" spans="1:7" x14ac:dyDescent="0.25">
      <c r="A975" t="s">
        <v>67</v>
      </c>
      <c r="B975" t="s">
        <v>4</v>
      </c>
      <c r="C975" t="s">
        <v>24</v>
      </c>
      <c r="D975" t="s">
        <v>822</v>
      </c>
      <c r="E975" t="str">
        <f t="shared" si="18"/>
        <v>WTAArgillic</v>
      </c>
      <c r="F975">
        <v>5200</v>
      </c>
      <c r="G975">
        <v>180.11811023621976</v>
      </c>
    </row>
    <row r="976" spans="1:7" x14ac:dyDescent="0.25">
      <c r="A976" t="s">
        <v>25</v>
      </c>
      <c r="B976" t="s">
        <v>4</v>
      </c>
      <c r="C976" t="s">
        <v>5</v>
      </c>
      <c r="D976" t="s">
        <v>823</v>
      </c>
      <c r="E976" t="str">
        <f t="shared" si="18"/>
        <v>WTADevitrified</v>
      </c>
      <c r="F976">
        <v>400</v>
      </c>
      <c r="G976">
        <v>400</v>
      </c>
    </row>
    <row r="977" spans="1:7" x14ac:dyDescent="0.25">
      <c r="A977" t="s">
        <v>66</v>
      </c>
      <c r="B977" t="s">
        <v>4</v>
      </c>
      <c r="C977" t="s">
        <v>5</v>
      </c>
      <c r="D977" t="s">
        <v>823</v>
      </c>
      <c r="E977" t="str">
        <f t="shared" si="18"/>
        <v>WTADevitrified</v>
      </c>
      <c r="F977">
        <v>400</v>
      </c>
      <c r="G977">
        <v>164.04199475065616</v>
      </c>
    </row>
    <row r="978" spans="1:7" x14ac:dyDescent="0.25">
      <c r="A978" t="s">
        <v>66</v>
      </c>
      <c r="B978" t="s">
        <v>4</v>
      </c>
      <c r="C978" t="s">
        <v>5</v>
      </c>
      <c r="D978" t="s">
        <v>823</v>
      </c>
      <c r="E978" t="str">
        <f t="shared" si="18"/>
        <v>WTADevitrified</v>
      </c>
      <c r="F978">
        <v>400</v>
      </c>
      <c r="G978">
        <v>40.026246719160099</v>
      </c>
    </row>
    <row r="979" spans="1:7" x14ac:dyDescent="0.25">
      <c r="A979" t="s">
        <v>109</v>
      </c>
      <c r="B979" t="s">
        <v>4</v>
      </c>
      <c r="C979" t="s">
        <v>5</v>
      </c>
      <c r="D979" t="s">
        <v>823</v>
      </c>
      <c r="E979" t="str">
        <f t="shared" si="18"/>
        <v>WTADevitrified</v>
      </c>
      <c r="F979">
        <v>400</v>
      </c>
      <c r="G979">
        <v>61.020997375328079</v>
      </c>
    </row>
    <row r="980" spans="1:7" x14ac:dyDescent="0.25">
      <c r="A980" t="s">
        <v>193</v>
      </c>
      <c r="B980" t="s">
        <v>4</v>
      </c>
      <c r="C980" t="s">
        <v>5</v>
      </c>
      <c r="D980" t="s">
        <v>823</v>
      </c>
      <c r="E980" t="str">
        <f t="shared" si="18"/>
        <v>WTADevitrified</v>
      </c>
      <c r="F980">
        <v>400</v>
      </c>
      <c r="G980">
        <v>67</v>
      </c>
    </row>
    <row r="981" spans="1:7" x14ac:dyDescent="0.25">
      <c r="A981" t="s">
        <v>193</v>
      </c>
      <c r="B981" t="s">
        <v>4</v>
      </c>
      <c r="C981" t="s">
        <v>13</v>
      </c>
      <c r="D981" t="s">
        <v>823</v>
      </c>
      <c r="E981" t="str">
        <f t="shared" si="18"/>
        <v>WTADevitrified</v>
      </c>
      <c r="F981">
        <v>400</v>
      </c>
      <c r="G981">
        <v>10</v>
      </c>
    </row>
    <row r="982" spans="1:7" x14ac:dyDescent="0.25">
      <c r="A982" t="s">
        <v>193</v>
      </c>
      <c r="B982" t="s">
        <v>4</v>
      </c>
      <c r="C982" t="s">
        <v>13</v>
      </c>
      <c r="D982" t="s">
        <v>823</v>
      </c>
      <c r="E982" t="str">
        <f t="shared" si="18"/>
        <v>WTADevitrified</v>
      </c>
      <c r="F982">
        <v>400</v>
      </c>
      <c r="G982">
        <v>10</v>
      </c>
    </row>
    <row r="983" spans="1:7" x14ac:dyDescent="0.25">
      <c r="A983" t="s">
        <v>193</v>
      </c>
      <c r="B983" t="s">
        <v>4</v>
      </c>
      <c r="C983" t="s">
        <v>13</v>
      </c>
      <c r="D983" t="s">
        <v>823</v>
      </c>
      <c r="E983" t="str">
        <f t="shared" si="18"/>
        <v>WTADevitrified</v>
      </c>
      <c r="F983">
        <v>400</v>
      </c>
      <c r="G983">
        <v>48</v>
      </c>
    </row>
    <row r="984" spans="1:7" x14ac:dyDescent="0.25">
      <c r="A984" t="s">
        <v>193</v>
      </c>
      <c r="B984" t="s">
        <v>4</v>
      </c>
      <c r="C984" t="s">
        <v>5</v>
      </c>
      <c r="D984" t="s">
        <v>823</v>
      </c>
      <c r="E984" t="str">
        <f t="shared" si="18"/>
        <v>WTADevitrified</v>
      </c>
      <c r="F984">
        <v>400</v>
      </c>
      <c r="G984">
        <v>13</v>
      </c>
    </row>
    <row r="985" spans="1:7" x14ac:dyDescent="0.25">
      <c r="A985" t="s">
        <v>173</v>
      </c>
      <c r="B985" t="s">
        <v>4</v>
      </c>
      <c r="C985" t="s">
        <v>26</v>
      </c>
      <c r="D985" t="s">
        <v>823</v>
      </c>
      <c r="E985" t="str">
        <f t="shared" si="18"/>
        <v>WTADevitrified</v>
      </c>
      <c r="F985">
        <v>400</v>
      </c>
      <c r="G985">
        <v>20.013123359579936</v>
      </c>
    </row>
    <row r="986" spans="1:7" x14ac:dyDescent="0.25">
      <c r="A986" t="s">
        <v>173</v>
      </c>
      <c r="B986" t="s">
        <v>4</v>
      </c>
      <c r="C986" t="s">
        <v>26</v>
      </c>
      <c r="D986" t="s">
        <v>823</v>
      </c>
      <c r="E986" t="str">
        <f t="shared" si="18"/>
        <v>WTADevitrified</v>
      </c>
      <c r="F986">
        <v>400</v>
      </c>
      <c r="G986">
        <v>20.013123359580163</v>
      </c>
    </row>
    <row r="987" spans="1:7" x14ac:dyDescent="0.25">
      <c r="A987" t="s">
        <v>196</v>
      </c>
      <c r="B987" t="s">
        <v>4</v>
      </c>
      <c r="C987" t="s">
        <v>5</v>
      </c>
      <c r="D987" t="s">
        <v>823</v>
      </c>
      <c r="E987" t="str">
        <f t="shared" si="18"/>
        <v>WTADevitrified</v>
      </c>
      <c r="F987">
        <v>400</v>
      </c>
      <c r="G987">
        <v>30</v>
      </c>
    </row>
    <row r="988" spans="1:7" x14ac:dyDescent="0.25">
      <c r="A988" t="s">
        <v>196</v>
      </c>
      <c r="B988" t="s">
        <v>4</v>
      </c>
      <c r="C988" t="s">
        <v>5</v>
      </c>
      <c r="D988" t="s">
        <v>823</v>
      </c>
      <c r="E988" t="str">
        <f t="shared" si="18"/>
        <v>WTADevitrified</v>
      </c>
      <c r="F988">
        <v>400</v>
      </c>
      <c r="G988">
        <v>24</v>
      </c>
    </row>
    <row r="989" spans="1:7" x14ac:dyDescent="0.25">
      <c r="A989" t="s">
        <v>201</v>
      </c>
      <c r="B989" t="s">
        <v>4</v>
      </c>
      <c r="C989" t="s">
        <v>13</v>
      </c>
      <c r="D989" t="s">
        <v>823</v>
      </c>
      <c r="E989" t="str">
        <f t="shared" si="18"/>
        <v>WTADevitrified</v>
      </c>
      <c r="F989">
        <v>400</v>
      </c>
      <c r="G989">
        <v>13</v>
      </c>
    </row>
    <row r="990" spans="1:7" x14ac:dyDescent="0.25">
      <c r="A990" t="s">
        <v>73</v>
      </c>
      <c r="B990" t="s">
        <v>4</v>
      </c>
      <c r="C990" t="s">
        <v>5</v>
      </c>
      <c r="D990" t="s">
        <v>823</v>
      </c>
      <c r="E990" t="str">
        <f t="shared" si="18"/>
        <v>WTADevitrified</v>
      </c>
      <c r="F990">
        <v>400</v>
      </c>
      <c r="G990">
        <v>10.498687664042336</v>
      </c>
    </row>
    <row r="991" spans="1:7" x14ac:dyDescent="0.25">
      <c r="A991" t="s">
        <v>76</v>
      </c>
      <c r="B991" t="s">
        <v>4</v>
      </c>
      <c r="C991" t="s">
        <v>5</v>
      </c>
      <c r="D991" t="s">
        <v>823</v>
      </c>
      <c r="E991" t="str">
        <f t="shared" si="18"/>
        <v>WTADevitrified</v>
      </c>
      <c r="F991">
        <v>400</v>
      </c>
      <c r="G991">
        <v>5.973753280839901</v>
      </c>
    </row>
    <row r="992" spans="1:7" x14ac:dyDescent="0.25">
      <c r="A992" t="s">
        <v>82</v>
      </c>
      <c r="B992" t="s">
        <v>4</v>
      </c>
      <c r="C992" t="s">
        <v>5</v>
      </c>
      <c r="D992" t="s">
        <v>823</v>
      </c>
      <c r="E992" t="str">
        <f t="shared" si="18"/>
        <v>WTADevitrified</v>
      </c>
      <c r="F992">
        <v>400</v>
      </c>
      <c r="G992">
        <v>322.9475065616798</v>
      </c>
    </row>
    <row r="993" spans="1:7" x14ac:dyDescent="0.25">
      <c r="A993" t="s">
        <v>110</v>
      </c>
      <c r="B993" t="s">
        <v>4</v>
      </c>
      <c r="C993" t="s">
        <v>5</v>
      </c>
      <c r="D993" t="s">
        <v>823</v>
      </c>
      <c r="E993" t="str">
        <f t="shared" si="18"/>
        <v>WTADevitrified</v>
      </c>
      <c r="F993">
        <v>400</v>
      </c>
      <c r="G993">
        <v>47.039370078740149</v>
      </c>
    </row>
    <row r="994" spans="1:7" x14ac:dyDescent="0.25">
      <c r="A994" t="s">
        <v>113</v>
      </c>
      <c r="B994" s="35" t="s">
        <v>4</v>
      </c>
      <c r="C994" t="s">
        <v>5</v>
      </c>
      <c r="D994" t="s">
        <v>823</v>
      </c>
      <c r="E994" t="str">
        <f t="shared" si="18"/>
        <v>WTADevitrified</v>
      </c>
      <c r="F994">
        <v>400</v>
      </c>
      <c r="G994">
        <v>41.934383202099752</v>
      </c>
    </row>
    <row r="995" spans="1:7" x14ac:dyDescent="0.25">
      <c r="A995" t="s">
        <v>113</v>
      </c>
      <c r="B995" s="35" t="s">
        <v>4</v>
      </c>
      <c r="C995" t="s">
        <v>5</v>
      </c>
      <c r="D995" t="s">
        <v>823</v>
      </c>
      <c r="E995" t="str">
        <f t="shared" si="18"/>
        <v>WTADevitrified</v>
      </c>
      <c r="F995">
        <v>400</v>
      </c>
      <c r="G995">
        <v>43.963254593175407</v>
      </c>
    </row>
    <row r="996" spans="1:7" x14ac:dyDescent="0.25">
      <c r="A996" t="s">
        <v>113</v>
      </c>
      <c r="B996" s="35" t="s">
        <v>4</v>
      </c>
      <c r="C996" t="s">
        <v>5</v>
      </c>
      <c r="D996" t="s">
        <v>823</v>
      </c>
      <c r="E996" t="str">
        <f t="shared" si="18"/>
        <v>WTADevitrified</v>
      </c>
      <c r="F996">
        <v>400</v>
      </c>
      <c r="G996">
        <v>112.00262467191624</v>
      </c>
    </row>
    <row r="997" spans="1:7" x14ac:dyDescent="0.25">
      <c r="A997" t="s">
        <v>112</v>
      </c>
      <c r="B997" s="35" t="s">
        <v>4</v>
      </c>
      <c r="C997" t="s">
        <v>5</v>
      </c>
      <c r="D997" t="s">
        <v>823</v>
      </c>
      <c r="E997" t="str">
        <f t="shared" si="18"/>
        <v>WTADevitrified</v>
      </c>
      <c r="F997">
        <v>400</v>
      </c>
      <c r="G997">
        <v>400</v>
      </c>
    </row>
    <row r="998" spans="1:7" x14ac:dyDescent="0.25">
      <c r="A998" t="s">
        <v>147</v>
      </c>
      <c r="B998" s="35" t="s">
        <v>4</v>
      </c>
      <c r="C998" t="s">
        <v>93</v>
      </c>
      <c r="D998" t="s">
        <v>823</v>
      </c>
      <c r="E998" t="str">
        <f t="shared" si="18"/>
        <v>WTADevitrified</v>
      </c>
      <c r="F998">
        <v>400</v>
      </c>
      <c r="G998">
        <v>249.01574803149606</v>
      </c>
    </row>
    <row r="999" spans="1:7" x14ac:dyDescent="0.25">
      <c r="A999" t="s">
        <v>149</v>
      </c>
      <c r="B999" s="35" t="s">
        <v>4</v>
      </c>
      <c r="C999" t="s">
        <v>93</v>
      </c>
      <c r="D999" t="s">
        <v>823</v>
      </c>
      <c r="E999" t="str">
        <f t="shared" si="18"/>
        <v>WTADevitrified</v>
      </c>
      <c r="F999">
        <v>400</v>
      </c>
      <c r="G999">
        <v>240.81364829396307</v>
      </c>
    </row>
    <row r="1000" spans="1:7" x14ac:dyDescent="0.25">
      <c r="A1000" t="s">
        <v>149</v>
      </c>
      <c r="B1000" s="35" t="s">
        <v>4</v>
      </c>
      <c r="C1000" t="s">
        <v>93</v>
      </c>
      <c r="D1000" t="s">
        <v>823</v>
      </c>
      <c r="E1000" t="str">
        <f t="shared" si="18"/>
        <v>WTADevitrified</v>
      </c>
      <c r="F1000">
        <v>400</v>
      </c>
      <c r="G1000">
        <v>5.8950131233596039</v>
      </c>
    </row>
    <row r="1001" spans="1:7" x14ac:dyDescent="0.25">
      <c r="A1001" t="s">
        <v>208</v>
      </c>
      <c r="B1001" s="35" t="s">
        <v>4</v>
      </c>
      <c r="C1001" t="s">
        <v>93</v>
      </c>
      <c r="D1001" t="s">
        <v>823</v>
      </c>
      <c r="E1001" t="str">
        <f t="shared" si="18"/>
        <v>WTADevitrified</v>
      </c>
      <c r="F1001">
        <v>400</v>
      </c>
      <c r="G1001">
        <v>69.026246719160099</v>
      </c>
    </row>
    <row r="1002" spans="1:7" x14ac:dyDescent="0.25">
      <c r="A1002" t="s">
        <v>208</v>
      </c>
      <c r="B1002" s="35" t="s">
        <v>4</v>
      </c>
      <c r="C1002" t="s">
        <v>93</v>
      </c>
      <c r="D1002" t="s">
        <v>823</v>
      </c>
      <c r="E1002" t="str">
        <f t="shared" si="18"/>
        <v>WTADevitrified</v>
      </c>
      <c r="F1002">
        <v>400</v>
      </c>
      <c r="G1002">
        <v>72</v>
      </c>
    </row>
    <row r="1003" spans="1:7" x14ac:dyDescent="0.25">
      <c r="A1003" t="s">
        <v>208</v>
      </c>
      <c r="B1003" s="35" t="s">
        <v>4</v>
      </c>
      <c r="C1003" t="s">
        <v>93</v>
      </c>
      <c r="D1003" t="s">
        <v>823</v>
      </c>
      <c r="E1003" t="str">
        <f t="shared" si="18"/>
        <v>WTADevitrified</v>
      </c>
      <c r="F1003">
        <v>400</v>
      </c>
      <c r="G1003">
        <v>72</v>
      </c>
    </row>
    <row r="1004" spans="1:7" x14ac:dyDescent="0.25">
      <c r="A1004" t="s">
        <v>25</v>
      </c>
      <c r="B1004" s="35" t="s">
        <v>4</v>
      </c>
      <c r="C1004" t="s">
        <v>5</v>
      </c>
      <c r="D1004" t="s">
        <v>823</v>
      </c>
      <c r="E1004" t="str">
        <f t="shared" si="18"/>
        <v>WTADevitrified</v>
      </c>
      <c r="F1004">
        <v>800</v>
      </c>
      <c r="G1004">
        <v>256.01312335958005</v>
      </c>
    </row>
    <row r="1005" spans="1:7" x14ac:dyDescent="0.25">
      <c r="A1005" t="s">
        <v>25</v>
      </c>
      <c r="B1005" s="35" t="s">
        <v>4</v>
      </c>
      <c r="C1005" t="s">
        <v>5</v>
      </c>
      <c r="D1005" t="s">
        <v>823</v>
      </c>
      <c r="E1005" t="str">
        <f t="shared" si="18"/>
        <v>WTADevitrified</v>
      </c>
      <c r="F1005">
        <v>800</v>
      </c>
      <c r="G1005">
        <v>143.98687664041995</v>
      </c>
    </row>
    <row r="1006" spans="1:7" x14ac:dyDescent="0.25">
      <c r="A1006" t="s">
        <v>37</v>
      </c>
      <c r="B1006" s="35" t="s">
        <v>4</v>
      </c>
      <c r="C1006" t="s">
        <v>5</v>
      </c>
      <c r="D1006" t="s">
        <v>823</v>
      </c>
      <c r="E1006" t="str">
        <f t="shared" si="18"/>
        <v>WTADevitrified</v>
      </c>
      <c r="F1006">
        <v>800</v>
      </c>
      <c r="G1006">
        <v>18.921259842519703</v>
      </c>
    </row>
    <row r="1007" spans="1:7" x14ac:dyDescent="0.25">
      <c r="A1007" t="s">
        <v>48</v>
      </c>
      <c r="B1007" s="35" t="s">
        <v>4</v>
      </c>
      <c r="C1007" t="s">
        <v>5</v>
      </c>
      <c r="D1007" t="s">
        <v>823</v>
      </c>
      <c r="E1007" t="str">
        <f t="shared" si="18"/>
        <v>WTADevitrified</v>
      </c>
      <c r="F1007">
        <v>800</v>
      </c>
      <c r="G1007">
        <v>87.92913385826796</v>
      </c>
    </row>
    <row r="1008" spans="1:7" x14ac:dyDescent="0.25">
      <c r="A1008" t="s">
        <v>87</v>
      </c>
      <c r="B1008" t="s">
        <v>4</v>
      </c>
      <c r="C1008" t="s">
        <v>5</v>
      </c>
      <c r="D1008" t="s">
        <v>823</v>
      </c>
      <c r="E1008" t="str">
        <f t="shared" si="18"/>
        <v>WTADevitrified</v>
      </c>
      <c r="F1008">
        <v>800</v>
      </c>
      <c r="G1008">
        <v>47.900262467191624</v>
      </c>
    </row>
    <row r="1009" spans="1:7" x14ac:dyDescent="0.25">
      <c r="A1009" t="s">
        <v>87</v>
      </c>
      <c r="B1009" t="s">
        <v>4</v>
      </c>
      <c r="C1009" t="s">
        <v>5</v>
      </c>
      <c r="D1009" t="s">
        <v>823</v>
      </c>
      <c r="E1009" t="str">
        <f t="shared" si="18"/>
        <v>WTADevitrified</v>
      </c>
      <c r="F1009">
        <v>800</v>
      </c>
      <c r="G1009">
        <v>189.96062992125962</v>
      </c>
    </row>
    <row r="1010" spans="1:7" x14ac:dyDescent="0.25">
      <c r="A1010" t="s">
        <v>87</v>
      </c>
      <c r="B1010" t="s">
        <v>4</v>
      </c>
      <c r="C1010" t="s">
        <v>5</v>
      </c>
      <c r="D1010" t="s">
        <v>823</v>
      </c>
      <c r="E1010" t="str">
        <f t="shared" si="18"/>
        <v>WTADevitrified</v>
      </c>
      <c r="F1010">
        <v>800</v>
      </c>
      <c r="G1010">
        <v>15.091863517060574</v>
      </c>
    </row>
    <row r="1011" spans="1:7" x14ac:dyDescent="0.25">
      <c r="A1011" t="s">
        <v>109</v>
      </c>
      <c r="B1011" t="s">
        <v>4</v>
      </c>
      <c r="C1011" t="s">
        <v>5</v>
      </c>
      <c r="D1011" t="s">
        <v>823</v>
      </c>
      <c r="E1011" t="str">
        <f t="shared" si="18"/>
        <v>WTADevitrified</v>
      </c>
      <c r="F1011">
        <v>800</v>
      </c>
      <c r="G1011">
        <v>15.091863517060347</v>
      </c>
    </row>
    <row r="1012" spans="1:7" x14ac:dyDescent="0.25">
      <c r="A1012" t="s">
        <v>109</v>
      </c>
      <c r="B1012" t="s">
        <v>4</v>
      </c>
      <c r="C1012" t="s">
        <v>5</v>
      </c>
      <c r="D1012" t="s">
        <v>823</v>
      </c>
      <c r="E1012" t="str">
        <f t="shared" si="18"/>
        <v>WTADevitrified</v>
      </c>
      <c r="F1012">
        <v>800</v>
      </c>
      <c r="G1012">
        <v>85.958005249344069</v>
      </c>
    </row>
    <row r="1013" spans="1:7" x14ac:dyDescent="0.25">
      <c r="A1013" t="s">
        <v>109</v>
      </c>
      <c r="B1013" t="s">
        <v>4</v>
      </c>
      <c r="C1013" t="s">
        <v>5</v>
      </c>
      <c r="D1013" t="s">
        <v>823</v>
      </c>
      <c r="E1013" t="str">
        <f t="shared" si="18"/>
        <v>WTADevitrified</v>
      </c>
      <c r="F1013">
        <v>800</v>
      </c>
      <c r="G1013">
        <v>89.044619422572168</v>
      </c>
    </row>
    <row r="1014" spans="1:7" x14ac:dyDescent="0.25">
      <c r="A1014" t="s">
        <v>30</v>
      </c>
      <c r="B1014" t="s">
        <v>4</v>
      </c>
      <c r="C1014" t="s">
        <v>5</v>
      </c>
      <c r="D1014" t="s">
        <v>823</v>
      </c>
      <c r="E1014" t="str">
        <f t="shared" si="18"/>
        <v>WTADevitrified</v>
      </c>
      <c r="F1014">
        <v>800</v>
      </c>
      <c r="G1014">
        <v>46.916010498687456</v>
      </c>
    </row>
    <row r="1015" spans="1:7" x14ac:dyDescent="0.25">
      <c r="A1015" t="s">
        <v>193</v>
      </c>
      <c r="B1015" t="s">
        <v>4</v>
      </c>
      <c r="C1015" t="s">
        <v>5</v>
      </c>
      <c r="D1015" t="s">
        <v>823</v>
      </c>
      <c r="E1015" t="str">
        <f t="shared" si="18"/>
        <v>WTADevitrified</v>
      </c>
      <c r="F1015">
        <v>800</v>
      </c>
      <c r="G1015">
        <v>357</v>
      </c>
    </row>
    <row r="1016" spans="1:7" x14ac:dyDescent="0.25">
      <c r="A1016" t="s">
        <v>144</v>
      </c>
      <c r="B1016" t="s">
        <v>4</v>
      </c>
      <c r="C1016" t="s">
        <v>5</v>
      </c>
      <c r="D1016" t="s">
        <v>823</v>
      </c>
      <c r="E1016" t="str">
        <f t="shared" si="18"/>
        <v>WTADevitrified</v>
      </c>
      <c r="F1016">
        <v>800</v>
      </c>
      <c r="G1016">
        <v>35.104986876640623</v>
      </c>
    </row>
    <row r="1017" spans="1:7" x14ac:dyDescent="0.25">
      <c r="A1017" t="s">
        <v>144</v>
      </c>
      <c r="B1017" t="s">
        <v>4</v>
      </c>
      <c r="C1017" t="s">
        <v>5</v>
      </c>
      <c r="D1017" t="s">
        <v>823</v>
      </c>
      <c r="E1017" t="str">
        <f t="shared" si="18"/>
        <v>WTADevitrified</v>
      </c>
      <c r="F1017">
        <v>800</v>
      </c>
      <c r="G1017">
        <v>180.11811023622022</v>
      </c>
    </row>
    <row r="1018" spans="1:7" x14ac:dyDescent="0.25">
      <c r="A1018" t="s">
        <v>144</v>
      </c>
      <c r="B1018" t="s">
        <v>4</v>
      </c>
      <c r="C1018" t="s">
        <v>5</v>
      </c>
      <c r="D1018" t="s">
        <v>823</v>
      </c>
      <c r="E1018" t="str">
        <f t="shared" si="18"/>
        <v>WTADevitrified</v>
      </c>
      <c r="F1018">
        <v>800</v>
      </c>
      <c r="G1018">
        <v>40.026246719160099</v>
      </c>
    </row>
    <row r="1019" spans="1:7" x14ac:dyDescent="0.25">
      <c r="A1019" t="s">
        <v>46</v>
      </c>
      <c r="B1019" t="s">
        <v>4</v>
      </c>
      <c r="C1019" t="s">
        <v>5</v>
      </c>
      <c r="D1019" t="s">
        <v>823</v>
      </c>
      <c r="E1019" t="str">
        <f t="shared" si="18"/>
        <v>WTADevitrified</v>
      </c>
      <c r="F1019">
        <v>800</v>
      </c>
      <c r="G1019">
        <v>92.92913385826796</v>
      </c>
    </row>
    <row r="1020" spans="1:7" x14ac:dyDescent="0.25">
      <c r="A1020" t="s">
        <v>82</v>
      </c>
      <c r="B1020" t="s">
        <v>4</v>
      </c>
      <c r="C1020" t="s">
        <v>5</v>
      </c>
      <c r="D1020" t="s">
        <v>823</v>
      </c>
      <c r="E1020" t="str">
        <f t="shared" si="18"/>
        <v>WTADevitrified</v>
      </c>
      <c r="F1020">
        <v>800</v>
      </c>
      <c r="G1020">
        <v>34.776902887138931</v>
      </c>
    </row>
    <row r="1021" spans="1:7" x14ac:dyDescent="0.25">
      <c r="A1021" t="s">
        <v>82</v>
      </c>
      <c r="B1021" t="s">
        <v>4</v>
      </c>
      <c r="C1021" t="s">
        <v>5</v>
      </c>
      <c r="D1021" t="s">
        <v>823</v>
      </c>
      <c r="E1021" t="str">
        <f t="shared" si="18"/>
        <v>WTADevitrified</v>
      </c>
      <c r="F1021">
        <v>800</v>
      </c>
      <c r="G1021">
        <v>240.15748031496105</v>
      </c>
    </row>
    <row r="1022" spans="1:7" x14ac:dyDescent="0.25">
      <c r="A1022" t="s">
        <v>82</v>
      </c>
      <c r="B1022" t="s">
        <v>4</v>
      </c>
      <c r="C1022" t="s">
        <v>5</v>
      </c>
      <c r="D1022" t="s">
        <v>823</v>
      </c>
      <c r="E1022" t="str">
        <f t="shared" si="18"/>
        <v>WTADevitrified</v>
      </c>
      <c r="F1022">
        <v>800</v>
      </c>
      <c r="G1022">
        <v>46.934383202099525</v>
      </c>
    </row>
    <row r="1023" spans="1:7" x14ac:dyDescent="0.25">
      <c r="A1023" t="s">
        <v>110</v>
      </c>
      <c r="B1023" t="s">
        <v>4</v>
      </c>
      <c r="C1023" t="s">
        <v>5</v>
      </c>
      <c r="D1023" t="s">
        <v>823</v>
      </c>
      <c r="E1023" t="str">
        <f t="shared" si="18"/>
        <v>WTADevitrified</v>
      </c>
      <c r="F1023">
        <v>800</v>
      </c>
      <c r="G1023">
        <v>24.934383202099752</v>
      </c>
    </row>
    <row r="1024" spans="1:7" x14ac:dyDescent="0.25">
      <c r="A1024" t="s">
        <v>110</v>
      </c>
      <c r="B1024" t="s">
        <v>4</v>
      </c>
      <c r="C1024" t="s">
        <v>5</v>
      </c>
      <c r="D1024" t="s">
        <v>823</v>
      </c>
      <c r="E1024" t="str">
        <f t="shared" si="18"/>
        <v>WTADevitrified</v>
      </c>
      <c r="F1024">
        <v>800</v>
      </c>
      <c r="G1024">
        <v>10.170603674540416</v>
      </c>
    </row>
    <row r="1025" spans="1:7" x14ac:dyDescent="0.25">
      <c r="A1025" t="s">
        <v>110</v>
      </c>
      <c r="B1025" t="s">
        <v>4</v>
      </c>
      <c r="C1025" t="s">
        <v>5</v>
      </c>
      <c r="D1025" t="s">
        <v>823</v>
      </c>
      <c r="E1025" t="str">
        <f t="shared" si="18"/>
        <v>WTADevitrified</v>
      </c>
      <c r="F1025">
        <v>800</v>
      </c>
      <c r="G1025">
        <v>132.88188976377978</v>
      </c>
    </row>
    <row r="1026" spans="1:7" x14ac:dyDescent="0.25">
      <c r="A1026" t="s">
        <v>113</v>
      </c>
      <c r="B1026" t="s">
        <v>4</v>
      </c>
      <c r="C1026" t="s">
        <v>5</v>
      </c>
      <c r="D1026" t="s">
        <v>823</v>
      </c>
      <c r="E1026" t="str">
        <f t="shared" si="18"/>
        <v>WTADevitrified</v>
      </c>
      <c r="F1026">
        <v>800</v>
      </c>
      <c r="G1026">
        <v>125.85826771653547</v>
      </c>
    </row>
    <row r="1027" spans="1:7" x14ac:dyDescent="0.25">
      <c r="A1027" t="s">
        <v>113</v>
      </c>
      <c r="B1027" t="s">
        <v>4</v>
      </c>
      <c r="C1027" t="s">
        <v>5</v>
      </c>
      <c r="D1027" t="s">
        <v>823</v>
      </c>
      <c r="E1027" t="str">
        <f t="shared" si="18"/>
        <v>WTADevitrified</v>
      </c>
      <c r="F1027">
        <v>800</v>
      </c>
      <c r="G1027">
        <v>82.020997375328079</v>
      </c>
    </row>
    <row r="1028" spans="1:7" x14ac:dyDescent="0.25">
      <c r="A1028" t="s">
        <v>112</v>
      </c>
      <c r="B1028" t="s">
        <v>4</v>
      </c>
      <c r="C1028" t="s">
        <v>5</v>
      </c>
      <c r="D1028" t="s">
        <v>823</v>
      </c>
      <c r="E1028" t="str">
        <f t="shared" si="18"/>
        <v>WTADevitrified</v>
      </c>
      <c r="F1028">
        <v>800</v>
      </c>
      <c r="G1028">
        <v>34.881889763779554</v>
      </c>
    </row>
    <row r="1029" spans="1:7" x14ac:dyDescent="0.25">
      <c r="A1029" t="s">
        <v>112</v>
      </c>
      <c r="B1029" t="s">
        <v>4</v>
      </c>
      <c r="C1029" t="s">
        <v>5</v>
      </c>
      <c r="D1029" t="s">
        <v>823</v>
      </c>
      <c r="E1029" t="str">
        <f t="shared" si="18"/>
        <v>WTADevitrified</v>
      </c>
      <c r="F1029">
        <v>800</v>
      </c>
      <c r="G1029">
        <v>205.01312335958005</v>
      </c>
    </row>
    <row r="1030" spans="1:7" x14ac:dyDescent="0.25">
      <c r="A1030" t="s">
        <v>193</v>
      </c>
      <c r="B1030" t="s">
        <v>4</v>
      </c>
      <c r="C1030" t="s">
        <v>166</v>
      </c>
      <c r="D1030" t="s">
        <v>823</v>
      </c>
      <c r="E1030" t="str">
        <f t="shared" si="18"/>
        <v>WTADevitrified</v>
      </c>
      <c r="F1030">
        <v>800</v>
      </c>
      <c r="G1030">
        <v>43</v>
      </c>
    </row>
    <row r="1031" spans="1:7" x14ac:dyDescent="0.25">
      <c r="A1031" t="s">
        <v>149</v>
      </c>
      <c r="B1031" t="s">
        <v>4</v>
      </c>
      <c r="C1031" t="s">
        <v>93</v>
      </c>
      <c r="D1031" t="s">
        <v>823</v>
      </c>
      <c r="E1031" t="str">
        <f t="shared" ref="E1031:E1094" si="19">B1031&amp;D1031</f>
        <v>WTADevitrified</v>
      </c>
      <c r="F1031">
        <v>800</v>
      </c>
      <c r="G1031">
        <v>7.8845144356955643</v>
      </c>
    </row>
    <row r="1032" spans="1:7" x14ac:dyDescent="0.25">
      <c r="A1032" t="s">
        <v>201</v>
      </c>
      <c r="B1032" t="s">
        <v>4</v>
      </c>
      <c r="C1032" t="s">
        <v>93</v>
      </c>
      <c r="D1032" t="s">
        <v>823</v>
      </c>
      <c r="E1032" t="str">
        <f t="shared" si="19"/>
        <v>WTADevitrified</v>
      </c>
      <c r="F1032">
        <v>800</v>
      </c>
      <c r="G1032">
        <v>264</v>
      </c>
    </row>
    <row r="1033" spans="1:7" x14ac:dyDescent="0.25">
      <c r="A1033" t="s">
        <v>208</v>
      </c>
      <c r="B1033" t="s">
        <v>4</v>
      </c>
      <c r="C1033" t="s">
        <v>93</v>
      </c>
      <c r="D1033" t="s">
        <v>823</v>
      </c>
      <c r="E1033" t="str">
        <f t="shared" si="19"/>
        <v>WTADevitrified</v>
      </c>
      <c r="F1033">
        <v>800</v>
      </c>
      <c r="G1033">
        <v>400</v>
      </c>
    </row>
    <row r="1034" spans="1:7" x14ac:dyDescent="0.25">
      <c r="A1034" t="s">
        <v>25</v>
      </c>
      <c r="B1034" t="s">
        <v>4</v>
      </c>
      <c r="C1034" t="s">
        <v>5</v>
      </c>
      <c r="D1034" t="s">
        <v>823</v>
      </c>
      <c r="E1034" t="str">
        <f t="shared" si="19"/>
        <v>WTADevitrified</v>
      </c>
      <c r="F1034">
        <v>1200</v>
      </c>
      <c r="G1034">
        <v>400</v>
      </c>
    </row>
    <row r="1035" spans="1:7" x14ac:dyDescent="0.25">
      <c r="A1035" t="s">
        <v>37</v>
      </c>
      <c r="B1035" t="s">
        <v>4</v>
      </c>
      <c r="C1035" t="s">
        <v>5</v>
      </c>
      <c r="D1035" t="s">
        <v>823</v>
      </c>
      <c r="E1035" t="str">
        <f t="shared" si="19"/>
        <v>WTADevitrified</v>
      </c>
      <c r="F1035">
        <v>1200</v>
      </c>
      <c r="G1035">
        <v>55.881889763779327</v>
      </c>
    </row>
    <row r="1036" spans="1:7" x14ac:dyDescent="0.25">
      <c r="A1036" t="s">
        <v>48</v>
      </c>
      <c r="B1036" t="s">
        <v>4</v>
      </c>
      <c r="C1036" t="s">
        <v>5</v>
      </c>
      <c r="D1036" t="s">
        <v>823</v>
      </c>
      <c r="E1036" t="str">
        <f t="shared" si="19"/>
        <v>WTADevitrified</v>
      </c>
      <c r="F1036">
        <v>1200</v>
      </c>
      <c r="G1036">
        <v>400</v>
      </c>
    </row>
    <row r="1037" spans="1:7" x14ac:dyDescent="0.25">
      <c r="A1037" t="s">
        <v>67</v>
      </c>
      <c r="B1037" t="s">
        <v>4</v>
      </c>
      <c r="C1037" t="s">
        <v>5</v>
      </c>
      <c r="D1037" t="s">
        <v>823</v>
      </c>
      <c r="E1037" t="str">
        <f t="shared" si="19"/>
        <v>WTADevitrified</v>
      </c>
      <c r="F1037">
        <v>1200</v>
      </c>
      <c r="G1037">
        <v>94.160104986876377</v>
      </c>
    </row>
    <row r="1038" spans="1:7" x14ac:dyDescent="0.25">
      <c r="A1038" t="s">
        <v>87</v>
      </c>
      <c r="B1038" t="s">
        <v>4</v>
      </c>
      <c r="C1038" t="s">
        <v>5</v>
      </c>
      <c r="D1038" t="s">
        <v>823</v>
      </c>
      <c r="E1038" t="str">
        <f t="shared" si="19"/>
        <v>WTADevitrified</v>
      </c>
      <c r="F1038">
        <v>1200</v>
      </c>
      <c r="G1038">
        <v>145.01312335957982</v>
      </c>
    </row>
    <row r="1039" spans="1:7" x14ac:dyDescent="0.25">
      <c r="A1039" t="s">
        <v>87</v>
      </c>
      <c r="B1039" t="s">
        <v>4</v>
      </c>
      <c r="C1039" t="s">
        <v>5</v>
      </c>
      <c r="D1039" t="s">
        <v>823</v>
      </c>
      <c r="E1039" t="str">
        <f t="shared" si="19"/>
        <v>WTADevitrified</v>
      </c>
      <c r="F1039">
        <v>1200</v>
      </c>
      <c r="G1039">
        <v>73.162729658793069</v>
      </c>
    </row>
    <row r="1040" spans="1:7" x14ac:dyDescent="0.25">
      <c r="A1040" t="s">
        <v>92</v>
      </c>
      <c r="B1040" t="s">
        <v>4</v>
      </c>
      <c r="C1040" t="s">
        <v>5</v>
      </c>
      <c r="D1040" t="s">
        <v>823</v>
      </c>
      <c r="E1040" t="str">
        <f t="shared" si="19"/>
        <v>WTADevitrified</v>
      </c>
      <c r="F1040">
        <v>1200</v>
      </c>
      <c r="G1040">
        <v>14.107611548556179</v>
      </c>
    </row>
    <row r="1041" spans="1:7" x14ac:dyDescent="0.25">
      <c r="A1041" t="s">
        <v>92</v>
      </c>
      <c r="B1041" t="s">
        <v>4</v>
      </c>
      <c r="C1041" t="s">
        <v>5</v>
      </c>
      <c r="D1041" t="s">
        <v>823</v>
      </c>
      <c r="E1041" t="str">
        <f t="shared" si="19"/>
        <v>WTADevitrified</v>
      </c>
      <c r="F1041">
        <v>1200</v>
      </c>
      <c r="G1041">
        <v>104.98687664041972</v>
      </c>
    </row>
    <row r="1042" spans="1:7" x14ac:dyDescent="0.25">
      <c r="A1042" t="s">
        <v>109</v>
      </c>
      <c r="B1042" t="s">
        <v>4</v>
      </c>
      <c r="C1042" t="s">
        <v>5</v>
      </c>
      <c r="D1042" t="s">
        <v>823</v>
      </c>
      <c r="E1042" t="str">
        <f t="shared" si="19"/>
        <v>WTADevitrified</v>
      </c>
      <c r="F1042">
        <v>1200</v>
      </c>
      <c r="G1042">
        <v>253.14698162729655</v>
      </c>
    </row>
    <row r="1043" spans="1:7" x14ac:dyDescent="0.25">
      <c r="A1043" t="s">
        <v>109</v>
      </c>
      <c r="B1043" t="s">
        <v>4</v>
      </c>
      <c r="C1043" t="s">
        <v>5</v>
      </c>
      <c r="D1043" t="s">
        <v>823</v>
      </c>
      <c r="E1043" t="str">
        <f t="shared" si="19"/>
        <v>WTADevitrified</v>
      </c>
      <c r="F1043">
        <v>1200</v>
      </c>
      <c r="G1043">
        <v>42.850393700787663</v>
      </c>
    </row>
    <row r="1044" spans="1:7" x14ac:dyDescent="0.25">
      <c r="A1044" t="s">
        <v>198</v>
      </c>
      <c r="B1044" t="s">
        <v>4</v>
      </c>
      <c r="C1044" t="s">
        <v>13</v>
      </c>
      <c r="D1044" t="s">
        <v>823</v>
      </c>
      <c r="E1044" t="str">
        <f t="shared" si="19"/>
        <v>WTADevitrified</v>
      </c>
      <c r="F1044">
        <v>1200</v>
      </c>
      <c r="G1044">
        <v>7</v>
      </c>
    </row>
    <row r="1045" spans="1:7" x14ac:dyDescent="0.25">
      <c r="A1045" t="s">
        <v>198</v>
      </c>
      <c r="B1045" t="s">
        <v>4</v>
      </c>
      <c r="C1045" t="s">
        <v>13</v>
      </c>
      <c r="D1045" t="s">
        <v>823</v>
      </c>
      <c r="E1045" t="str">
        <f t="shared" si="19"/>
        <v>WTADevitrified</v>
      </c>
      <c r="F1045">
        <v>1200</v>
      </c>
      <c r="G1045">
        <v>15</v>
      </c>
    </row>
    <row r="1046" spans="1:7" x14ac:dyDescent="0.25">
      <c r="A1046" t="s">
        <v>198</v>
      </c>
      <c r="B1046" t="s">
        <v>4</v>
      </c>
      <c r="C1046" t="s">
        <v>10</v>
      </c>
      <c r="D1046" t="s">
        <v>823</v>
      </c>
      <c r="E1046" t="str">
        <f t="shared" si="19"/>
        <v>WTADevitrified</v>
      </c>
      <c r="F1046">
        <v>1200</v>
      </c>
      <c r="G1046">
        <v>331</v>
      </c>
    </row>
    <row r="1047" spans="1:7" x14ac:dyDescent="0.25">
      <c r="A1047" t="s">
        <v>168</v>
      </c>
      <c r="B1047" t="s">
        <v>4</v>
      </c>
      <c r="C1047" t="s">
        <v>5</v>
      </c>
      <c r="D1047" t="s">
        <v>823</v>
      </c>
      <c r="E1047" t="str">
        <f t="shared" si="19"/>
        <v>WTADevitrified</v>
      </c>
      <c r="F1047">
        <v>1200</v>
      </c>
      <c r="G1047">
        <v>89.238845144357128</v>
      </c>
    </row>
    <row r="1048" spans="1:7" x14ac:dyDescent="0.25">
      <c r="A1048" t="s">
        <v>168</v>
      </c>
      <c r="B1048" t="s">
        <v>4</v>
      </c>
      <c r="C1048" t="s">
        <v>5</v>
      </c>
      <c r="D1048" t="s">
        <v>823</v>
      </c>
      <c r="E1048" t="str">
        <f t="shared" si="19"/>
        <v>WTADevitrified</v>
      </c>
      <c r="F1048">
        <v>1200</v>
      </c>
      <c r="G1048">
        <v>74.80314960629903</v>
      </c>
    </row>
    <row r="1049" spans="1:7" x14ac:dyDescent="0.25">
      <c r="A1049" t="s">
        <v>159</v>
      </c>
      <c r="B1049" t="s">
        <v>4</v>
      </c>
      <c r="C1049" t="s">
        <v>10</v>
      </c>
      <c r="D1049" t="s">
        <v>823</v>
      </c>
      <c r="E1049" t="str">
        <f t="shared" si="19"/>
        <v>WTADevitrified</v>
      </c>
      <c r="F1049">
        <v>1200</v>
      </c>
      <c r="G1049">
        <v>7.8740157480315247</v>
      </c>
    </row>
    <row r="1050" spans="1:7" x14ac:dyDescent="0.25">
      <c r="A1050" t="s">
        <v>159</v>
      </c>
      <c r="B1050" t="s">
        <v>4</v>
      </c>
      <c r="C1050" t="s">
        <v>26</v>
      </c>
      <c r="D1050" t="s">
        <v>823</v>
      </c>
      <c r="E1050" t="str">
        <f t="shared" si="19"/>
        <v>WTADevitrified</v>
      </c>
      <c r="F1050">
        <v>1200</v>
      </c>
      <c r="G1050">
        <v>43.01312335958005</v>
      </c>
    </row>
    <row r="1051" spans="1:7" x14ac:dyDescent="0.25">
      <c r="A1051" t="s">
        <v>46</v>
      </c>
      <c r="B1051" t="s">
        <v>4</v>
      </c>
      <c r="C1051" t="s">
        <v>5</v>
      </c>
      <c r="D1051" t="s">
        <v>823</v>
      </c>
      <c r="E1051" t="str">
        <f t="shared" si="19"/>
        <v>WTADevitrified</v>
      </c>
      <c r="F1051">
        <v>1200</v>
      </c>
      <c r="G1051">
        <v>400</v>
      </c>
    </row>
    <row r="1052" spans="1:7" x14ac:dyDescent="0.25">
      <c r="A1052" t="s">
        <v>82</v>
      </c>
      <c r="B1052" t="s">
        <v>4</v>
      </c>
      <c r="C1052" t="s">
        <v>5</v>
      </c>
      <c r="D1052" t="s">
        <v>823</v>
      </c>
      <c r="E1052" t="str">
        <f t="shared" si="19"/>
        <v>WTADevitrified</v>
      </c>
      <c r="F1052">
        <v>1200</v>
      </c>
      <c r="G1052">
        <v>22.947506561679802</v>
      </c>
    </row>
    <row r="1053" spans="1:7" x14ac:dyDescent="0.25">
      <c r="A1053" t="s">
        <v>110</v>
      </c>
      <c r="B1053" t="s">
        <v>4</v>
      </c>
      <c r="C1053" t="s">
        <v>5</v>
      </c>
      <c r="D1053" t="s">
        <v>823</v>
      </c>
      <c r="E1053" t="str">
        <f t="shared" si="19"/>
        <v>WTADevitrified</v>
      </c>
      <c r="F1053">
        <v>1200</v>
      </c>
      <c r="G1053">
        <v>106.9475065616798</v>
      </c>
    </row>
    <row r="1054" spans="1:7" x14ac:dyDescent="0.25">
      <c r="A1054" t="s">
        <v>110</v>
      </c>
      <c r="B1054" t="s">
        <v>4</v>
      </c>
      <c r="C1054" t="s">
        <v>5</v>
      </c>
      <c r="D1054" t="s">
        <v>823</v>
      </c>
      <c r="E1054" t="str">
        <f t="shared" si="19"/>
        <v>WTADevitrified</v>
      </c>
      <c r="F1054">
        <v>1200</v>
      </c>
      <c r="G1054">
        <v>140.09186351706012</v>
      </c>
    </row>
    <row r="1055" spans="1:7" x14ac:dyDescent="0.25">
      <c r="A1055" t="s">
        <v>112</v>
      </c>
      <c r="B1055" t="s">
        <v>4</v>
      </c>
      <c r="C1055" t="s">
        <v>5</v>
      </c>
      <c r="D1055" t="s">
        <v>823</v>
      </c>
      <c r="E1055" t="str">
        <f t="shared" si="19"/>
        <v>WTADevitrified</v>
      </c>
      <c r="F1055">
        <v>1200</v>
      </c>
      <c r="G1055">
        <v>134.88188976377955</v>
      </c>
    </row>
    <row r="1056" spans="1:7" x14ac:dyDescent="0.25">
      <c r="A1056" t="s">
        <v>193</v>
      </c>
      <c r="B1056" t="s">
        <v>4</v>
      </c>
      <c r="C1056" t="s">
        <v>166</v>
      </c>
      <c r="D1056" t="s">
        <v>823</v>
      </c>
      <c r="E1056" t="str">
        <f t="shared" si="19"/>
        <v>WTADevitrified</v>
      </c>
      <c r="F1056">
        <v>1200</v>
      </c>
      <c r="G1056">
        <v>26.999999999999545</v>
      </c>
    </row>
    <row r="1057" spans="1:7" x14ac:dyDescent="0.25">
      <c r="A1057" t="s">
        <v>212</v>
      </c>
      <c r="B1057" t="s">
        <v>4</v>
      </c>
      <c r="C1057" t="s">
        <v>166</v>
      </c>
      <c r="D1057" t="s">
        <v>823</v>
      </c>
      <c r="E1057" t="str">
        <f t="shared" si="19"/>
        <v>WTADevitrified</v>
      </c>
      <c r="F1057">
        <v>1200</v>
      </c>
      <c r="G1057">
        <v>10</v>
      </c>
    </row>
    <row r="1058" spans="1:7" x14ac:dyDescent="0.25">
      <c r="A1058" t="s">
        <v>176</v>
      </c>
      <c r="B1058" t="s">
        <v>4</v>
      </c>
      <c r="C1058" t="s">
        <v>93</v>
      </c>
      <c r="D1058" t="s">
        <v>823</v>
      </c>
      <c r="E1058" t="str">
        <f t="shared" si="19"/>
        <v>WTADevitrified</v>
      </c>
      <c r="F1058">
        <v>1200</v>
      </c>
      <c r="G1058">
        <v>44.947506561679347</v>
      </c>
    </row>
    <row r="1059" spans="1:7" x14ac:dyDescent="0.25">
      <c r="A1059" t="s">
        <v>176</v>
      </c>
      <c r="B1059" t="s">
        <v>4</v>
      </c>
      <c r="C1059" t="s">
        <v>93</v>
      </c>
      <c r="D1059" t="s">
        <v>823</v>
      </c>
      <c r="E1059" t="str">
        <f t="shared" si="19"/>
        <v>WTADevitrified</v>
      </c>
      <c r="F1059">
        <v>1200</v>
      </c>
      <c r="G1059">
        <v>169.94750656168026</v>
      </c>
    </row>
    <row r="1060" spans="1:7" x14ac:dyDescent="0.25">
      <c r="A1060" t="s">
        <v>201</v>
      </c>
      <c r="B1060" t="s">
        <v>4</v>
      </c>
      <c r="C1060" t="s">
        <v>93</v>
      </c>
      <c r="D1060" t="s">
        <v>823</v>
      </c>
      <c r="E1060" t="str">
        <f t="shared" si="19"/>
        <v>WTADevitrified</v>
      </c>
      <c r="F1060">
        <v>1200</v>
      </c>
      <c r="G1060">
        <v>350</v>
      </c>
    </row>
    <row r="1061" spans="1:7" x14ac:dyDescent="0.25">
      <c r="A1061" t="s">
        <v>208</v>
      </c>
      <c r="B1061" t="s">
        <v>4</v>
      </c>
      <c r="C1061" t="s">
        <v>93</v>
      </c>
      <c r="D1061" t="s">
        <v>823</v>
      </c>
      <c r="E1061" t="str">
        <f t="shared" si="19"/>
        <v>WTADevitrified</v>
      </c>
      <c r="F1061">
        <v>1200</v>
      </c>
      <c r="G1061">
        <v>67</v>
      </c>
    </row>
    <row r="1062" spans="1:7" x14ac:dyDescent="0.25">
      <c r="A1062" t="s">
        <v>208</v>
      </c>
      <c r="B1062" t="s">
        <v>4</v>
      </c>
      <c r="C1062" t="s">
        <v>93</v>
      </c>
      <c r="D1062" t="s">
        <v>823</v>
      </c>
      <c r="E1062" t="str">
        <f t="shared" si="19"/>
        <v>WTADevitrified</v>
      </c>
      <c r="F1062">
        <v>1200</v>
      </c>
      <c r="G1062">
        <v>236</v>
      </c>
    </row>
    <row r="1063" spans="1:7" x14ac:dyDescent="0.25">
      <c r="A1063" t="s">
        <v>208</v>
      </c>
      <c r="B1063" t="s">
        <v>4</v>
      </c>
      <c r="C1063" t="s">
        <v>93</v>
      </c>
      <c r="D1063" t="s">
        <v>823</v>
      </c>
      <c r="E1063" t="str">
        <f t="shared" si="19"/>
        <v>WTADevitrified</v>
      </c>
      <c r="F1063">
        <v>1200</v>
      </c>
      <c r="G1063">
        <v>97</v>
      </c>
    </row>
    <row r="1064" spans="1:7" x14ac:dyDescent="0.25">
      <c r="A1064" t="s">
        <v>212</v>
      </c>
      <c r="B1064" t="s">
        <v>4</v>
      </c>
      <c r="C1064" t="s">
        <v>93</v>
      </c>
      <c r="D1064" t="s">
        <v>823</v>
      </c>
      <c r="E1064" t="str">
        <f t="shared" si="19"/>
        <v>WTADevitrified</v>
      </c>
      <c r="F1064">
        <v>1200</v>
      </c>
      <c r="G1064">
        <v>218</v>
      </c>
    </row>
    <row r="1065" spans="1:7" x14ac:dyDescent="0.25">
      <c r="A1065" t="s">
        <v>212</v>
      </c>
      <c r="B1065" t="s">
        <v>4</v>
      </c>
      <c r="C1065" t="s">
        <v>93</v>
      </c>
      <c r="D1065" t="s">
        <v>823</v>
      </c>
      <c r="E1065" t="str">
        <f t="shared" si="19"/>
        <v>WTADevitrified</v>
      </c>
      <c r="F1065">
        <v>1200</v>
      </c>
      <c r="G1065">
        <v>9</v>
      </c>
    </row>
    <row r="1066" spans="1:7" x14ac:dyDescent="0.25">
      <c r="A1066" t="s">
        <v>159</v>
      </c>
      <c r="B1066" t="s">
        <v>4</v>
      </c>
      <c r="C1066" t="s">
        <v>80</v>
      </c>
      <c r="D1066" t="s">
        <v>823</v>
      </c>
      <c r="E1066" t="str">
        <f t="shared" si="19"/>
        <v>WTADevitrified</v>
      </c>
      <c r="F1066">
        <v>1200</v>
      </c>
      <c r="G1066">
        <v>30.183727034120693</v>
      </c>
    </row>
    <row r="1067" spans="1:7" x14ac:dyDescent="0.25">
      <c r="A1067" t="s">
        <v>212</v>
      </c>
      <c r="B1067" t="s">
        <v>4</v>
      </c>
      <c r="C1067" t="s">
        <v>202</v>
      </c>
      <c r="D1067" t="s">
        <v>823</v>
      </c>
      <c r="E1067" t="str">
        <f t="shared" si="19"/>
        <v>WTADevitrified</v>
      </c>
      <c r="F1067">
        <v>1200</v>
      </c>
      <c r="G1067">
        <v>33</v>
      </c>
    </row>
    <row r="1068" spans="1:7" x14ac:dyDescent="0.25">
      <c r="A1068" t="s">
        <v>168</v>
      </c>
      <c r="B1068" t="s">
        <v>4</v>
      </c>
      <c r="C1068" t="s">
        <v>106</v>
      </c>
      <c r="D1068" t="s">
        <v>823</v>
      </c>
      <c r="E1068" t="str">
        <f t="shared" si="19"/>
        <v>WTADevitrified</v>
      </c>
      <c r="F1068">
        <v>1200</v>
      </c>
      <c r="G1068">
        <v>76.115485564304436</v>
      </c>
    </row>
    <row r="1069" spans="1:7" x14ac:dyDescent="0.25">
      <c r="A1069" t="s">
        <v>25</v>
      </c>
      <c r="B1069" t="s">
        <v>4</v>
      </c>
      <c r="C1069" t="s">
        <v>5</v>
      </c>
      <c r="D1069" t="s">
        <v>823</v>
      </c>
      <c r="E1069" t="str">
        <f t="shared" si="19"/>
        <v>WTADevitrified</v>
      </c>
      <c r="F1069">
        <v>1600</v>
      </c>
      <c r="G1069">
        <v>202.07611548556406</v>
      </c>
    </row>
    <row r="1070" spans="1:7" x14ac:dyDescent="0.25">
      <c r="A1070" t="s">
        <v>25</v>
      </c>
      <c r="B1070" s="35" t="s">
        <v>4</v>
      </c>
      <c r="C1070" t="s">
        <v>5</v>
      </c>
      <c r="D1070" t="s">
        <v>823</v>
      </c>
      <c r="E1070" t="str">
        <f t="shared" si="19"/>
        <v>WTADevitrified</v>
      </c>
      <c r="F1070">
        <v>1600</v>
      </c>
      <c r="G1070">
        <v>178.80577427821527</v>
      </c>
    </row>
    <row r="1071" spans="1:7" x14ac:dyDescent="0.25">
      <c r="A1071" t="s">
        <v>35</v>
      </c>
      <c r="B1071" s="35" t="s">
        <v>4</v>
      </c>
      <c r="C1071" t="s">
        <v>5</v>
      </c>
      <c r="D1071" t="s">
        <v>823</v>
      </c>
      <c r="E1071" t="str">
        <f t="shared" si="19"/>
        <v>WTADevitrified</v>
      </c>
      <c r="F1071">
        <v>1600</v>
      </c>
      <c r="G1071">
        <v>196.98687664041972</v>
      </c>
    </row>
    <row r="1072" spans="1:7" x14ac:dyDescent="0.25">
      <c r="A1072" t="s">
        <v>48</v>
      </c>
      <c r="B1072" s="35" t="s">
        <v>4</v>
      </c>
      <c r="C1072" t="s">
        <v>5</v>
      </c>
      <c r="D1072" t="s">
        <v>823</v>
      </c>
      <c r="E1072" t="str">
        <f t="shared" si="19"/>
        <v>WTADevitrified</v>
      </c>
      <c r="F1072">
        <v>1600</v>
      </c>
      <c r="G1072">
        <v>188.90813648293943</v>
      </c>
    </row>
    <row r="1073" spans="1:7" x14ac:dyDescent="0.25">
      <c r="A1073" t="s">
        <v>48</v>
      </c>
      <c r="B1073" s="35" t="s">
        <v>4</v>
      </c>
      <c r="C1073" t="s">
        <v>5</v>
      </c>
      <c r="D1073" t="s">
        <v>823</v>
      </c>
      <c r="E1073" t="str">
        <f t="shared" si="19"/>
        <v>WTADevitrified</v>
      </c>
      <c r="F1073">
        <v>1600</v>
      </c>
      <c r="G1073">
        <v>146.13123359580095</v>
      </c>
    </row>
    <row r="1074" spans="1:7" x14ac:dyDescent="0.25">
      <c r="A1074" t="s">
        <v>67</v>
      </c>
      <c r="B1074" s="35" t="s">
        <v>4</v>
      </c>
      <c r="C1074" t="s">
        <v>5</v>
      </c>
      <c r="D1074" t="s">
        <v>823</v>
      </c>
      <c r="E1074" t="str">
        <f t="shared" si="19"/>
        <v>WTADevitrified</v>
      </c>
      <c r="F1074">
        <v>1600</v>
      </c>
      <c r="G1074">
        <v>14.107611548557088</v>
      </c>
    </row>
    <row r="1075" spans="1:7" x14ac:dyDescent="0.25">
      <c r="A1075" t="s">
        <v>67</v>
      </c>
      <c r="B1075" s="35" t="s">
        <v>4</v>
      </c>
      <c r="C1075" t="s">
        <v>5</v>
      </c>
      <c r="D1075" t="s">
        <v>823</v>
      </c>
      <c r="E1075" t="str">
        <f t="shared" si="19"/>
        <v>WTADevitrified</v>
      </c>
      <c r="F1075">
        <v>1600</v>
      </c>
      <c r="G1075">
        <v>13.779527559055168</v>
      </c>
    </row>
    <row r="1076" spans="1:7" x14ac:dyDescent="0.25">
      <c r="A1076" t="s">
        <v>109</v>
      </c>
      <c r="B1076" s="35" t="s">
        <v>4</v>
      </c>
      <c r="C1076" t="s">
        <v>5</v>
      </c>
      <c r="D1076" t="s">
        <v>823</v>
      </c>
      <c r="E1076" t="str">
        <f t="shared" si="19"/>
        <v>WTADevitrified</v>
      </c>
      <c r="F1076">
        <v>1600</v>
      </c>
      <c r="G1076">
        <v>26.047244094488178</v>
      </c>
    </row>
    <row r="1077" spans="1:7" x14ac:dyDescent="0.25">
      <c r="A1077" t="s">
        <v>198</v>
      </c>
      <c r="B1077" t="s">
        <v>4</v>
      </c>
      <c r="C1077" t="s">
        <v>10</v>
      </c>
      <c r="D1077" t="s">
        <v>823</v>
      </c>
      <c r="E1077" t="str">
        <f t="shared" si="19"/>
        <v>WTADevitrified</v>
      </c>
      <c r="F1077">
        <v>1600</v>
      </c>
      <c r="G1077">
        <v>23.999999999999545</v>
      </c>
    </row>
    <row r="1078" spans="1:7" x14ac:dyDescent="0.25">
      <c r="A1078" t="s">
        <v>168</v>
      </c>
      <c r="B1078" t="s">
        <v>4</v>
      </c>
      <c r="C1078" t="s">
        <v>5</v>
      </c>
      <c r="D1078" t="s">
        <v>823</v>
      </c>
      <c r="E1078" t="str">
        <f t="shared" si="19"/>
        <v>WTADevitrified</v>
      </c>
      <c r="F1078">
        <v>1600</v>
      </c>
      <c r="G1078">
        <v>17.060367454068</v>
      </c>
    </row>
    <row r="1079" spans="1:7" x14ac:dyDescent="0.25">
      <c r="A1079" t="s">
        <v>159</v>
      </c>
      <c r="B1079" t="s">
        <v>4</v>
      </c>
      <c r="C1079" t="s">
        <v>26</v>
      </c>
      <c r="D1079" t="s">
        <v>823</v>
      </c>
      <c r="E1079" t="str">
        <f t="shared" si="19"/>
        <v>WTADevitrified</v>
      </c>
      <c r="F1079">
        <v>1600</v>
      </c>
      <c r="G1079">
        <v>22.931758530183515</v>
      </c>
    </row>
    <row r="1080" spans="1:7" x14ac:dyDescent="0.25">
      <c r="A1080" t="s">
        <v>144</v>
      </c>
      <c r="B1080" t="s">
        <v>4</v>
      </c>
      <c r="C1080" t="s">
        <v>5</v>
      </c>
      <c r="D1080" t="s">
        <v>823</v>
      </c>
      <c r="E1080" t="str">
        <f t="shared" si="19"/>
        <v>WTADevitrified</v>
      </c>
      <c r="F1080">
        <v>1600</v>
      </c>
      <c r="G1080">
        <v>40.026246719160099</v>
      </c>
    </row>
    <row r="1081" spans="1:7" x14ac:dyDescent="0.25">
      <c r="A1081" t="s">
        <v>46</v>
      </c>
      <c r="B1081" t="s">
        <v>4</v>
      </c>
      <c r="C1081" t="s">
        <v>5</v>
      </c>
      <c r="D1081" t="s">
        <v>823</v>
      </c>
      <c r="E1081" t="str">
        <f t="shared" si="19"/>
        <v>WTADevitrified</v>
      </c>
      <c r="F1081">
        <v>1600</v>
      </c>
      <c r="G1081">
        <v>154.0524934383202</v>
      </c>
    </row>
    <row r="1082" spans="1:7" x14ac:dyDescent="0.25">
      <c r="A1082" t="s">
        <v>46</v>
      </c>
      <c r="B1082" t="s">
        <v>4</v>
      </c>
      <c r="C1082" t="s">
        <v>5</v>
      </c>
      <c r="D1082" t="s">
        <v>823</v>
      </c>
      <c r="E1082" t="str">
        <f t="shared" si="19"/>
        <v>WTADevitrified</v>
      </c>
      <c r="F1082">
        <v>1600</v>
      </c>
      <c r="G1082">
        <v>116.02624671916055</v>
      </c>
    </row>
    <row r="1083" spans="1:7" x14ac:dyDescent="0.25">
      <c r="A1083" t="s">
        <v>198</v>
      </c>
      <c r="B1083" t="s">
        <v>4</v>
      </c>
      <c r="C1083" t="s">
        <v>166</v>
      </c>
      <c r="D1083" t="s">
        <v>823</v>
      </c>
      <c r="E1083" t="str">
        <f t="shared" si="19"/>
        <v>WTADevitrified</v>
      </c>
      <c r="F1083">
        <v>1600</v>
      </c>
      <c r="G1083">
        <v>15</v>
      </c>
    </row>
    <row r="1084" spans="1:7" x14ac:dyDescent="0.25">
      <c r="A1084" t="s">
        <v>173</v>
      </c>
      <c r="B1084" t="s">
        <v>4</v>
      </c>
      <c r="C1084" t="s">
        <v>93</v>
      </c>
      <c r="D1084" t="s">
        <v>823</v>
      </c>
      <c r="E1084" t="str">
        <f t="shared" si="19"/>
        <v>WTADevitrified</v>
      </c>
      <c r="F1084">
        <v>1600</v>
      </c>
      <c r="G1084">
        <v>20.01312335958005</v>
      </c>
    </row>
    <row r="1085" spans="1:7" x14ac:dyDescent="0.25">
      <c r="A1085" t="s">
        <v>173</v>
      </c>
      <c r="B1085" t="s">
        <v>4</v>
      </c>
      <c r="C1085" t="s">
        <v>93</v>
      </c>
      <c r="D1085" t="s">
        <v>823</v>
      </c>
      <c r="E1085" t="str">
        <f t="shared" si="19"/>
        <v>WTADevitrified</v>
      </c>
      <c r="F1085">
        <v>1600</v>
      </c>
      <c r="G1085">
        <v>74.146981627296782</v>
      </c>
    </row>
    <row r="1086" spans="1:7" x14ac:dyDescent="0.25">
      <c r="A1086" t="s">
        <v>173</v>
      </c>
      <c r="B1086" t="s">
        <v>4</v>
      </c>
      <c r="C1086" t="s">
        <v>93</v>
      </c>
      <c r="D1086" t="s">
        <v>823</v>
      </c>
      <c r="E1086" t="str">
        <f t="shared" si="19"/>
        <v>WTADevitrified</v>
      </c>
      <c r="F1086">
        <v>1600</v>
      </c>
      <c r="G1086">
        <v>175.85301837270345</v>
      </c>
    </row>
    <row r="1087" spans="1:7" x14ac:dyDescent="0.25">
      <c r="A1087" t="s">
        <v>176</v>
      </c>
      <c r="B1087" t="s">
        <v>4</v>
      </c>
      <c r="C1087" t="s">
        <v>93</v>
      </c>
      <c r="D1087" t="s">
        <v>823</v>
      </c>
      <c r="E1087" t="str">
        <f t="shared" si="19"/>
        <v>WTADevitrified</v>
      </c>
      <c r="F1087">
        <v>1600</v>
      </c>
      <c r="G1087">
        <v>89.895013123359604</v>
      </c>
    </row>
    <row r="1088" spans="1:7" x14ac:dyDescent="0.25">
      <c r="A1088" t="s">
        <v>159</v>
      </c>
      <c r="B1088" t="s">
        <v>4</v>
      </c>
      <c r="C1088" t="s">
        <v>93</v>
      </c>
      <c r="D1088" t="s">
        <v>823</v>
      </c>
      <c r="E1088" t="str">
        <f t="shared" si="19"/>
        <v>WTADevitrified</v>
      </c>
      <c r="F1088">
        <v>1600</v>
      </c>
      <c r="G1088">
        <v>82.020997375328079</v>
      </c>
    </row>
    <row r="1089" spans="1:7" x14ac:dyDescent="0.25">
      <c r="A1089" t="s">
        <v>159</v>
      </c>
      <c r="B1089" t="s">
        <v>4</v>
      </c>
      <c r="C1089" t="s">
        <v>93</v>
      </c>
      <c r="D1089" t="s">
        <v>823</v>
      </c>
      <c r="E1089" t="str">
        <f t="shared" si="19"/>
        <v>WTADevitrified</v>
      </c>
      <c r="F1089">
        <v>1600</v>
      </c>
      <c r="G1089">
        <v>65.060367454068455</v>
      </c>
    </row>
    <row r="1090" spans="1:7" x14ac:dyDescent="0.25">
      <c r="A1090" t="s">
        <v>201</v>
      </c>
      <c r="B1090" t="s">
        <v>4</v>
      </c>
      <c r="C1090" t="s">
        <v>93</v>
      </c>
      <c r="D1090" t="s">
        <v>823</v>
      </c>
      <c r="E1090" t="str">
        <f t="shared" si="19"/>
        <v>WTADevitrified</v>
      </c>
      <c r="F1090">
        <v>1600</v>
      </c>
      <c r="G1090">
        <v>56</v>
      </c>
    </row>
    <row r="1091" spans="1:7" x14ac:dyDescent="0.25">
      <c r="A1091" t="s">
        <v>208</v>
      </c>
      <c r="B1091" t="s">
        <v>4</v>
      </c>
      <c r="C1091" t="s">
        <v>93</v>
      </c>
      <c r="D1091" t="s">
        <v>823</v>
      </c>
      <c r="E1091" t="str">
        <f t="shared" si="19"/>
        <v>WTADevitrified</v>
      </c>
      <c r="F1091">
        <v>1600</v>
      </c>
      <c r="G1091">
        <v>90.999999999999545</v>
      </c>
    </row>
    <row r="1092" spans="1:7" x14ac:dyDescent="0.25">
      <c r="A1092" t="s">
        <v>208</v>
      </c>
      <c r="B1092" t="s">
        <v>4</v>
      </c>
      <c r="C1092" t="s">
        <v>93</v>
      </c>
      <c r="D1092" t="s">
        <v>823</v>
      </c>
      <c r="E1092" t="str">
        <f t="shared" si="19"/>
        <v>WTADevitrified</v>
      </c>
      <c r="F1092">
        <v>1600</v>
      </c>
      <c r="G1092">
        <v>63.985564304462059</v>
      </c>
    </row>
    <row r="1093" spans="1:7" x14ac:dyDescent="0.25">
      <c r="A1093" t="s">
        <v>212</v>
      </c>
      <c r="B1093" t="s">
        <v>4</v>
      </c>
      <c r="C1093" t="s">
        <v>93</v>
      </c>
      <c r="D1093" t="s">
        <v>823</v>
      </c>
      <c r="E1093" t="str">
        <f t="shared" si="19"/>
        <v>WTADevitrified</v>
      </c>
      <c r="F1093">
        <v>1600</v>
      </c>
      <c r="G1093">
        <v>43</v>
      </c>
    </row>
    <row r="1094" spans="1:7" x14ac:dyDescent="0.25">
      <c r="A1094" t="s">
        <v>173</v>
      </c>
      <c r="B1094" t="s">
        <v>4</v>
      </c>
      <c r="C1094" t="s">
        <v>80</v>
      </c>
      <c r="D1094" t="s">
        <v>823</v>
      </c>
      <c r="E1094" t="str">
        <f t="shared" si="19"/>
        <v>WTADevitrified</v>
      </c>
      <c r="F1094">
        <v>1600</v>
      </c>
      <c r="G1094">
        <v>35.023622047244316</v>
      </c>
    </row>
    <row r="1095" spans="1:7" x14ac:dyDescent="0.25">
      <c r="A1095" t="s">
        <v>173</v>
      </c>
      <c r="B1095" t="s">
        <v>4</v>
      </c>
      <c r="C1095" t="s">
        <v>157</v>
      </c>
      <c r="D1095" t="s">
        <v>823</v>
      </c>
      <c r="E1095" t="str">
        <f t="shared" ref="E1095:E1158" si="20">B1095&amp;D1095</f>
        <v>WTADevitrified</v>
      </c>
      <c r="F1095">
        <v>1600</v>
      </c>
      <c r="G1095">
        <v>14.107611548556179</v>
      </c>
    </row>
    <row r="1096" spans="1:7" x14ac:dyDescent="0.25">
      <c r="A1096" t="s">
        <v>173</v>
      </c>
      <c r="B1096" t="s">
        <v>4</v>
      </c>
      <c r="C1096" t="s">
        <v>157</v>
      </c>
      <c r="D1096" t="s">
        <v>823</v>
      </c>
      <c r="E1096" t="str">
        <f t="shared" si="20"/>
        <v>WTADevitrified</v>
      </c>
      <c r="F1096">
        <v>1600</v>
      </c>
      <c r="G1096">
        <v>43.963254593175861</v>
      </c>
    </row>
    <row r="1097" spans="1:7" x14ac:dyDescent="0.25">
      <c r="A1097" t="s">
        <v>149</v>
      </c>
      <c r="B1097" t="s">
        <v>4</v>
      </c>
      <c r="C1097" t="s">
        <v>157</v>
      </c>
      <c r="D1097" t="s">
        <v>823</v>
      </c>
      <c r="E1097" t="str">
        <f t="shared" si="20"/>
        <v>WTADevitrified</v>
      </c>
      <c r="F1097">
        <v>1600</v>
      </c>
      <c r="G1097">
        <v>7.87401574803107</v>
      </c>
    </row>
    <row r="1098" spans="1:7" x14ac:dyDescent="0.25">
      <c r="A1098" t="s">
        <v>149</v>
      </c>
      <c r="B1098" t="s">
        <v>4</v>
      </c>
      <c r="C1098" t="s">
        <v>157</v>
      </c>
      <c r="D1098" t="s">
        <v>823</v>
      </c>
      <c r="E1098" t="str">
        <f t="shared" si="20"/>
        <v>WTADevitrified</v>
      </c>
      <c r="F1098">
        <v>1600</v>
      </c>
      <c r="G1098">
        <v>203.74015748031479</v>
      </c>
    </row>
    <row r="1099" spans="1:7" x14ac:dyDescent="0.25">
      <c r="A1099" t="s">
        <v>149</v>
      </c>
      <c r="B1099" t="s">
        <v>4</v>
      </c>
      <c r="C1099" t="s">
        <v>157</v>
      </c>
      <c r="D1099" t="s">
        <v>823</v>
      </c>
      <c r="E1099" t="str">
        <f t="shared" si="20"/>
        <v>WTADevitrified</v>
      </c>
      <c r="F1099">
        <v>1600</v>
      </c>
      <c r="G1099">
        <v>56.102362204724614</v>
      </c>
    </row>
    <row r="1100" spans="1:7" x14ac:dyDescent="0.25">
      <c r="A1100" t="s">
        <v>35</v>
      </c>
      <c r="B1100" t="s">
        <v>4</v>
      </c>
      <c r="C1100" t="s">
        <v>5</v>
      </c>
      <c r="D1100" t="s">
        <v>823</v>
      </c>
      <c r="E1100" t="str">
        <f t="shared" si="20"/>
        <v>WTADevitrified</v>
      </c>
      <c r="F1100">
        <v>2000</v>
      </c>
      <c r="G1100">
        <v>133.06561679790002</v>
      </c>
    </row>
    <row r="1101" spans="1:7" x14ac:dyDescent="0.25">
      <c r="A1101" t="s">
        <v>35</v>
      </c>
      <c r="B1101" t="s">
        <v>4</v>
      </c>
      <c r="C1101" t="s">
        <v>5</v>
      </c>
      <c r="D1101" t="s">
        <v>823</v>
      </c>
      <c r="E1101" t="str">
        <f t="shared" si="20"/>
        <v>WTADevitrified</v>
      </c>
      <c r="F1101">
        <v>2000</v>
      </c>
      <c r="G1101">
        <v>75.787401574802971</v>
      </c>
    </row>
    <row r="1102" spans="1:7" x14ac:dyDescent="0.25">
      <c r="A1102" t="s">
        <v>48</v>
      </c>
      <c r="B1102" t="s">
        <v>4</v>
      </c>
      <c r="C1102" t="s">
        <v>5</v>
      </c>
      <c r="D1102" t="s">
        <v>823</v>
      </c>
      <c r="E1102" t="str">
        <f t="shared" si="20"/>
        <v>WTADevitrified</v>
      </c>
      <c r="F1102">
        <v>2000</v>
      </c>
      <c r="G1102">
        <v>154.06561679789957</v>
      </c>
    </row>
    <row r="1103" spans="1:7" x14ac:dyDescent="0.25">
      <c r="A1103" t="s">
        <v>30</v>
      </c>
      <c r="B1103" t="s">
        <v>4</v>
      </c>
      <c r="C1103" t="s">
        <v>5</v>
      </c>
      <c r="D1103" t="s">
        <v>823</v>
      </c>
      <c r="E1103" t="str">
        <f t="shared" si="20"/>
        <v>WTADevitrified</v>
      </c>
      <c r="F1103">
        <v>2000</v>
      </c>
      <c r="G1103">
        <v>326.85826771653547</v>
      </c>
    </row>
    <row r="1104" spans="1:7" x14ac:dyDescent="0.25">
      <c r="A1104" t="s">
        <v>168</v>
      </c>
      <c r="B1104" t="s">
        <v>4</v>
      </c>
      <c r="C1104" t="s">
        <v>5</v>
      </c>
      <c r="D1104" t="s">
        <v>823</v>
      </c>
      <c r="E1104" t="str">
        <f t="shared" si="20"/>
        <v>WTADevitrified</v>
      </c>
      <c r="F1104">
        <v>2000</v>
      </c>
      <c r="G1104">
        <v>40.026246719160099</v>
      </c>
    </row>
    <row r="1105" spans="1:7" x14ac:dyDescent="0.25">
      <c r="A1105" t="s">
        <v>173</v>
      </c>
      <c r="B1105" t="s">
        <v>4</v>
      </c>
      <c r="C1105" t="s">
        <v>10</v>
      </c>
      <c r="D1105" t="s">
        <v>823</v>
      </c>
      <c r="E1105" t="str">
        <f t="shared" si="20"/>
        <v>WTADevitrified</v>
      </c>
      <c r="F1105">
        <v>2000</v>
      </c>
      <c r="G1105">
        <v>34.776902887138931</v>
      </c>
    </row>
    <row r="1106" spans="1:7" x14ac:dyDescent="0.25">
      <c r="A1106" t="s">
        <v>173</v>
      </c>
      <c r="B1106" t="s">
        <v>4</v>
      </c>
      <c r="C1106" t="s">
        <v>5</v>
      </c>
      <c r="D1106" t="s">
        <v>823</v>
      </c>
      <c r="E1106" t="str">
        <f t="shared" si="20"/>
        <v>WTADevitrified</v>
      </c>
      <c r="F1106">
        <v>2000</v>
      </c>
      <c r="G1106">
        <v>20.013123359579822</v>
      </c>
    </row>
    <row r="1107" spans="1:7" x14ac:dyDescent="0.25">
      <c r="A1107" t="s">
        <v>46</v>
      </c>
      <c r="B1107" t="s">
        <v>4</v>
      </c>
      <c r="C1107" t="s">
        <v>5</v>
      </c>
      <c r="D1107" t="s">
        <v>823</v>
      </c>
      <c r="E1107" t="str">
        <f t="shared" si="20"/>
        <v>WTADevitrified</v>
      </c>
      <c r="F1107">
        <v>2000</v>
      </c>
      <c r="G1107">
        <v>104.11811023622067</v>
      </c>
    </row>
    <row r="1108" spans="1:7" x14ac:dyDescent="0.25">
      <c r="A1108" t="s">
        <v>46</v>
      </c>
      <c r="B1108" t="s">
        <v>4</v>
      </c>
      <c r="C1108" t="s">
        <v>5</v>
      </c>
      <c r="D1108" t="s">
        <v>823</v>
      </c>
      <c r="E1108" t="str">
        <f t="shared" si="20"/>
        <v>WTADevitrified</v>
      </c>
      <c r="F1108">
        <v>2000</v>
      </c>
      <c r="G1108">
        <v>45.881889763780237</v>
      </c>
    </row>
    <row r="1109" spans="1:7" x14ac:dyDescent="0.25">
      <c r="A1109" t="s">
        <v>185</v>
      </c>
      <c r="B1109" t="s">
        <v>4</v>
      </c>
      <c r="C1109" t="s">
        <v>93</v>
      </c>
      <c r="D1109" t="s">
        <v>823</v>
      </c>
      <c r="E1109" t="str">
        <f t="shared" si="20"/>
        <v>WTADevitrified</v>
      </c>
      <c r="F1109">
        <v>2000</v>
      </c>
      <c r="G1109">
        <v>21.950131233596039</v>
      </c>
    </row>
    <row r="1110" spans="1:7" x14ac:dyDescent="0.25">
      <c r="A1110" t="s">
        <v>176</v>
      </c>
      <c r="B1110" t="s">
        <v>4</v>
      </c>
      <c r="C1110" t="s">
        <v>93</v>
      </c>
      <c r="D1110" t="s">
        <v>823</v>
      </c>
      <c r="E1110" t="str">
        <f t="shared" si="20"/>
        <v>WTADevitrified</v>
      </c>
      <c r="F1110">
        <v>2000</v>
      </c>
      <c r="G1110">
        <v>40.026246719160099</v>
      </c>
    </row>
    <row r="1111" spans="1:7" x14ac:dyDescent="0.25">
      <c r="A1111" t="s">
        <v>176</v>
      </c>
      <c r="B1111" t="s">
        <v>4</v>
      </c>
      <c r="C1111" t="s">
        <v>93</v>
      </c>
      <c r="D1111" t="s">
        <v>823</v>
      </c>
      <c r="E1111" t="str">
        <f t="shared" si="20"/>
        <v>WTADevitrified</v>
      </c>
      <c r="F1111">
        <v>2000</v>
      </c>
      <c r="G1111">
        <v>255.0524934383202</v>
      </c>
    </row>
    <row r="1112" spans="1:7" x14ac:dyDescent="0.25">
      <c r="A1112" t="s">
        <v>159</v>
      </c>
      <c r="B1112" t="s">
        <v>4</v>
      </c>
      <c r="C1112" t="s">
        <v>93</v>
      </c>
      <c r="D1112" t="s">
        <v>823</v>
      </c>
      <c r="E1112" t="str">
        <f t="shared" si="20"/>
        <v>WTADevitrified</v>
      </c>
      <c r="F1112">
        <v>2000</v>
      </c>
      <c r="G1112">
        <v>77</v>
      </c>
    </row>
    <row r="1113" spans="1:7" x14ac:dyDescent="0.25">
      <c r="A1113" t="s">
        <v>196</v>
      </c>
      <c r="B1113" t="s">
        <v>4</v>
      </c>
      <c r="C1113" t="s">
        <v>93</v>
      </c>
      <c r="D1113" t="s">
        <v>823</v>
      </c>
      <c r="E1113" t="str">
        <f t="shared" si="20"/>
        <v>WTADevitrified</v>
      </c>
      <c r="F1113">
        <v>2000</v>
      </c>
      <c r="G1113">
        <v>122</v>
      </c>
    </row>
    <row r="1114" spans="1:7" x14ac:dyDescent="0.25">
      <c r="A1114" t="s">
        <v>196</v>
      </c>
      <c r="B1114" t="s">
        <v>4</v>
      </c>
      <c r="C1114" t="s">
        <v>93</v>
      </c>
      <c r="D1114" t="s">
        <v>823</v>
      </c>
      <c r="E1114" t="str">
        <f t="shared" si="20"/>
        <v>WTADevitrified</v>
      </c>
      <c r="F1114">
        <v>2000</v>
      </c>
      <c r="G1114">
        <v>28</v>
      </c>
    </row>
    <row r="1115" spans="1:7" x14ac:dyDescent="0.25">
      <c r="A1115" t="s">
        <v>212</v>
      </c>
      <c r="B1115" t="s">
        <v>4</v>
      </c>
      <c r="C1115" t="s">
        <v>93</v>
      </c>
      <c r="D1115" t="s">
        <v>823</v>
      </c>
      <c r="E1115" t="str">
        <f t="shared" si="20"/>
        <v>WTADevitrified</v>
      </c>
      <c r="F1115">
        <v>2000</v>
      </c>
      <c r="G1115">
        <v>19</v>
      </c>
    </row>
    <row r="1116" spans="1:7" x14ac:dyDescent="0.25">
      <c r="A1116" t="s">
        <v>212</v>
      </c>
      <c r="B1116" t="s">
        <v>4</v>
      </c>
      <c r="C1116" t="s">
        <v>93</v>
      </c>
      <c r="D1116" t="s">
        <v>823</v>
      </c>
      <c r="E1116" t="str">
        <f t="shared" si="20"/>
        <v>WTADevitrified</v>
      </c>
      <c r="F1116">
        <v>2000</v>
      </c>
      <c r="G1116">
        <v>252</v>
      </c>
    </row>
    <row r="1117" spans="1:7" x14ac:dyDescent="0.25">
      <c r="A1117" t="s">
        <v>173</v>
      </c>
      <c r="B1117" t="s">
        <v>4</v>
      </c>
      <c r="C1117" t="s">
        <v>80</v>
      </c>
      <c r="D1117" t="s">
        <v>823</v>
      </c>
      <c r="E1117" t="str">
        <f t="shared" si="20"/>
        <v>WTADevitrified</v>
      </c>
      <c r="F1117">
        <v>2000</v>
      </c>
      <c r="G1117">
        <v>206.11811023622022</v>
      </c>
    </row>
    <row r="1118" spans="1:7" x14ac:dyDescent="0.25">
      <c r="A1118" t="s">
        <v>173</v>
      </c>
      <c r="B1118" t="s">
        <v>4</v>
      </c>
      <c r="C1118" t="s">
        <v>80</v>
      </c>
      <c r="D1118" t="s">
        <v>823</v>
      </c>
      <c r="E1118" t="str">
        <f t="shared" si="20"/>
        <v>WTADevitrified</v>
      </c>
      <c r="F1118">
        <v>2000</v>
      </c>
      <c r="G1118">
        <v>96.128608923884258</v>
      </c>
    </row>
    <row r="1119" spans="1:7" x14ac:dyDescent="0.25">
      <c r="A1119" t="s">
        <v>173</v>
      </c>
      <c r="B1119" t="s">
        <v>4</v>
      </c>
      <c r="C1119" t="s">
        <v>80</v>
      </c>
      <c r="D1119" t="s">
        <v>823</v>
      </c>
      <c r="E1119" t="str">
        <f t="shared" si="20"/>
        <v>WTADevitrified</v>
      </c>
      <c r="F1119">
        <v>2000</v>
      </c>
      <c r="G1119">
        <v>28.855643044619683</v>
      </c>
    </row>
    <row r="1120" spans="1:7" x14ac:dyDescent="0.25">
      <c r="A1120" t="s">
        <v>196</v>
      </c>
      <c r="B1120" t="s">
        <v>4</v>
      </c>
      <c r="C1120" t="s">
        <v>157</v>
      </c>
      <c r="D1120" t="s">
        <v>823</v>
      </c>
      <c r="E1120" t="str">
        <f t="shared" si="20"/>
        <v>WTADevitrified</v>
      </c>
      <c r="F1120">
        <v>2000</v>
      </c>
      <c r="G1120">
        <v>79.999999999999545</v>
      </c>
    </row>
    <row r="1121" spans="1:7" x14ac:dyDescent="0.25">
      <c r="A1121" t="s">
        <v>25</v>
      </c>
      <c r="B1121" t="s">
        <v>4</v>
      </c>
      <c r="C1121" t="s">
        <v>5</v>
      </c>
      <c r="D1121" t="s">
        <v>823</v>
      </c>
      <c r="E1121" t="str">
        <f t="shared" si="20"/>
        <v>WTADevitrified</v>
      </c>
      <c r="F1121">
        <v>2400</v>
      </c>
      <c r="G1121">
        <v>184.05511811023598</v>
      </c>
    </row>
    <row r="1122" spans="1:7" x14ac:dyDescent="0.25">
      <c r="A1122" t="s">
        <v>30</v>
      </c>
      <c r="B1122" t="s">
        <v>4</v>
      </c>
      <c r="C1122" t="s">
        <v>5</v>
      </c>
      <c r="D1122" t="s">
        <v>823</v>
      </c>
      <c r="E1122" t="str">
        <f t="shared" si="20"/>
        <v>WTADevitrified</v>
      </c>
      <c r="F1122">
        <v>2400</v>
      </c>
      <c r="G1122">
        <v>400</v>
      </c>
    </row>
    <row r="1123" spans="1:7" x14ac:dyDescent="0.25">
      <c r="A1123" t="s">
        <v>173</v>
      </c>
      <c r="B1123" t="s">
        <v>4</v>
      </c>
      <c r="C1123" t="s">
        <v>5</v>
      </c>
      <c r="D1123" t="s">
        <v>823</v>
      </c>
      <c r="E1123" t="str">
        <f t="shared" si="20"/>
        <v>WTADevitrified</v>
      </c>
      <c r="F1123">
        <v>2400</v>
      </c>
      <c r="G1123">
        <v>32.808398950131505</v>
      </c>
    </row>
    <row r="1124" spans="1:7" x14ac:dyDescent="0.25">
      <c r="A1124" t="s">
        <v>46</v>
      </c>
      <c r="B1124" t="s">
        <v>4</v>
      </c>
      <c r="C1124" t="s">
        <v>5</v>
      </c>
      <c r="D1124" t="s">
        <v>823</v>
      </c>
      <c r="E1124" t="str">
        <f t="shared" si="20"/>
        <v>WTADevitrified</v>
      </c>
      <c r="F1124">
        <v>2400</v>
      </c>
      <c r="G1124">
        <v>104.0524934383202</v>
      </c>
    </row>
    <row r="1125" spans="1:7" x14ac:dyDescent="0.25">
      <c r="A1125" t="s">
        <v>46</v>
      </c>
      <c r="B1125" t="s">
        <v>4</v>
      </c>
      <c r="C1125" t="s">
        <v>5</v>
      </c>
      <c r="D1125" t="s">
        <v>823</v>
      </c>
      <c r="E1125" t="str">
        <f t="shared" si="20"/>
        <v>WTADevitrified</v>
      </c>
      <c r="F1125">
        <v>2400</v>
      </c>
      <c r="G1125">
        <v>24.934383202100435</v>
      </c>
    </row>
    <row r="1126" spans="1:7" x14ac:dyDescent="0.25">
      <c r="A1126" t="s">
        <v>46</v>
      </c>
      <c r="B1126" t="s">
        <v>4</v>
      </c>
      <c r="C1126" t="s">
        <v>5</v>
      </c>
      <c r="D1126" t="s">
        <v>823</v>
      </c>
      <c r="E1126" t="str">
        <f t="shared" si="20"/>
        <v>WTADevitrified</v>
      </c>
      <c r="F1126">
        <v>2400</v>
      </c>
      <c r="G1126">
        <v>26.902887139108316</v>
      </c>
    </row>
    <row r="1127" spans="1:7" x14ac:dyDescent="0.25">
      <c r="A1127" t="s">
        <v>46</v>
      </c>
      <c r="B1127" t="s">
        <v>4</v>
      </c>
      <c r="C1127" t="s">
        <v>5</v>
      </c>
      <c r="D1127" t="s">
        <v>823</v>
      </c>
      <c r="E1127" t="str">
        <f t="shared" si="20"/>
        <v>WTADevitrified</v>
      </c>
      <c r="F1127">
        <v>2400</v>
      </c>
      <c r="G1127">
        <v>93.832020997376276</v>
      </c>
    </row>
    <row r="1128" spans="1:7" x14ac:dyDescent="0.25">
      <c r="A1128" t="s">
        <v>46</v>
      </c>
      <c r="B1128" t="s">
        <v>4</v>
      </c>
      <c r="C1128" t="s">
        <v>5</v>
      </c>
      <c r="D1128" t="s">
        <v>823</v>
      </c>
      <c r="E1128" t="str">
        <f t="shared" si="20"/>
        <v>WTADevitrified</v>
      </c>
      <c r="F1128">
        <v>2400</v>
      </c>
      <c r="G1128">
        <v>6.9055118110236435</v>
      </c>
    </row>
    <row r="1129" spans="1:7" x14ac:dyDescent="0.25">
      <c r="A1129" t="s">
        <v>185</v>
      </c>
      <c r="B1129" t="s">
        <v>4</v>
      </c>
      <c r="C1129" t="s">
        <v>93</v>
      </c>
      <c r="D1129" t="s">
        <v>823</v>
      </c>
      <c r="E1129" t="str">
        <f t="shared" si="20"/>
        <v>WTADevitrified</v>
      </c>
      <c r="F1129">
        <v>2400</v>
      </c>
      <c r="G1129">
        <v>66.960629921259624</v>
      </c>
    </row>
    <row r="1130" spans="1:7" x14ac:dyDescent="0.25">
      <c r="A1130" t="s">
        <v>185</v>
      </c>
      <c r="B1130" t="s">
        <v>4</v>
      </c>
      <c r="C1130" t="s">
        <v>93</v>
      </c>
      <c r="D1130" t="s">
        <v>823</v>
      </c>
      <c r="E1130" t="str">
        <f t="shared" si="20"/>
        <v>WTADevitrified</v>
      </c>
      <c r="F1130">
        <v>2400</v>
      </c>
      <c r="G1130">
        <v>31.167979002624634</v>
      </c>
    </row>
    <row r="1131" spans="1:7" x14ac:dyDescent="0.25">
      <c r="A1131" t="s">
        <v>176</v>
      </c>
      <c r="B1131" t="s">
        <v>4</v>
      </c>
      <c r="C1131" t="s">
        <v>93</v>
      </c>
      <c r="D1131" t="s">
        <v>823</v>
      </c>
      <c r="E1131" t="str">
        <f t="shared" si="20"/>
        <v>WTADevitrified</v>
      </c>
      <c r="F1131">
        <v>2400</v>
      </c>
      <c r="G1131">
        <v>5.1181102362202182</v>
      </c>
    </row>
    <row r="1132" spans="1:7" x14ac:dyDescent="0.25">
      <c r="A1132" t="s">
        <v>176</v>
      </c>
      <c r="B1132" t="s">
        <v>4</v>
      </c>
      <c r="C1132" t="s">
        <v>93</v>
      </c>
      <c r="D1132" t="s">
        <v>823</v>
      </c>
      <c r="E1132" t="str">
        <f t="shared" si="20"/>
        <v>WTADevitrified</v>
      </c>
      <c r="F1132">
        <v>2400</v>
      </c>
      <c r="G1132">
        <v>127.95275590551182</v>
      </c>
    </row>
    <row r="1133" spans="1:7" x14ac:dyDescent="0.25">
      <c r="A1133" t="s">
        <v>196</v>
      </c>
      <c r="B1133" t="s">
        <v>4</v>
      </c>
      <c r="C1133" t="s">
        <v>93</v>
      </c>
      <c r="D1133" t="s">
        <v>823</v>
      </c>
      <c r="E1133" t="str">
        <f t="shared" si="20"/>
        <v>WTADevitrified</v>
      </c>
      <c r="F1133">
        <v>2400</v>
      </c>
      <c r="G1133">
        <v>94</v>
      </c>
    </row>
    <row r="1134" spans="1:7" x14ac:dyDescent="0.25">
      <c r="A1134" t="s">
        <v>196</v>
      </c>
      <c r="B1134" t="s">
        <v>4</v>
      </c>
      <c r="C1134" t="s">
        <v>93</v>
      </c>
      <c r="D1134" t="s">
        <v>823</v>
      </c>
      <c r="E1134" t="str">
        <f t="shared" si="20"/>
        <v>WTADevitrified</v>
      </c>
      <c r="F1134">
        <v>2400</v>
      </c>
      <c r="G1134">
        <v>58.000000000000455</v>
      </c>
    </row>
    <row r="1135" spans="1:7" x14ac:dyDescent="0.25">
      <c r="A1135" t="s">
        <v>196</v>
      </c>
      <c r="B1135" t="s">
        <v>4</v>
      </c>
      <c r="C1135" t="s">
        <v>93</v>
      </c>
      <c r="D1135" t="s">
        <v>823</v>
      </c>
      <c r="E1135" t="str">
        <f t="shared" si="20"/>
        <v>WTADevitrified</v>
      </c>
      <c r="F1135">
        <v>2400</v>
      </c>
      <c r="G1135">
        <v>184</v>
      </c>
    </row>
    <row r="1136" spans="1:7" x14ac:dyDescent="0.25">
      <c r="A1136" t="s">
        <v>173</v>
      </c>
      <c r="B1136" t="s">
        <v>4</v>
      </c>
      <c r="C1136" t="s">
        <v>80</v>
      </c>
      <c r="D1136" t="s">
        <v>823</v>
      </c>
      <c r="E1136" t="str">
        <f t="shared" si="20"/>
        <v>WTADevitrified</v>
      </c>
      <c r="F1136">
        <v>2400</v>
      </c>
      <c r="G1136">
        <v>12.154855643044357</v>
      </c>
    </row>
    <row r="1137" spans="1:7" x14ac:dyDescent="0.25">
      <c r="A1137" t="s">
        <v>61</v>
      </c>
      <c r="B1137" t="s">
        <v>4</v>
      </c>
      <c r="C1137" t="s">
        <v>5</v>
      </c>
      <c r="D1137" t="s">
        <v>823</v>
      </c>
      <c r="E1137" t="str">
        <f t="shared" si="20"/>
        <v>WTADevitrified</v>
      </c>
      <c r="F1137">
        <v>2800</v>
      </c>
      <c r="G1137">
        <v>213.91076115485521</v>
      </c>
    </row>
    <row r="1138" spans="1:7" x14ac:dyDescent="0.25">
      <c r="A1138" t="s">
        <v>67</v>
      </c>
      <c r="B1138" t="s">
        <v>4</v>
      </c>
      <c r="C1138" t="s">
        <v>5</v>
      </c>
      <c r="D1138" t="s">
        <v>823</v>
      </c>
      <c r="E1138" t="str">
        <f t="shared" si="20"/>
        <v>WTADevitrified</v>
      </c>
      <c r="F1138">
        <v>2800</v>
      </c>
      <c r="G1138">
        <v>180.92125984251925</v>
      </c>
    </row>
    <row r="1139" spans="1:7" x14ac:dyDescent="0.25">
      <c r="A1139" t="s">
        <v>30</v>
      </c>
      <c r="B1139" t="s">
        <v>4</v>
      </c>
      <c r="C1139" t="s">
        <v>5</v>
      </c>
      <c r="D1139" t="s">
        <v>823</v>
      </c>
      <c r="E1139" t="str">
        <f t="shared" si="20"/>
        <v>WTADevitrified</v>
      </c>
      <c r="F1139">
        <v>2800</v>
      </c>
      <c r="G1139">
        <v>253.12860892388426</v>
      </c>
    </row>
    <row r="1140" spans="1:7" x14ac:dyDescent="0.25">
      <c r="A1140" t="s">
        <v>46</v>
      </c>
      <c r="B1140" t="s">
        <v>4</v>
      </c>
      <c r="C1140" t="s">
        <v>5</v>
      </c>
      <c r="D1140" t="s">
        <v>823</v>
      </c>
      <c r="E1140" t="str">
        <f t="shared" si="20"/>
        <v>WTADevitrified</v>
      </c>
      <c r="F1140">
        <v>2800</v>
      </c>
      <c r="G1140">
        <v>10.154855643044357</v>
      </c>
    </row>
    <row r="1141" spans="1:7" x14ac:dyDescent="0.25">
      <c r="A1141" t="s">
        <v>46</v>
      </c>
      <c r="B1141" t="s">
        <v>4</v>
      </c>
      <c r="C1141" t="s">
        <v>5</v>
      </c>
      <c r="D1141" t="s">
        <v>823</v>
      </c>
      <c r="E1141" t="str">
        <f t="shared" si="20"/>
        <v>WTADevitrified</v>
      </c>
      <c r="F1141">
        <v>2800</v>
      </c>
      <c r="G1141">
        <v>93.175853018372436</v>
      </c>
    </row>
    <row r="1142" spans="1:7" x14ac:dyDescent="0.25">
      <c r="A1142" t="s">
        <v>46</v>
      </c>
      <c r="B1142" t="s">
        <v>4</v>
      </c>
      <c r="C1142" t="s">
        <v>5</v>
      </c>
      <c r="D1142" t="s">
        <v>823</v>
      </c>
      <c r="E1142" t="str">
        <f t="shared" si="20"/>
        <v>WTADevitrified</v>
      </c>
      <c r="F1142">
        <v>2800</v>
      </c>
      <c r="G1142">
        <v>67.913385826771446</v>
      </c>
    </row>
    <row r="1143" spans="1:7" x14ac:dyDescent="0.25">
      <c r="A1143" t="s">
        <v>173</v>
      </c>
      <c r="B1143" t="s">
        <v>4</v>
      </c>
      <c r="C1143" t="s">
        <v>93</v>
      </c>
      <c r="D1143" t="s">
        <v>823</v>
      </c>
      <c r="E1143" t="str">
        <f t="shared" si="20"/>
        <v>WTADevitrified</v>
      </c>
      <c r="F1143">
        <v>2800</v>
      </c>
      <c r="G1143">
        <v>75.787401574803425</v>
      </c>
    </row>
    <row r="1144" spans="1:7" x14ac:dyDescent="0.25">
      <c r="A1144" t="s">
        <v>196</v>
      </c>
      <c r="B1144" t="s">
        <v>4</v>
      </c>
      <c r="C1144" t="s">
        <v>93</v>
      </c>
      <c r="D1144" t="s">
        <v>823</v>
      </c>
      <c r="E1144" t="str">
        <f t="shared" si="20"/>
        <v>WTADevitrified</v>
      </c>
      <c r="F1144">
        <v>2800</v>
      </c>
      <c r="G1144">
        <v>38</v>
      </c>
    </row>
    <row r="1145" spans="1:7" x14ac:dyDescent="0.25">
      <c r="A1145" t="s">
        <v>196</v>
      </c>
      <c r="B1145" t="s">
        <v>4</v>
      </c>
      <c r="C1145" t="s">
        <v>93</v>
      </c>
      <c r="D1145" t="s">
        <v>823</v>
      </c>
      <c r="E1145" t="str">
        <f t="shared" si="20"/>
        <v>WTADevitrified</v>
      </c>
      <c r="F1145">
        <v>2800</v>
      </c>
      <c r="G1145">
        <v>138</v>
      </c>
    </row>
    <row r="1146" spans="1:7" x14ac:dyDescent="0.25">
      <c r="A1146" t="s">
        <v>25</v>
      </c>
      <c r="B1146" t="s">
        <v>4</v>
      </c>
      <c r="C1146" t="s">
        <v>5</v>
      </c>
      <c r="D1146" t="s">
        <v>823</v>
      </c>
      <c r="E1146" t="str">
        <f t="shared" si="20"/>
        <v>WTADevitrified</v>
      </c>
      <c r="F1146">
        <v>3200</v>
      </c>
      <c r="G1146">
        <v>79.091863517061029</v>
      </c>
    </row>
    <row r="1147" spans="1:7" x14ac:dyDescent="0.25">
      <c r="A1147" t="s">
        <v>37</v>
      </c>
      <c r="B1147" t="s">
        <v>4</v>
      </c>
      <c r="C1147" t="s">
        <v>5</v>
      </c>
      <c r="D1147" t="s">
        <v>823</v>
      </c>
      <c r="E1147" t="str">
        <f t="shared" si="20"/>
        <v>WTADevitrified</v>
      </c>
      <c r="F1147">
        <v>3200</v>
      </c>
      <c r="G1147">
        <v>199.80314960629948</v>
      </c>
    </row>
    <row r="1148" spans="1:7" x14ac:dyDescent="0.25">
      <c r="A1148" t="s">
        <v>67</v>
      </c>
      <c r="B1148" t="s">
        <v>4</v>
      </c>
      <c r="C1148" t="s">
        <v>5</v>
      </c>
      <c r="D1148" t="s">
        <v>823</v>
      </c>
      <c r="E1148" t="str">
        <f t="shared" si="20"/>
        <v>WTADevitrified</v>
      </c>
      <c r="F1148">
        <v>3200</v>
      </c>
      <c r="G1148">
        <v>78.921259842519248</v>
      </c>
    </row>
    <row r="1149" spans="1:7" x14ac:dyDescent="0.25">
      <c r="A1149" t="s">
        <v>92</v>
      </c>
      <c r="B1149" t="s">
        <v>4</v>
      </c>
      <c r="C1149" t="s">
        <v>5</v>
      </c>
      <c r="D1149" t="s">
        <v>823</v>
      </c>
      <c r="E1149" t="str">
        <f t="shared" si="20"/>
        <v>WTADevitrified</v>
      </c>
      <c r="F1149">
        <v>3200</v>
      </c>
      <c r="G1149">
        <v>216.15748031496059</v>
      </c>
    </row>
    <row r="1150" spans="1:7" x14ac:dyDescent="0.25">
      <c r="A1150" t="s">
        <v>30</v>
      </c>
      <c r="B1150" t="s">
        <v>4</v>
      </c>
      <c r="C1150" t="s">
        <v>5</v>
      </c>
      <c r="D1150" t="s">
        <v>823</v>
      </c>
      <c r="E1150" t="str">
        <f t="shared" si="20"/>
        <v>WTADevitrified</v>
      </c>
      <c r="F1150">
        <v>3200</v>
      </c>
      <c r="G1150">
        <v>185.03937007874083</v>
      </c>
    </row>
    <row r="1151" spans="1:7" x14ac:dyDescent="0.25">
      <c r="A1151" t="s">
        <v>30</v>
      </c>
      <c r="B1151" t="s">
        <v>4</v>
      </c>
      <c r="C1151" t="s">
        <v>5</v>
      </c>
      <c r="D1151" t="s">
        <v>823</v>
      </c>
      <c r="E1151" t="str">
        <f t="shared" si="20"/>
        <v>WTADevitrified</v>
      </c>
      <c r="F1151">
        <v>3200</v>
      </c>
      <c r="G1151">
        <v>194.83727034120739</v>
      </c>
    </row>
    <row r="1152" spans="1:7" x14ac:dyDescent="0.25">
      <c r="A1152" t="s">
        <v>185</v>
      </c>
      <c r="B1152" t="s">
        <v>4</v>
      </c>
      <c r="C1152" t="s">
        <v>93</v>
      </c>
      <c r="D1152" t="s">
        <v>823</v>
      </c>
      <c r="E1152" t="str">
        <f t="shared" si="20"/>
        <v>WTADevitrified</v>
      </c>
      <c r="F1152">
        <v>3200</v>
      </c>
      <c r="G1152">
        <v>73.000000000000455</v>
      </c>
    </row>
    <row r="1153" spans="1:7" x14ac:dyDescent="0.25">
      <c r="A1153" t="s">
        <v>25</v>
      </c>
      <c r="B1153" t="s">
        <v>4</v>
      </c>
      <c r="C1153" t="s">
        <v>5</v>
      </c>
      <c r="D1153" t="s">
        <v>823</v>
      </c>
      <c r="E1153" t="str">
        <f t="shared" si="20"/>
        <v>WTADevitrified</v>
      </c>
      <c r="F1153">
        <v>3600</v>
      </c>
      <c r="G1153">
        <v>96.104986876640396</v>
      </c>
    </row>
    <row r="1154" spans="1:7" x14ac:dyDescent="0.25">
      <c r="A1154" t="s">
        <v>25</v>
      </c>
      <c r="B1154" t="s">
        <v>4</v>
      </c>
      <c r="C1154" t="s">
        <v>5</v>
      </c>
      <c r="D1154" t="s">
        <v>823</v>
      </c>
      <c r="E1154" t="str">
        <f t="shared" si="20"/>
        <v>WTADevitrified</v>
      </c>
      <c r="F1154">
        <v>3600</v>
      </c>
      <c r="G1154">
        <v>69.881889763779327</v>
      </c>
    </row>
    <row r="1155" spans="1:7" x14ac:dyDescent="0.25">
      <c r="A1155" t="s">
        <v>25</v>
      </c>
      <c r="B1155" t="s">
        <v>4</v>
      </c>
      <c r="C1155" t="s">
        <v>5</v>
      </c>
      <c r="D1155" t="s">
        <v>823</v>
      </c>
      <c r="E1155" t="str">
        <f t="shared" si="20"/>
        <v>WTADevitrified</v>
      </c>
      <c r="F1155">
        <v>3600</v>
      </c>
      <c r="G1155">
        <v>234.01312335958028</v>
      </c>
    </row>
    <row r="1156" spans="1:7" x14ac:dyDescent="0.25">
      <c r="A1156" t="s">
        <v>92</v>
      </c>
      <c r="B1156" t="s">
        <v>4</v>
      </c>
      <c r="C1156" t="s">
        <v>5</v>
      </c>
      <c r="D1156" t="s">
        <v>823</v>
      </c>
      <c r="E1156" t="str">
        <f t="shared" si="20"/>
        <v>WTADevitrified</v>
      </c>
      <c r="F1156">
        <v>3600</v>
      </c>
      <c r="G1156">
        <v>224.13123359580004</v>
      </c>
    </row>
    <row r="1157" spans="1:7" x14ac:dyDescent="0.25">
      <c r="A1157" t="s">
        <v>30</v>
      </c>
      <c r="B1157" t="s">
        <v>4</v>
      </c>
      <c r="C1157" t="s">
        <v>5</v>
      </c>
      <c r="D1157" t="s">
        <v>823</v>
      </c>
      <c r="E1157" t="str">
        <f t="shared" si="20"/>
        <v>WTADevitrified</v>
      </c>
      <c r="F1157">
        <v>3600</v>
      </c>
      <c r="G1157">
        <v>400</v>
      </c>
    </row>
    <row r="1158" spans="1:7" x14ac:dyDescent="0.25">
      <c r="A1158" t="s">
        <v>185</v>
      </c>
      <c r="B1158" t="s">
        <v>4</v>
      </c>
      <c r="C1158" t="s">
        <v>93</v>
      </c>
      <c r="D1158" t="s">
        <v>823</v>
      </c>
      <c r="E1158" t="str">
        <f t="shared" si="20"/>
        <v>WTADevitrified</v>
      </c>
      <c r="F1158">
        <v>3600</v>
      </c>
      <c r="G1158">
        <v>28.049868766404416</v>
      </c>
    </row>
    <row r="1159" spans="1:7" x14ac:dyDescent="0.25">
      <c r="A1159" t="s">
        <v>25</v>
      </c>
      <c r="B1159" t="s">
        <v>4</v>
      </c>
      <c r="C1159" t="s">
        <v>5</v>
      </c>
      <c r="D1159" t="s">
        <v>823</v>
      </c>
      <c r="E1159" t="str">
        <f t="shared" ref="E1159:E1222" si="21">B1159&amp;D1159</f>
        <v>WTADevitrified</v>
      </c>
      <c r="F1159">
        <v>4000</v>
      </c>
      <c r="G1159">
        <v>40.002624671916237</v>
      </c>
    </row>
    <row r="1160" spans="1:7" x14ac:dyDescent="0.25">
      <c r="A1160" t="s">
        <v>48</v>
      </c>
      <c r="B1160" t="s">
        <v>4</v>
      </c>
      <c r="C1160" t="s">
        <v>5</v>
      </c>
      <c r="D1160" t="s">
        <v>823</v>
      </c>
      <c r="E1160" t="str">
        <f t="shared" si="21"/>
        <v>WTADevitrified</v>
      </c>
      <c r="F1160">
        <v>4000</v>
      </c>
      <c r="G1160">
        <v>81.102362204725068</v>
      </c>
    </row>
    <row r="1161" spans="1:7" x14ac:dyDescent="0.25">
      <c r="A1161" t="s">
        <v>30</v>
      </c>
      <c r="B1161" t="s">
        <v>4</v>
      </c>
      <c r="C1161" t="s">
        <v>5</v>
      </c>
      <c r="D1161" t="s">
        <v>823</v>
      </c>
      <c r="E1161" t="str">
        <f t="shared" si="21"/>
        <v>WTADevitrified</v>
      </c>
      <c r="F1161">
        <v>4000</v>
      </c>
      <c r="G1161">
        <v>372.02624671915964</v>
      </c>
    </row>
    <row r="1162" spans="1:7" x14ac:dyDescent="0.25">
      <c r="A1162" t="s">
        <v>185</v>
      </c>
      <c r="B1162" t="s">
        <v>4</v>
      </c>
      <c r="C1162" t="s">
        <v>93</v>
      </c>
      <c r="D1162" t="s">
        <v>823</v>
      </c>
      <c r="E1162" t="str">
        <f t="shared" si="21"/>
        <v>WTADevitrified</v>
      </c>
      <c r="F1162">
        <v>4000</v>
      </c>
      <c r="G1162">
        <v>31.824146981627564</v>
      </c>
    </row>
    <row r="1163" spans="1:7" x14ac:dyDescent="0.25">
      <c r="A1163" t="s">
        <v>51</v>
      </c>
      <c r="B1163" t="s">
        <v>4</v>
      </c>
      <c r="C1163" t="s">
        <v>5</v>
      </c>
      <c r="D1163" t="s">
        <v>823</v>
      </c>
      <c r="E1163" t="str">
        <f t="shared" si="21"/>
        <v>WTADevitrified</v>
      </c>
      <c r="F1163">
        <v>4400</v>
      </c>
      <c r="G1163">
        <v>95.800524934383247</v>
      </c>
    </row>
    <row r="1164" spans="1:7" x14ac:dyDescent="0.25">
      <c r="A1164" t="s">
        <v>51</v>
      </c>
      <c r="B1164" t="s">
        <v>4</v>
      </c>
      <c r="C1164" t="s">
        <v>5</v>
      </c>
      <c r="D1164" t="s">
        <v>823</v>
      </c>
      <c r="E1164" t="str">
        <f t="shared" si="21"/>
        <v>WTADevitrified</v>
      </c>
      <c r="F1164">
        <v>4400</v>
      </c>
      <c r="G1164">
        <v>214.84251968503941</v>
      </c>
    </row>
    <row r="1165" spans="1:7" x14ac:dyDescent="0.25">
      <c r="A1165" t="s">
        <v>61</v>
      </c>
      <c r="B1165" t="s">
        <v>4</v>
      </c>
      <c r="C1165" t="s">
        <v>5</v>
      </c>
      <c r="D1165" t="s">
        <v>823</v>
      </c>
      <c r="E1165" t="str">
        <f t="shared" si="21"/>
        <v>WTADevitrified</v>
      </c>
      <c r="F1165">
        <v>4400</v>
      </c>
      <c r="G1165">
        <v>343.93438320210043</v>
      </c>
    </row>
    <row r="1166" spans="1:7" x14ac:dyDescent="0.25">
      <c r="A1166" t="s">
        <v>42</v>
      </c>
      <c r="B1166" t="s">
        <v>4</v>
      </c>
      <c r="C1166" t="s">
        <v>5</v>
      </c>
      <c r="D1166" t="s">
        <v>823</v>
      </c>
      <c r="E1166" t="str">
        <f t="shared" si="21"/>
        <v>WTADevitrified</v>
      </c>
      <c r="F1166">
        <v>4800</v>
      </c>
      <c r="G1166">
        <v>48.850393700788118</v>
      </c>
    </row>
    <row r="1167" spans="1:7" x14ac:dyDescent="0.25">
      <c r="A1167" t="s">
        <v>51</v>
      </c>
      <c r="B1167" t="s">
        <v>4</v>
      </c>
      <c r="C1167" t="s">
        <v>5</v>
      </c>
      <c r="D1167" t="s">
        <v>823</v>
      </c>
      <c r="E1167" t="str">
        <f t="shared" si="21"/>
        <v>WTADevitrified</v>
      </c>
      <c r="F1167">
        <v>4800</v>
      </c>
      <c r="G1167">
        <v>245.13123359580004</v>
      </c>
    </row>
    <row r="1168" spans="1:7" x14ac:dyDescent="0.25">
      <c r="A1168" t="s">
        <v>61</v>
      </c>
      <c r="B1168" t="s">
        <v>4</v>
      </c>
      <c r="C1168" t="s">
        <v>5</v>
      </c>
      <c r="D1168" t="s">
        <v>823</v>
      </c>
      <c r="E1168" t="str">
        <f t="shared" si="21"/>
        <v>WTADevitrified</v>
      </c>
      <c r="F1168">
        <v>4800</v>
      </c>
      <c r="G1168">
        <v>125.88188976377933</v>
      </c>
    </row>
    <row r="1169" spans="1:7" x14ac:dyDescent="0.25">
      <c r="A1169" t="s">
        <v>42</v>
      </c>
      <c r="B1169" t="s">
        <v>4</v>
      </c>
      <c r="C1169" t="s">
        <v>5</v>
      </c>
      <c r="D1169" t="s">
        <v>823</v>
      </c>
      <c r="E1169" t="str">
        <f t="shared" si="21"/>
        <v>WTADevitrified</v>
      </c>
      <c r="F1169">
        <v>5200</v>
      </c>
      <c r="G1169">
        <v>400</v>
      </c>
    </row>
    <row r="1170" spans="1:7" x14ac:dyDescent="0.25">
      <c r="A1170" t="s">
        <v>42</v>
      </c>
      <c r="B1170" t="s">
        <v>4</v>
      </c>
      <c r="C1170" t="s">
        <v>5</v>
      </c>
      <c r="D1170" t="s">
        <v>823</v>
      </c>
      <c r="E1170" t="str">
        <f t="shared" si="21"/>
        <v>WTADevitrified</v>
      </c>
      <c r="F1170">
        <v>5600</v>
      </c>
      <c r="G1170">
        <v>102.98687664041972</v>
      </c>
    </row>
    <row r="1171" spans="1:7" x14ac:dyDescent="0.25">
      <c r="A1171" t="s">
        <v>92</v>
      </c>
      <c r="B1171" t="s">
        <v>4</v>
      </c>
      <c r="C1171" t="s">
        <v>93</v>
      </c>
      <c r="D1171" t="s">
        <v>823</v>
      </c>
      <c r="E1171" t="str">
        <f t="shared" si="21"/>
        <v>WTADevitrified</v>
      </c>
      <c r="F1171">
        <v>6800</v>
      </c>
      <c r="G1171">
        <v>0.86876640420086915</v>
      </c>
    </row>
    <row r="1172" spans="1:7" x14ac:dyDescent="0.25">
      <c r="A1172" t="s">
        <v>92</v>
      </c>
      <c r="B1172" t="s">
        <v>4</v>
      </c>
      <c r="C1172" t="s">
        <v>93</v>
      </c>
      <c r="D1172" t="s">
        <v>823</v>
      </c>
      <c r="E1172" t="str">
        <f t="shared" si="21"/>
        <v>WTADevitrified</v>
      </c>
      <c r="F1172">
        <v>7200</v>
      </c>
      <c r="G1172">
        <v>72.95013123359422</v>
      </c>
    </row>
    <row r="1173" spans="1:7" x14ac:dyDescent="0.25">
      <c r="A1173" t="s">
        <v>92</v>
      </c>
      <c r="B1173" t="s">
        <v>4</v>
      </c>
      <c r="C1173" t="s">
        <v>93</v>
      </c>
      <c r="D1173" t="s">
        <v>823</v>
      </c>
      <c r="E1173" t="str">
        <f t="shared" si="21"/>
        <v>WTADevitrified</v>
      </c>
      <c r="F1173">
        <v>8800</v>
      </c>
      <c r="G1173">
        <v>117.99475065616934</v>
      </c>
    </row>
    <row r="1174" spans="1:7" x14ac:dyDescent="0.25">
      <c r="A1174" t="s">
        <v>92</v>
      </c>
      <c r="B1174" t="s">
        <v>4</v>
      </c>
      <c r="C1174" t="s">
        <v>93</v>
      </c>
      <c r="D1174" t="s">
        <v>823</v>
      </c>
      <c r="E1174" t="str">
        <f t="shared" si="21"/>
        <v>WTADevitrified</v>
      </c>
      <c r="F1174">
        <v>9200</v>
      </c>
      <c r="G1174">
        <v>400</v>
      </c>
    </row>
    <row r="1175" spans="1:7" x14ac:dyDescent="0.25">
      <c r="A1175" t="s">
        <v>92</v>
      </c>
      <c r="B1175" t="s">
        <v>4</v>
      </c>
      <c r="C1175" t="s">
        <v>93</v>
      </c>
      <c r="D1175" t="s">
        <v>823</v>
      </c>
      <c r="E1175" t="str">
        <f t="shared" si="21"/>
        <v>WTADevitrified</v>
      </c>
      <c r="F1175">
        <v>9600</v>
      </c>
      <c r="G1175">
        <v>108.97375328083945</v>
      </c>
    </row>
    <row r="1176" spans="1:7" x14ac:dyDescent="0.25">
      <c r="A1176" t="s">
        <v>92</v>
      </c>
      <c r="B1176" t="s">
        <v>4</v>
      </c>
      <c r="C1176" t="s">
        <v>93</v>
      </c>
      <c r="D1176" t="s">
        <v>823</v>
      </c>
      <c r="E1176" t="str">
        <f t="shared" si="21"/>
        <v>WTADevitrified</v>
      </c>
      <c r="F1176">
        <v>10000</v>
      </c>
      <c r="G1176">
        <v>154.93700787401576</v>
      </c>
    </row>
    <row r="1177" spans="1:7" x14ac:dyDescent="0.25">
      <c r="A1177" t="s">
        <v>92</v>
      </c>
      <c r="B1177" t="s">
        <v>4</v>
      </c>
      <c r="C1177" t="s">
        <v>93</v>
      </c>
      <c r="D1177" t="s">
        <v>823</v>
      </c>
      <c r="E1177" t="str">
        <f t="shared" si="21"/>
        <v>WTADevitrified</v>
      </c>
      <c r="F1177">
        <v>10400</v>
      </c>
      <c r="G1177">
        <v>70.128608923883803</v>
      </c>
    </row>
    <row r="1178" spans="1:7" x14ac:dyDescent="0.25">
      <c r="A1178" t="s">
        <v>92</v>
      </c>
      <c r="B1178" t="s">
        <v>4</v>
      </c>
      <c r="C1178" t="s">
        <v>93</v>
      </c>
      <c r="D1178" t="s">
        <v>823</v>
      </c>
      <c r="E1178" t="str">
        <f t="shared" si="21"/>
        <v>WTADevitrified</v>
      </c>
      <c r="F1178">
        <v>12000</v>
      </c>
      <c r="G1178">
        <v>226.04986876640396</v>
      </c>
    </row>
    <row r="1179" spans="1:7" x14ac:dyDescent="0.25">
      <c r="A1179" t="s">
        <v>149</v>
      </c>
      <c r="B1179" t="s">
        <v>4</v>
      </c>
      <c r="C1179" t="s">
        <v>153</v>
      </c>
      <c r="D1179" t="s">
        <v>1098</v>
      </c>
      <c r="E1179" t="str">
        <f t="shared" si="21"/>
        <v>WTAMineralized</v>
      </c>
      <c r="F1179">
        <v>400</v>
      </c>
      <c r="G1179">
        <v>42.979002624671921</v>
      </c>
    </row>
    <row r="1180" spans="1:7" x14ac:dyDescent="0.25">
      <c r="A1180" t="s">
        <v>147</v>
      </c>
      <c r="B1180" t="s">
        <v>4</v>
      </c>
      <c r="C1180" t="s">
        <v>148</v>
      </c>
      <c r="D1180" t="s">
        <v>1098</v>
      </c>
      <c r="E1180" t="str">
        <f t="shared" si="21"/>
        <v>WTAMineralized</v>
      </c>
      <c r="F1180">
        <v>400</v>
      </c>
      <c r="G1180">
        <v>71.958005249343842</v>
      </c>
    </row>
    <row r="1181" spans="1:7" x14ac:dyDescent="0.25">
      <c r="A1181" t="s">
        <v>147</v>
      </c>
      <c r="B1181" t="s">
        <v>4</v>
      </c>
      <c r="C1181" t="s">
        <v>148</v>
      </c>
      <c r="D1181" t="s">
        <v>1098</v>
      </c>
      <c r="E1181" t="str">
        <f t="shared" si="21"/>
        <v>WTAMineralized</v>
      </c>
      <c r="F1181">
        <v>800</v>
      </c>
      <c r="G1181">
        <v>400</v>
      </c>
    </row>
    <row r="1182" spans="1:7" x14ac:dyDescent="0.25">
      <c r="A1182" t="s">
        <v>149</v>
      </c>
      <c r="B1182" t="s">
        <v>4</v>
      </c>
      <c r="C1182" t="s">
        <v>156</v>
      </c>
      <c r="D1182" t="s">
        <v>1098</v>
      </c>
      <c r="E1182" t="str">
        <f t="shared" si="21"/>
        <v>WTAMineralized</v>
      </c>
      <c r="F1182">
        <v>800</v>
      </c>
      <c r="G1182">
        <v>132.92913385826773</v>
      </c>
    </row>
    <row r="1183" spans="1:7" x14ac:dyDescent="0.25">
      <c r="A1183" t="s">
        <v>113</v>
      </c>
      <c r="B1183" t="s">
        <v>4</v>
      </c>
      <c r="C1183" t="s">
        <v>115</v>
      </c>
      <c r="D1183" t="s">
        <v>1098</v>
      </c>
      <c r="E1183" t="str">
        <f t="shared" si="21"/>
        <v>WTAMineralized</v>
      </c>
      <c r="F1183">
        <v>800</v>
      </c>
      <c r="G1183">
        <v>136.12204724409457</v>
      </c>
    </row>
    <row r="1184" spans="1:7" x14ac:dyDescent="0.25">
      <c r="A1184" t="s">
        <v>147</v>
      </c>
      <c r="B1184" t="s">
        <v>4</v>
      </c>
      <c r="C1184" t="s">
        <v>148</v>
      </c>
      <c r="D1184" t="s">
        <v>1098</v>
      </c>
      <c r="E1184" t="str">
        <f t="shared" si="21"/>
        <v>WTAMineralized</v>
      </c>
      <c r="F1184">
        <v>1200</v>
      </c>
      <c r="G1184">
        <v>400</v>
      </c>
    </row>
    <row r="1185" spans="1:7" x14ac:dyDescent="0.25">
      <c r="A1185" t="s">
        <v>149</v>
      </c>
      <c r="B1185" t="s">
        <v>4</v>
      </c>
      <c r="C1185" t="s">
        <v>156</v>
      </c>
      <c r="D1185" t="s">
        <v>1098</v>
      </c>
      <c r="E1185" t="str">
        <f t="shared" si="21"/>
        <v>WTAMineralized</v>
      </c>
      <c r="F1185">
        <v>1200</v>
      </c>
      <c r="G1185">
        <v>400</v>
      </c>
    </row>
    <row r="1186" spans="1:7" x14ac:dyDescent="0.25">
      <c r="A1186" t="s">
        <v>147</v>
      </c>
      <c r="B1186" t="s">
        <v>4</v>
      </c>
      <c r="C1186" t="s">
        <v>148</v>
      </c>
      <c r="D1186" t="s">
        <v>1098</v>
      </c>
      <c r="E1186" t="str">
        <f t="shared" si="21"/>
        <v>WTAMineralized</v>
      </c>
      <c r="F1186">
        <v>1600</v>
      </c>
      <c r="G1186">
        <v>89</v>
      </c>
    </row>
    <row r="1187" spans="1:7" x14ac:dyDescent="0.25">
      <c r="A1187" t="s">
        <v>149</v>
      </c>
      <c r="B1187" t="s">
        <v>4</v>
      </c>
      <c r="C1187" t="s">
        <v>156</v>
      </c>
      <c r="D1187" t="s">
        <v>1098</v>
      </c>
      <c r="E1187" t="str">
        <f t="shared" si="21"/>
        <v>WTAMineralized</v>
      </c>
      <c r="F1187">
        <v>1600</v>
      </c>
      <c r="G1187">
        <v>9.0656167979004749</v>
      </c>
    </row>
    <row r="1188" spans="1:7" x14ac:dyDescent="0.25">
      <c r="A1188" t="s">
        <v>201</v>
      </c>
      <c r="B1188" t="s">
        <v>4</v>
      </c>
      <c r="C1188" t="s">
        <v>181</v>
      </c>
      <c r="D1188" t="s">
        <v>1098</v>
      </c>
      <c r="E1188" t="str">
        <f t="shared" si="21"/>
        <v>WTAMineralized</v>
      </c>
      <c r="F1188">
        <v>2000</v>
      </c>
      <c r="G1188">
        <v>170</v>
      </c>
    </row>
    <row r="1189" spans="1:7" x14ac:dyDescent="0.25">
      <c r="A1189" t="s">
        <v>201</v>
      </c>
      <c r="B1189" t="s">
        <v>4</v>
      </c>
      <c r="C1189" t="s">
        <v>204</v>
      </c>
      <c r="D1189" t="s">
        <v>1098</v>
      </c>
      <c r="E1189" t="str">
        <f t="shared" si="21"/>
        <v>WTAMineralized</v>
      </c>
      <c r="F1189">
        <v>2000</v>
      </c>
      <c r="G1189">
        <v>92</v>
      </c>
    </row>
    <row r="1190" spans="1:7" x14ac:dyDescent="0.25">
      <c r="A1190" t="s">
        <v>173</v>
      </c>
      <c r="B1190" t="s">
        <v>4</v>
      </c>
      <c r="C1190" t="s">
        <v>175</v>
      </c>
      <c r="D1190" t="s">
        <v>1098</v>
      </c>
      <c r="E1190" t="str">
        <f t="shared" si="21"/>
        <v>WTAMineralized</v>
      </c>
      <c r="F1190">
        <v>2400</v>
      </c>
      <c r="G1190">
        <v>43.028871391076336</v>
      </c>
    </row>
    <row r="1191" spans="1:7" x14ac:dyDescent="0.25">
      <c r="A1191" t="s">
        <v>201</v>
      </c>
      <c r="B1191" t="s">
        <v>4</v>
      </c>
      <c r="C1191" t="s">
        <v>204</v>
      </c>
      <c r="D1191" t="s">
        <v>1098</v>
      </c>
      <c r="E1191" t="str">
        <f t="shared" si="21"/>
        <v>WTAMineralized</v>
      </c>
      <c r="F1191">
        <v>2400</v>
      </c>
      <c r="G1191">
        <v>333</v>
      </c>
    </row>
    <row r="1192" spans="1:7" x14ac:dyDescent="0.25">
      <c r="A1192" t="s">
        <v>173</v>
      </c>
      <c r="B1192" t="s">
        <v>4</v>
      </c>
      <c r="C1192" t="s">
        <v>175</v>
      </c>
      <c r="D1192" t="s">
        <v>1098</v>
      </c>
      <c r="E1192" t="str">
        <f t="shared" si="21"/>
        <v>WTAMineralized</v>
      </c>
      <c r="F1192">
        <v>2800</v>
      </c>
      <c r="G1192">
        <v>95.094488188975902</v>
      </c>
    </row>
    <row r="1193" spans="1:7" x14ac:dyDescent="0.25">
      <c r="A1193" t="s">
        <v>173</v>
      </c>
      <c r="B1193" t="s">
        <v>4</v>
      </c>
      <c r="C1193" t="s">
        <v>175</v>
      </c>
      <c r="D1193" t="s">
        <v>1098</v>
      </c>
      <c r="E1193" t="str">
        <f t="shared" si="21"/>
        <v>WTAMineralized</v>
      </c>
      <c r="F1193">
        <v>2800</v>
      </c>
      <c r="G1193">
        <v>65.94488188976311</v>
      </c>
    </row>
    <row r="1194" spans="1:7" x14ac:dyDescent="0.25">
      <c r="A1194" t="s">
        <v>48</v>
      </c>
      <c r="B1194" s="35" t="s">
        <v>4</v>
      </c>
      <c r="C1194" t="s">
        <v>41</v>
      </c>
      <c r="D1194" t="s">
        <v>1098</v>
      </c>
      <c r="E1194" t="str">
        <f t="shared" si="21"/>
        <v>WTAMineralized</v>
      </c>
      <c r="F1194">
        <v>3200</v>
      </c>
      <c r="G1194">
        <v>16.144356955380317</v>
      </c>
    </row>
    <row r="1195" spans="1:7" x14ac:dyDescent="0.25">
      <c r="A1195" t="s">
        <v>48</v>
      </c>
      <c r="B1195" t="s">
        <v>4</v>
      </c>
      <c r="C1195" t="s">
        <v>41</v>
      </c>
      <c r="D1195" t="s">
        <v>1098</v>
      </c>
      <c r="E1195" t="str">
        <f t="shared" si="21"/>
        <v>WTAMineralized</v>
      </c>
      <c r="F1195">
        <v>3600</v>
      </c>
      <c r="G1195">
        <v>27.162729658792159</v>
      </c>
    </row>
    <row r="1196" spans="1:7" x14ac:dyDescent="0.25">
      <c r="A1196" t="s">
        <v>51</v>
      </c>
      <c r="B1196" t="s">
        <v>4</v>
      </c>
      <c r="C1196" t="s">
        <v>57</v>
      </c>
      <c r="D1196" t="s">
        <v>1098</v>
      </c>
      <c r="E1196" t="str">
        <f t="shared" si="21"/>
        <v>WTAMineralized</v>
      </c>
      <c r="F1196">
        <v>3600</v>
      </c>
      <c r="G1196">
        <v>70.209973753280792</v>
      </c>
    </row>
    <row r="1197" spans="1:7" x14ac:dyDescent="0.25">
      <c r="A1197" t="s">
        <v>98</v>
      </c>
      <c r="B1197" t="s">
        <v>4</v>
      </c>
      <c r="C1197" t="s">
        <v>104</v>
      </c>
      <c r="D1197" t="s">
        <v>1098</v>
      </c>
      <c r="E1197" t="str">
        <f t="shared" si="21"/>
        <v>WTAMineralized</v>
      </c>
      <c r="F1197">
        <v>4000</v>
      </c>
      <c r="G1197">
        <v>122.09186351706012</v>
      </c>
    </row>
    <row r="1198" spans="1:7" x14ac:dyDescent="0.25">
      <c r="A1198" t="s">
        <v>135</v>
      </c>
      <c r="B1198" t="s">
        <v>4</v>
      </c>
      <c r="C1198" t="s">
        <v>38</v>
      </c>
      <c r="D1198" t="s">
        <v>1098</v>
      </c>
      <c r="E1198" t="str">
        <f t="shared" si="21"/>
        <v>WTAMineralized</v>
      </c>
      <c r="F1198">
        <v>4000</v>
      </c>
      <c r="G1198">
        <v>49.13123359580095</v>
      </c>
    </row>
    <row r="1199" spans="1:7" x14ac:dyDescent="0.25">
      <c r="A1199" t="s">
        <v>98</v>
      </c>
      <c r="B1199" t="s">
        <v>4</v>
      </c>
      <c r="C1199" t="s">
        <v>104</v>
      </c>
      <c r="D1199" t="s">
        <v>1098</v>
      </c>
      <c r="E1199" t="str">
        <f t="shared" si="21"/>
        <v>WTAMineralized</v>
      </c>
      <c r="F1199">
        <v>4400</v>
      </c>
      <c r="G1199">
        <v>93.13123359580004</v>
      </c>
    </row>
    <row r="1200" spans="1:7" x14ac:dyDescent="0.25">
      <c r="A1200" t="s">
        <v>51</v>
      </c>
      <c r="B1200" t="s">
        <v>4</v>
      </c>
      <c r="C1200" t="s">
        <v>20</v>
      </c>
      <c r="D1200" t="s">
        <v>1098</v>
      </c>
      <c r="E1200" t="str">
        <f t="shared" si="21"/>
        <v>WTAMineralized</v>
      </c>
      <c r="F1200">
        <v>4400</v>
      </c>
      <c r="G1200">
        <v>24.278215223097504</v>
      </c>
    </row>
    <row r="1201" spans="1:7" x14ac:dyDescent="0.25">
      <c r="A1201" t="s">
        <v>185</v>
      </c>
      <c r="B1201" t="s">
        <v>4</v>
      </c>
      <c r="C1201" t="s">
        <v>187</v>
      </c>
      <c r="D1201" t="s">
        <v>1098</v>
      </c>
      <c r="E1201" t="str">
        <f t="shared" si="21"/>
        <v>WTAMineralized</v>
      </c>
      <c r="F1201">
        <v>4400</v>
      </c>
      <c r="G1201">
        <v>209.90813648293988</v>
      </c>
    </row>
    <row r="1202" spans="1:7" x14ac:dyDescent="0.25">
      <c r="A1202" t="s">
        <v>135</v>
      </c>
      <c r="B1202" t="s">
        <v>4</v>
      </c>
      <c r="C1202" t="s">
        <v>38</v>
      </c>
      <c r="D1202" t="s">
        <v>1098</v>
      </c>
      <c r="E1202" t="str">
        <f t="shared" si="21"/>
        <v>WTAMineralized</v>
      </c>
      <c r="F1202">
        <v>4400</v>
      </c>
      <c r="G1202">
        <v>400</v>
      </c>
    </row>
    <row r="1203" spans="1:7" x14ac:dyDescent="0.25">
      <c r="A1203" t="s">
        <v>135</v>
      </c>
      <c r="B1203" t="s">
        <v>4</v>
      </c>
      <c r="C1203" t="s">
        <v>38</v>
      </c>
      <c r="D1203" t="s">
        <v>1098</v>
      </c>
      <c r="E1203" t="str">
        <f t="shared" si="21"/>
        <v>WTAMineralized</v>
      </c>
      <c r="F1203">
        <v>4800</v>
      </c>
      <c r="G1203">
        <v>60.055118110236435</v>
      </c>
    </row>
    <row r="1204" spans="1:7" x14ac:dyDescent="0.25">
      <c r="A1204" t="s">
        <v>135</v>
      </c>
      <c r="B1204" t="s">
        <v>4</v>
      </c>
      <c r="C1204" t="s">
        <v>38</v>
      </c>
      <c r="D1204" t="s">
        <v>1098</v>
      </c>
      <c r="E1204" t="str">
        <f t="shared" si="21"/>
        <v>WTAMineralized</v>
      </c>
      <c r="F1204">
        <v>4800</v>
      </c>
      <c r="G1204">
        <v>34.448818897637466</v>
      </c>
    </row>
    <row r="1205" spans="1:7" x14ac:dyDescent="0.25">
      <c r="A1205" t="s">
        <v>135</v>
      </c>
      <c r="B1205" t="s">
        <v>4</v>
      </c>
      <c r="C1205" t="s">
        <v>38</v>
      </c>
      <c r="D1205" t="s">
        <v>1098</v>
      </c>
      <c r="E1205" t="str">
        <f t="shared" si="21"/>
        <v>WTAMineralized</v>
      </c>
      <c r="F1205">
        <v>4800</v>
      </c>
      <c r="G1205">
        <v>85.629921259842376</v>
      </c>
    </row>
    <row r="1206" spans="1:7" x14ac:dyDescent="0.25">
      <c r="A1206" t="s">
        <v>37</v>
      </c>
      <c r="B1206" t="s">
        <v>4</v>
      </c>
      <c r="C1206" t="s">
        <v>41</v>
      </c>
      <c r="D1206" t="s">
        <v>1098</v>
      </c>
      <c r="E1206" t="str">
        <f t="shared" si="21"/>
        <v>WTAMineralized</v>
      </c>
      <c r="F1206">
        <v>5600</v>
      </c>
      <c r="G1206">
        <v>250.00000000000091</v>
      </c>
    </row>
    <row r="1207" spans="1:7" x14ac:dyDescent="0.25">
      <c r="A1207" t="s">
        <v>135</v>
      </c>
      <c r="B1207" t="s">
        <v>4</v>
      </c>
      <c r="C1207" t="s">
        <v>38</v>
      </c>
      <c r="D1207" t="s">
        <v>1098</v>
      </c>
      <c r="E1207" t="str">
        <f t="shared" si="21"/>
        <v>WTAMineralized</v>
      </c>
      <c r="F1207">
        <v>5600</v>
      </c>
      <c r="G1207">
        <v>79.905511811023644</v>
      </c>
    </row>
    <row r="1208" spans="1:7" x14ac:dyDescent="0.25">
      <c r="A1208" t="s">
        <v>135</v>
      </c>
      <c r="B1208" t="s">
        <v>4</v>
      </c>
      <c r="C1208" t="s">
        <v>38</v>
      </c>
      <c r="D1208" t="s">
        <v>1098</v>
      </c>
      <c r="E1208" t="str">
        <f t="shared" si="21"/>
        <v>WTAMineralized</v>
      </c>
      <c r="F1208">
        <v>6000</v>
      </c>
      <c r="G1208">
        <v>148.76902887139113</v>
      </c>
    </row>
    <row r="1209" spans="1:7" x14ac:dyDescent="0.25">
      <c r="A1209" t="s">
        <v>92</v>
      </c>
      <c r="B1209" t="s">
        <v>4</v>
      </c>
      <c r="C1209" t="s">
        <v>94</v>
      </c>
      <c r="D1209" t="s">
        <v>1098</v>
      </c>
      <c r="E1209" t="str">
        <f t="shared" si="21"/>
        <v>WTAMineralized</v>
      </c>
      <c r="F1209">
        <v>9600</v>
      </c>
      <c r="G1209">
        <v>291.02624671916055</v>
      </c>
    </row>
    <row r="1210" spans="1:7" x14ac:dyDescent="0.25">
      <c r="A1210" t="s">
        <v>92</v>
      </c>
      <c r="B1210" t="s">
        <v>4</v>
      </c>
      <c r="C1210" t="s">
        <v>94</v>
      </c>
      <c r="D1210" t="s">
        <v>1098</v>
      </c>
      <c r="E1210" t="str">
        <f t="shared" si="21"/>
        <v>WTAMineralized</v>
      </c>
      <c r="F1210">
        <v>10000</v>
      </c>
      <c r="G1210">
        <v>245.06299212598424</v>
      </c>
    </row>
    <row r="1211" spans="1:7" x14ac:dyDescent="0.25">
      <c r="A1211" t="s">
        <v>92</v>
      </c>
      <c r="B1211" t="s">
        <v>4</v>
      </c>
      <c r="C1211" t="s">
        <v>94</v>
      </c>
      <c r="D1211" t="s">
        <v>1098</v>
      </c>
      <c r="E1211" t="str">
        <f t="shared" si="21"/>
        <v>WTAMineralized</v>
      </c>
      <c r="F1211">
        <v>12000</v>
      </c>
      <c r="G1211">
        <v>54.101049868764676</v>
      </c>
    </row>
    <row r="1212" spans="1:7" x14ac:dyDescent="0.25">
      <c r="A1212" t="s">
        <v>109</v>
      </c>
      <c r="B1212" t="s">
        <v>4</v>
      </c>
      <c r="C1212" t="s">
        <v>7</v>
      </c>
      <c r="D1212" t="s">
        <v>826</v>
      </c>
      <c r="E1212" t="str">
        <f t="shared" si="21"/>
        <v>WTAVitric</v>
      </c>
      <c r="F1212">
        <v>400</v>
      </c>
      <c r="G1212">
        <v>8.8582677165352379</v>
      </c>
    </row>
    <row r="1213" spans="1:7" x14ac:dyDescent="0.25">
      <c r="A1213" t="s">
        <v>109</v>
      </c>
      <c r="B1213" t="s">
        <v>4</v>
      </c>
      <c r="C1213" t="s">
        <v>7</v>
      </c>
      <c r="D1213" t="s">
        <v>826</v>
      </c>
      <c r="E1213" t="str">
        <f t="shared" si="21"/>
        <v>WTAVitric</v>
      </c>
      <c r="F1213">
        <v>400</v>
      </c>
      <c r="G1213">
        <v>11.154855643044812</v>
      </c>
    </row>
    <row r="1214" spans="1:7" x14ac:dyDescent="0.25">
      <c r="A1214" t="s">
        <v>193</v>
      </c>
      <c r="B1214" t="s">
        <v>4</v>
      </c>
      <c r="C1214" t="s">
        <v>7</v>
      </c>
      <c r="D1214" t="s">
        <v>826</v>
      </c>
      <c r="E1214" t="str">
        <f t="shared" si="21"/>
        <v>WTAVitric</v>
      </c>
      <c r="F1214">
        <v>400</v>
      </c>
      <c r="G1214">
        <v>40</v>
      </c>
    </row>
    <row r="1215" spans="1:7" x14ac:dyDescent="0.25">
      <c r="A1215" t="s">
        <v>196</v>
      </c>
      <c r="B1215" t="s">
        <v>4</v>
      </c>
      <c r="C1215" t="s">
        <v>7</v>
      </c>
      <c r="D1215" t="s">
        <v>826</v>
      </c>
      <c r="E1215" t="str">
        <f t="shared" si="21"/>
        <v>WTAVitric</v>
      </c>
      <c r="F1215">
        <v>400</v>
      </c>
      <c r="G1215">
        <v>20</v>
      </c>
    </row>
    <row r="1216" spans="1:7" x14ac:dyDescent="0.25">
      <c r="A1216" t="s">
        <v>76</v>
      </c>
      <c r="B1216" t="s">
        <v>4</v>
      </c>
      <c r="C1216" t="s">
        <v>8</v>
      </c>
      <c r="D1216" t="s">
        <v>826</v>
      </c>
      <c r="E1216" t="str">
        <f t="shared" si="21"/>
        <v>WTAVitric</v>
      </c>
      <c r="F1216">
        <v>400</v>
      </c>
      <c r="G1216">
        <v>45.013123359579822</v>
      </c>
    </row>
    <row r="1217" spans="1:7" x14ac:dyDescent="0.25">
      <c r="A1217" t="s">
        <v>110</v>
      </c>
      <c r="B1217" t="s">
        <v>4</v>
      </c>
      <c r="C1217" t="s">
        <v>7</v>
      </c>
      <c r="D1217" t="s">
        <v>826</v>
      </c>
      <c r="E1217" t="str">
        <f t="shared" si="21"/>
        <v>WTAVitric</v>
      </c>
      <c r="F1217">
        <v>400</v>
      </c>
      <c r="G1217">
        <v>9.8425196850394059</v>
      </c>
    </row>
    <row r="1218" spans="1:7" x14ac:dyDescent="0.25">
      <c r="A1218" t="s">
        <v>110</v>
      </c>
      <c r="B1218" t="s">
        <v>4</v>
      </c>
      <c r="C1218" t="s">
        <v>7</v>
      </c>
      <c r="D1218" t="s">
        <v>826</v>
      </c>
      <c r="E1218" t="str">
        <f t="shared" si="21"/>
        <v>WTAVitric</v>
      </c>
      <c r="F1218">
        <v>400</v>
      </c>
      <c r="G1218">
        <v>10.170603674540416</v>
      </c>
    </row>
    <row r="1219" spans="1:7" x14ac:dyDescent="0.25">
      <c r="A1219" t="s">
        <v>110</v>
      </c>
      <c r="B1219" t="s">
        <v>4</v>
      </c>
      <c r="C1219" t="s">
        <v>7</v>
      </c>
      <c r="D1219" t="s">
        <v>826</v>
      </c>
      <c r="E1219" t="str">
        <f t="shared" si="21"/>
        <v>WTAVitric</v>
      </c>
      <c r="F1219">
        <v>400</v>
      </c>
      <c r="G1219">
        <v>24.93438320209998</v>
      </c>
    </row>
    <row r="1220" spans="1:7" x14ac:dyDescent="0.25">
      <c r="A1220" t="s">
        <v>201</v>
      </c>
      <c r="B1220" t="s">
        <v>4</v>
      </c>
      <c r="C1220" t="s">
        <v>158</v>
      </c>
      <c r="D1220" t="s">
        <v>826</v>
      </c>
      <c r="E1220" t="str">
        <f t="shared" si="21"/>
        <v>WTAVitric</v>
      </c>
      <c r="F1220">
        <v>1200</v>
      </c>
      <c r="G1220">
        <v>50</v>
      </c>
    </row>
    <row r="1221" spans="1:7" x14ac:dyDescent="0.25">
      <c r="A1221" t="s">
        <v>149</v>
      </c>
      <c r="B1221" t="s">
        <v>4</v>
      </c>
      <c r="C1221" t="s">
        <v>158</v>
      </c>
      <c r="D1221" t="s">
        <v>826</v>
      </c>
      <c r="E1221" t="str">
        <f t="shared" si="21"/>
        <v>WTAVitric</v>
      </c>
      <c r="F1221">
        <v>1600</v>
      </c>
      <c r="G1221">
        <v>7.2178477690290492</v>
      </c>
    </row>
    <row r="1222" spans="1:7" x14ac:dyDescent="0.25">
      <c r="A1222" t="s">
        <v>201</v>
      </c>
      <c r="B1222" t="s">
        <v>4</v>
      </c>
      <c r="C1222" t="s">
        <v>158</v>
      </c>
      <c r="D1222" t="s">
        <v>826</v>
      </c>
      <c r="E1222" t="str">
        <f t="shared" si="21"/>
        <v>WTAVitric</v>
      </c>
      <c r="F1222">
        <v>1600</v>
      </c>
      <c r="G1222">
        <v>86</v>
      </c>
    </row>
    <row r="1223" spans="1:7" x14ac:dyDescent="0.25">
      <c r="A1223" t="s">
        <v>168</v>
      </c>
      <c r="B1223" t="s">
        <v>4</v>
      </c>
      <c r="C1223" t="s">
        <v>7</v>
      </c>
      <c r="D1223" t="s">
        <v>826</v>
      </c>
      <c r="E1223" t="str">
        <f t="shared" ref="E1223:E1236" si="22">B1223&amp;D1223</f>
        <v>WTAVitric</v>
      </c>
      <c r="F1223">
        <v>1600</v>
      </c>
      <c r="G1223">
        <v>58.034120734908356</v>
      </c>
    </row>
    <row r="1224" spans="1:7" x14ac:dyDescent="0.25">
      <c r="A1224" t="s">
        <v>196</v>
      </c>
      <c r="B1224" t="s">
        <v>4</v>
      </c>
      <c r="C1224" t="s">
        <v>114</v>
      </c>
      <c r="D1224" t="s">
        <v>826</v>
      </c>
      <c r="E1224" t="str">
        <f t="shared" si="22"/>
        <v>WTAVitric</v>
      </c>
      <c r="F1224">
        <v>2000</v>
      </c>
      <c r="G1224">
        <v>22</v>
      </c>
    </row>
    <row r="1225" spans="1:7" x14ac:dyDescent="0.25">
      <c r="A1225" t="s">
        <v>168</v>
      </c>
      <c r="B1225" t="s">
        <v>4</v>
      </c>
      <c r="C1225" t="s">
        <v>7</v>
      </c>
      <c r="D1225" t="s">
        <v>826</v>
      </c>
      <c r="E1225" t="str">
        <f t="shared" si="22"/>
        <v>WTAVitric</v>
      </c>
      <c r="F1225">
        <v>2000</v>
      </c>
      <c r="G1225">
        <v>25.955380577427604</v>
      </c>
    </row>
    <row r="1226" spans="1:7" x14ac:dyDescent="0.25">
      <c r="A1226" t="s">
        <v>173</v>
      </c>
      <c r="B1226" t="s">
        <v>4</v>
      </c>
      <c r="C1226" t="s">
        <v>8</v>
      </c>
      <c r="D1226" t="s">
        <v>826</v>
      </c>
      <c r="E1226" t="str">
        <f t="shared" si="22"/>
        <v>WTAVitric</v>
      </c>
      <c r="F1226">
        <v>2000</v>
      </c>
      <c r="G1226">
        <v>14.107611548557088</v>
      </c>
    </row>
    <row r="1227" spans="1:7" x14ac:dyDescent="0.25">
      <c r="A1227" t="s">
        <v>173</v>
      </c>
      <c r="B1227" t="s">
        <v>4</v>
      </c>
      <c r="C1227" t="s">
        <v>8</v>
      </c>
      <c r="D1227" t="s">
        <v>826</v>
      </c>
      <c r="E1227" t="str">
        <f t="shared" si="22"/>
        <v>WTAVitric</v>
      </c>
      <c r="F1227">
        <v>2800</v>
      </c>
      <c r="G1227">
        <v>20.013123359580277</v>
      </c>
    </row>
    <row r="1228" spans="1:7" x14ac:dyDescent="0.25">
      <c r="A1228" t="s">
        <v>173</v>
      </c>
      <c r="B1228" t="s">
        <v>4</v>
      </c>
      <c r="C1228" t="s">
        <v>8</v>
      </c>
      <c r="D1228" t="s">
        <v>826</v>
      </c>
      <c r="E1228" t="str">
        <f t="shared" si="22"/>
        <v>WTAVitric</v>
      </c>
      <c r="F1228">
        <v>2800</v>
      </c>
      <c r="G1228">
        <v>14.107611548557088</v>
      </c>
    </row>
    <row r="1229" spans="1:7" x14ac:dyDescent="0.25">
      <c r="A1229" t="s">
        <v>173</v>
      </c>
      <c r="B1229" t="s">
        <v>4</v>
      </c>
      <c r="C1229" t="s">
        <v>31</v>
      </c>
      <c r="D1229" t="s">
        <v>824</v>
      </c>
      <c r="E1229" t="str">
        <f t="shared" si="22"/>
        <v>WTAZeolitic</v>
      </c>
      <c r="F1229">
        <v>400</v>
      </c>
      <c r="G1229">
        <v>75.131233595800495</v>
      </c>
    </row>
    <row r="1230" spans="1:7" x14ac:dyDescent="0.25">
      <c r="A1230" t="s">
        <v>196</v>
      </c>
      <c r="B1230" t="s">
        <v>4</v>
      </c>
      <c r="C1230" t="s">
        <v>31</v>
      </c>
      <c r="D1230" t="s">
        <v>824</v>
      </c>
      <c r="E1230" t="str">
        <f t="shared" si="22"/>
        <v>WTAZeolitic</v>
      </c>
      <c r="F1230">
        <v>400</v>
      </c>
      <c r="G1230">
        <v>20</v>
      </c>
    </row>
    <row r="1231" spans="1:7" x14ac:dyDescent="0.25">
      <c r="A1231" t="s">
        <v>37</v>
      </c>
      <c r="B1231" t="s">
        <v>4</v>
      </c>
      <c r="C1231" t="s">
        <v>12</v>
      </c>
      <c r="D1231" t="s">
        <v>824</v>
      </c>
      <c r="E1231" t="str">
        <f t="shared" si="22"/>
        <v>WTAZeolitic</v>
      </c>
      <c r="F1231">
        <v>1200</v>
      </c>
      <c r="G1231">
        <v>14.06561679790002</v>
      </c>
    </row>
    <row r="1232" spans="1:7" x14ac:dyDescent="0.25">
      <c r="A1232" t="s">
        <v>37</v>
      </c>
      <c r="B1232" t="s">
        <v>4</v>
      </c>
      <c r="C1232" t="s">
        <v>12</v>
      </c>
      <c r="D1232" t="s">
        <v>824</v>
      </c>
      <c r="E1232" t="str">
        <f t="shared" si="22"/>
        <v>WTAZeolitic</v>
      </c>
      <c r="F1232">
        <v>1600</v>
      </c>
      <c r="G1232">
        <v>56.144356955380317</v>
      </c>
    </row>
    <row r="1233" spans="1:7" x14ac:dyDescent="0.25">
      <c r="A1233" t="s">
        <v>61</v>
      </c>
      <c r="B1233" t="s">
        <v>4</v>
      </c>
      <c r="C1233" t="s">
        <v>31</v>
      </c>
      <c r="D1233" t="s">
        <v>824</v>
      </c>
      <c r="E1233" t="str">
        <f t="shared" si="22"/>
        <v>WTAZeolitic</v>
      </c>
      <c r="F1233">
        <v>2000</v>
      </c>
      <c r="G1233">
        <v>88.947506561679802</v>
      </c>
    </row>
    <row r="1234" spans="1:7" x14ac:dyDescent="0.25">
      <c r="A1234" t="s">
        <v>67</v>
      </c>
      <c r="B1234" t="s">
        <v>4</v>
      </c>
      <c r="C1234" t="s">
        <v>18</v>
      </c>
      <c r="D1234" t="s">
        <v>824</v>
      </c>
      <c r="E1234" t="str">
        <f t="shared" si="22"/>
        <v>WTAZeolitic</v>
      </c>
      <c r="F1234">
        <v>2000</v>
      </c>
      <c r="G1234">
        <v>40.026246719160554</v>
      </c>
    </row>
    <row r="1235" spans="1:7" x14ac:dyDescent="0.25">
      <c r="A1235" t="s">
        <v>61</v>
      </c>
      <c r="B1235" t="s">
        <v>4</v>
      </c>
      <c r="C1235" t="s">
        <v>31</v>
      </c>
      <c r="D1235" t="s">
        <v>824</v>
      </c>
      <c r="E1235" t="str">
        <f t="shared" si="22"/>
        <v>WTAZeolitic</v>
      </c>
      <c r="F1235">
        <v>2400</v>
      </c>
      <c r="G1235">
        <v>40.973753280839446</v>
      </c>
    </row>
    <row r="1236" spans="1:7" x14ac:dyDescent="0.25">
      <c r="A1236" t="s">
        <v>67</v>
      </c>
      <c r="B1236" t="s">
        <v>4</v>
      </c>
      <c r="C1236" t="s">
        <v>12</v>
      </c>
      <c r="D1236" t="s">
        <v>824</v>
      </c>
      <c r="E1236" t="str">
        <f t="shared" si="22"/>
        <v>WTAZeolitic</v>
      </c>
      <c r="F1236">
        <v>3200</v>
      </c>
      <c r="G1236">
        <v>129.92125984252016</v>
      </c>
    </row>
  </sheetData>
  <mergeCells count="1">
    <mergeCell ref="A2:G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700D0-05EE-4A15-991A-07D314E80604}">
  <sheetPr>
    <tabColor theme="4" tint="0.79998168889431442"/>
  </sheetPr>
  <dimension ref="A1:AJ466"/>
  <sheetViews>
    <sheetView zoomScale="60" zoomScaleNormal="60" workbookViewId="0"/>
  </sheetViews>
  <sheetFormatPr defaultRowHeight="13.8" x14ac:dyDescent="0.25"/>
  <cols>
    <col min="1" max="1" width="6.33203125" customWidth="1"/>
    <col min="2" max="15" width="5.5546875" customWidth="1"/>
    <col min="16" max="16" width="5.88671875" bestFit="1" customWidth="1"/>
    <col min="17" max="17" width="12.6640625" customWidth="1"/>
    <col min="18" max="18" width="15.33203125" bestFit="1" customWidth="1"/>
    <col min="19" max="19" width="7.33203125" bestFit="1" customWidth="1"/>
    <col min="20" max="20" width="10" bestFit="1" customWidth="1"/>
    <col min="21" max="21" width="5.5546875" bestFit="1" customWidth="1"/>
    <col min="22" max="22" width="7.44140625" bestFit="1" customWidth="1"/>
    <col min="23" max="23" width="10.88671875" bestFit="1" customWidth="1"/>
    <col min="24" max="24" width="9.6640625" customWidth="1"/>
    <col min="25" max="25" width="7.33203125" customWidth="1"/>
    <col min="26" max="26" width="10" customWidth="1"/>
    <col min="27" max="27" width="5.5546875" customWidth="1"/>
    <col min="28" max="29" width="7.44140625" customWidth="1"/>
    <col min="30" max="30" width="13.33203125" customWidth="1"/>
    <col min="31" max="31" width="7.44140625" customWidth="1"/>
  </cols>
  <sheetData>
    <row r="1" spans="1:36" ht="15.6" x14ac:dyDescent="0.3">
      <c r="A1" s="40" t="s">
        <v>1105</v>
      </c>
    </row>
    <row r="2" spans="1:36" ht="16.2" thickBot="1" x14ac:dyDescent="0.35">
      <c r="A2" s="40"/>
    </row>
    <row r="3" spans="1:36" ht="88.2" customHeight="1" thickBot="1" x14ac:dyDescent="0.3">
      <c r="A3" s="129" t="s">
        <v>1142</v>
      </c>
      <c r="B3" s="130"/>
      <c r="C3" s="130"/>
      <c r="D3" s="130"/>
      <c r="E3" s="130"/>
      <c r="F3" s="130"/>
      <c r="G3" s="130"/>
      <c r="H3" s="130"/>
      <c r="I3" s="130"/>
      <c r="J3" s="130"/>
      <c r="K3" s="130"/>
      <c r="L3" s="130"/>
      <c r="M3" s="130"/>
      <c r="N3" s="130"/>
      <c r="O3" s="131"/>
      <c r="Q3" s="129" t="s">
        <v>1143</v>
      </c>
      <c r="R3" s="130"/>
      <c r="S3" s="130"/>
      <c r="T3" s="130"/>
      <c r="U3" s="130"/>
      <c r="V3" s="130"/>
      <c r="W3" s="130"/>
      <c r="X3" s="130"/>
      <c r="Y3" s="130"/>
      <c r="Z3" s="130"/>
      <c r="AA3" s="130"/>
      <c r="AB3" s="130"/>
      <c r="AC3" s="130"/>
      <c r="AD3" s="130"/>
      <c r="AE3" s="131"/>
    </row>
    <row r="5" spans="1:36" x14ac:dyDescent="0.25">
      <c r="A5" t="s">
        <v>1084</v>
      </c>
    </row>
    <row r="6" spans="1:36" ht="14.4" thickBot="1" x14ac:dyDescent="0.3">
      <c r="A6" t="s">
        <v>1075</v>
      </c>
      <c r="Q6" s="41"/>
      <c r="S6" s="132" t="s">
        <v>1099</v>
      </c>
      <c r="T6" s="132"/>
      <c r="U6" s="132"/>
      <c r="V6" s="132"/>
      <c r="W6" s="132"/>
      <c r="Y6" t="s">
        <v>1100</v>
      </c>
    </row>
    <row r="7" spans="1:36" ht="26.4" customHeight="1" thickBot="1" x14ac:dyDescent="0.3">
      <c r="A7" s="137" t="s">
        <v>822</v>
      </c>
      <c r="B7" s="137"/>
      <c r="C7" s="137"/>
      <c r="D7" s="138" t="s">
        <v>823</v>
      </c>
      <c r="E7" s="138"/>
      <c r="F7" s="138"/>
      <c r="G7" s="139" t="s">
        <v>826</v>
      </c>
      <c r="H7" s="139"/>
      <c r="I7" s="139"/>
      <c r="J7" s="140" t="s">
        <v>824</v>
      </c>
      <c r="K7" s="140"/>
      <c r="L7" s="140"/>
      <c r="M7" s="141" t="s">
        <v>1098</v>
      </c>
      <c r="N7" s="141"/>
      <c r="O7" s="141"/>
      <c r="Q7" s="5">
        <v>400</v>
      </c>
      <c r="R7" s="42"/>
      <c r="S7" s="77" t="s">
        <v>822</v>
      </c>
      <c r="T7" s="75" t="s">
        <v>823</v>
      </c>
      <c r="U7" s="79" t="s">
        <v>826</v>
      </c>
      <c r="V7" s="83" t="s">
        <v>824</v>
      </c>
      <c r="W7" s="85" t="s">
        <v>1098</v>
      </c>
      <c r="X7" s="135" t="s">
        <v>1077</v>
      </c>
      <c r="Y7" s="77" t="s">
        <v>822</v>
      </c>
      <c r="Z7" s="75" t="s">
        <v>823</v>
      </c>
      <c r="AA7" s="79" t="s">
        <v>826</v>
      </c>
      <c r="AB7" s="83" t="s">
        <v>824</v>
      </c>
      <c r="AC7" s="85" t="s">
        <v>1098</v>
      </c>
      <c r="AD7" s="60" t="s">
        <v>1085</v>
      </c>
      <c r="AE7" s="133" t="s">
        <v>1076</v>
      </c>
    </row>
    <row r="8" spans="1:36" ht="28.95" customHeight="1" thickBot="1" x14ac:dyDescent="0.3">
      <c r="A8" s="71" t="s">
        <v>829</v>
      </c>
      <c r="B8" s="72" t="s">
        <v>832</v>
      </c>
      <c r="C8" s="71" t="s">
        <v>828</v>
      </c>
      <c r="D8" s="70" t="s">
        <v>829</v>
      </c>
      <c r="E8" s="70" t="s">
        <v>832</v>
      </c>
      <c r="F8" s="43" t="s">
        <v>828</v>
      </c>
      <c r="G8" s="73" t="s">
        <v>829</v>
      </c>
      <c r="H8" s="73" t="s">
        <v>832</v>
      </c>
      <c r="I8" s="74" t="s">
        <v>828</v>
      </c>
      <c r="J8" s="81" t="s">
        <v>829</v>
      </c>
      <c r="K8" s="81" t="s">
        <v>832</v>
      </c>
      <c r="L8" s="82" t="s">
        <v>828</v>
      </c>
      <c r="M8" s="44" t="s">
        <v>829</v>
      </c>
      <c r="N8" s="44" t="s">
        <v>832</v>
      </c>
      <c r="O8" s="45" t="s">
        <v>828</v>
      </c>
      <c r="Q8" s="43" t="s">
        <v>833</v>
      </c>
      <c r="R8" s="43" t="s">
        <v>830</v>
      </c>
      <c r="S8" s="78" t="s">
        <v>832</v>
      </c>
      <c r="T8" s="76" t="s">
        <v>832</v>
      </c>
      <c r="U8" s="80" t="s">
        <v>832</v>
      </c>
      <c r="V8" s="84" t="s">
        <v>832</v>
      </c>
      <c r="W8" s="46" t="s">
        <v>832</v>
      </c>
      <c r="X8" s="136"/>
      <c r="Y8" s="78" t="s">
        <v>831</v>
      </c>
      <c r="Z8" s="76" t="s">
        <v>831</v>
      </c>
      <c r="AA8" s="80" t="s">
        <v>831</v>
      </c>
      <c r="AB8" s="84" t="s">
        <v>831</v>
      </c>
      <c r="AC8" s="46" t="s">
        <v>831</v>
      </c>
      <c r="AD8" s="61" t="s">
        <v>831</v>
      </c>
      <c r="AE8" s="134"/>
    </row>
    <row r="9" spans="1:36" x14ac:dyDescent="0.25">
      <c r="A9">
        <v>400</v>
      </c>
      <c r="B9">
        <v>33</v>
      </c>
      <c r="C9">
        <f t="shared" ref="C9:C40" si="0">A9-($Q$7/2)</f>
        <v>200</v>
      </c>
      <c r="D9" s="35">
        <v>400</v>
      </c>
      <c r="E9" s="35">
        <v>400</v>
      </c>
      <c r="F9" s="5">
        <f t="shared" ref="F9:F72" si="1">D9-($Q$7/2)</f>
        <v>200</v>
      </c>
      <c r="G9" s="35">
        <v>400</v>
      </c>
      <c r="H9" s="35">
        <v>83</v>
      </c>
      <c r="I9" s="5">
        <f t="shared" ref="I9:I72" si="2">G9-($Q$7/2)</f>
        <v>200</v>
      </c>
      <c r="J9">
        <v>400</v>
      </c>
      <c r="K9">
        <v>72</v>
      </c>
      <c r="L9" s="5">
        <f t="shared" ref="L9:L72" si="3">J9-($Q$7/2)</f>
        <v>200</v>
      </c>
      <c r="M9" s="35">
        <v>400</v>
      </c>
      <c r="N9" s="35">
        <v>34.120734908136455</v>
      </c>
      <c r="O9" s="5">
        <f t="shared" ref="O9:O72" si="4">M9-($Q$7/2)</f>
        <v>200</v>
      </c>
      <c r="Q9" s="12">
        <f>Q7</f>
        <v>400</v>
      </c>
      <c r="R9" s="12" t="str">
        <f>"0–"&amp;TEXT(Q9,"0")</f>
        <v>0–400</v>
      </c>
      <c r="S9" s="35">
        <f t="shared" ref="S9:S23" ca="1" si="5">IF(COUNTIF($A$9:$A$2479,$Q9)=0,0,SUM(OFFSET($B$8,MATCH($Q9,$A$9:$A$2479,0),0,COUNTIF($A$9:$A$2479,$Q9),1)))</f>
        <v>510.09448818897658</v>
      </c>
      <c r="T9" s="35">
        <f t="shared" ref="T9:T23" ca="1" si="6">IF(COUNTIF($D$9:$D$2479,$Q9)=0,0,SUM(OFFSET($E$8,MATCH($Q9,$D$9:$D$2479,0),0,COUNTIF($D$9:$D$2479,$Q9),1)))</f>
        <v>5720.9028871391083</v>
      </c>
      <c r="U9" s="35">
        <f ca="1">IF(COUNTIF($G$9:$G$2479,$Q9)=0,0,SUM(OFFSET($H$8,MATCH($Q9,$G$9:$G$2479,0),0,COUNTIF($G$9:$G$2479,$Q9),1)))</f>
        <v>1563.3215223097102</v>
      </c>
      <c r="V9" s="35">
        <f ca="1">IF(COUNTIF($J$9:$J$2479,$Q9)=0,0,SUM(OFFSET($K$8,MATCH($Q9,$J$9:$J$2479,0),0,COUNTIF($J$9:$J$2479,$Q9),1)))</f>
        <v>9580.9317585301833</v>
      </c>
      <c r="W9" s="35">
        <f ca="1">IF(COUNTIF($M$9:$M$2479,$Q9)=0,0,SUM(OFFSET($N$8,MATCH($Q9,$M$9:$M$2479,0),0,COUNTIF($M$9:$M$2479,$Q9),1)))</f>
        <v>167.1312335958005</v>
      </c>
      <c r="X9" s="37">
        <f ca="1">SUM(S9:W9)</f>
        <v>17542.381889763776</v>
      </c>
      <c r="Y9" s="37">
        <f ca="1">S9/($X9)*100</f>
        <v>2.9077835119221969</v>
      </c>
      <c r="Z9" s="37">
        <f ca="1">T9/($X9)*100</f>
        <v>32.611893430944718</v>
      </c>
      <c r="AA9" s="37">
        <f ca="1">U9/($X9)*100</f>
        <v>8.9116833286016313</v>
      </c>
      <c r="AB9" s="37">
        <f ca="1">V9/($X9)*100</f>
        <v>54.615911446556694</v>
      </c>
      <c r="AC9" s="37">
        <f ca="1">W9/($X9)*100</f>
        <v>0.95272828197477499</v>
      </c>
      <c r="AD9" s="35">
        <v>0</v>
      </c>
      <c r="AE9" s="37" t="str">
        <f>"("&amp;COUNTIF('GROUP-FOR-PLOT'!$K$5:$K$385,PLOT_ALT!Q9)&amp;")"</f>
        <v>(57)</v>
      </c>
      <c r="AF9" s="35"/>
    </row>
    <row r="10" spans="1:36" x14ac:dyDescent="0.25">
      <c r="A10">
        <v>400</v>
      </c>
      <c r="B10">
        <v>21.981627296587931</v>
      </c>
      <c r="C10">
        <f t="shared" si="0"/>
        <v>200</v>
      </c>
      <c r="D10" s="35">
        <v>400</v>
      </c>
      <c r="E10" s="35">
        <v>154.96062992126008</v>
      </c>
      <c r="F10" s="5">
        <f t="shared" si="1"/>
        <v>200</v>
      </c>
      <c r="G10" s="35">
        <v>400</v>
      </c>
      <c r="H10" s="35">
        <v>35.960629921259624</v>
      </c>
      <c r="I10" s="5">
        <f t="shared" si="2"/>
        <v>200</v>
      </c>
      <c r="J10" s="35">
        <v>400</v>
      </c>
      <c r="K10" s="35">
        <v>152.84251968503895</v>
      </c>
      <c r="L10" s="5">
        <f t="shared" si="3"/>
        <v>200</v>
      </c>
      <c r="M10">
        <v>400</v>
      </c>
      <c r="N10">
        <v>19.960629921259624</v>
      </c>
      <c r="O10" s="5">
        <f t="shared" si="4"/>
        <v>200</v>
      </c>
      <c r="Q10" s="12">
        <f t="shared" ref="Q10:Q23" si="7">Q9+$Q$7</f>
        <v>800</v>
      </c>
      <c r="R10" s="12" t="str">
        <f t="shared" ref="R10:R23" si="8">TEXT(Q10-$Q$7+1,"0")&amp;"–"&amp;TEXT(Q10,"0")</f>
        <v>401–800</v>
      </c>
      <c r="S10" s="35">
        <f t="shared" ca="1" si="5"/>
        <v>136</v>
      </c>
      <c r="T10" s="35">
        <f t="shared" ca="1" si="6"/>
        <v>8553.7322834645674</v>
      </c>
      <c r="U10" s="35">
        <f t="shared" ref="U10:U23" ca="1" si="9">IF(COUNTIF($G$9:$G$2479,$Q10)=0,0,SUM(OFFSET($H$8,MATCH($Q10,$G$9:$G$2479,0),0,COUNTIF($G$9:$G$2479,$Q10),1)))</f>
        <v>612.91338582677031</v>
      </c>
      <c r="V10" s="35">
        <f t="shared" ref="V10:V23" ca="1" si="10">IF(COUNTIF($J$9:$J$2479,$Q10)=0,0,SUM(OFFSET($K$8,MATCH($Q10,$J$9:$J$2479,0),0,COUNTIF($J$9:$J$2479,$Q10),1)))</f>
        <v>5887.3425196850385</v>
      </c>
      <c r="W10" s="35">
        <f t="shared" ref="W10:W23" ca="1" si="11">IF(COUNTIF($M$9:$M$2479,$Q10)=0,0,SUM(OFFSET($N$8,MATCH($Q10,$M$9:$M$2479,0),0,COUNTIF($M$9:$M$2479,$Q10),1)))</f>
        <v>648.9304461942254</v>
      </c>
      <c r="X10" s="37">
        <f t="shared" ref="X10:X23" ca="1" si="12">SUM(S10:W10)</f>
        <v>15838.918635170601</v>
      </c>
      <c r="Y10" s="37">
        <f t="shared" ref="Y10:Y23" ca="1" si="13">S10/($X10)*100</f>
        <v>0.85864447651122833</v>
      </c>
      <c r="Z10" s="37">
        <f t="shared" ref="Z10:Z23" ca="1" si="14">T10/($X10)*100</f>
        <v>54.004521902592849</v>
      </c>
      <c r="AA10" s="37">
        <f t="shared" ref="AA10:AA23" ca="1" si="15">U10/($X10)*100</f>
        <v>3.8696668626467035</v>
      </c>
      <c r="AB10" s="37">
        <f t="shared" ref="AB10:AB23" ca="1" si="16">V10/($X10)*100</f>
        <v>37.170103940126879</v>
      </c>
      <c r="AC10" s="37">
        <f t="shared" ref="AC10:AC23" ca="1" si="17">W10/($X10)*100</f>
        <v>4.0970628181223416</v>
      </c>
      <c r="AD10" s="35">
        <v>0</v>
      </c>
      <c r="AE10" s="37" t="str">
        <f>"("&amp;COUNTIF('GROUP-FOR-PLOT'!$K$5:$K$385,PLOT_ALT!Q10)&amp;")"</f>
        <v>(41)</v>
      </c>
      <c r="AF10" s="35"/>
    </row>
    <row r="11" spans="1:36" x14ac:dyDescent="0.25">
      <c r="A11">
        <v>400</v>
      </c>
      <c r="B11">
        <v>60.039370078740376</v>
      </c>
      <c r="C11">
        <f t="shared" si="0"/>
        <v>200</v>
      </c>
      <c r="D11" s="35">
        <v>400</v>
      </c>
      <c r="E11" s="35">
        <v>154.06561679790047</v>
      </c>
      <c r="F11" s="5">
        <f t="shared" si="1"/>
        <v>200</v>
      </c>
      <c r="G11" s="35">
        <v>400</v>
      </c>
      <c r="H11" s="35">
        <v>66.913385826771446</v>
      </c>
      <c r="I11" s="5">
        <f t="shared" si="2"/>
        <v>200</v>
      </c>
      <c r="J11">
        <v>400</v>
      </c>
      <c r="K11">
        <v>16</v>
      </c>
      <c r="L11" s="5">
        <f t="shared" si="3"/>
        <v>200</v>
      </c>
      <c r="M11">
        <v>400</v>
      </c>
      <c r="N11">
        <v>101.04986876640442</v>
      </c>
      <c r="O11" s="5">
        <f t="shared" si="4"/>
        <v>200</v>
      </c>
      <c r="Q11" s="12">
        <f t="shared" si="7"/>
        <v>1200</v>
      </c>
      <c r="R11" s="12" t="str">
        <f t="shared" si="8"/>
        <v>801–1200</v>
      </c>
      <c r="S11" s="35">
        <f t="shared" ca="1" si="5"/>
        <v>17.091863517060574</v>
      </c>
      <c r="T11" s="35">
        <f t="shared" ca="1" si="6"/>
        <v>8143.9632545931772</v>
      </c>
      <c r="U11" s="35">
        <f t="shared" ca="1" si="9"/>
        <v>146.84251968503941</v>
      </c>
      <c r="V11" s="35">
        <f t="shared" ca="1" si="10"/>
        <v>5911.2283464566945</v>
      </c>
      <c r="W11" s="35">
        <f t="shared" ca="1" si="11"/>
        <v>693.89763779527561</v>
      </c>
      <c r="X11" s="37">
        <f t="shared" ca="1" si="12"/>
        <v>14913.023622047247</v>
      </c>
      <c r="Y11" s="37">
        <f t="shared" ca="1" si="13"/>
        <v>0.1146103161252434</v>
      </c>
      <c r="Z11" s="37">
        <f t="shared" ca="1" si="14"/>
        <v>54.60973884969399</v>
      </c>
      <c r="AA11" s="37">
        <f t="shared" ca="1" si="15"/>
        <v>0.98465960630511629</v>
      </c>
      <c r="AB11" s="37">
        <f t="shared" ca="1" si="16"/>
        <v>39.638027111534917</v>
      </c>
      <c r="AC11" s="37">
        <f t="shared" ca="1" si="17"/>
        <v>4.6529641163407343</v>
      </c>
      <c r="AD11" s="35">
        <v>0</v>
      </c>
      <c r="AE11" s="37" t="str">
        <f>"("&amp;COUNTIF('GROUP-FOR-PLOT'!$K$5:$K$385,PLOT_ALT!Q11)&amp;")"</f>
        <v>(38)</v>
      </c>
      <c r="AF11" s="35"/>
      <c r="AJ11" s="47"/>
    </row>
    <row r="12" spans="1:36" x14ac:dyDescent="0.25">
      <c r="A12" s="35">
        <v>400</v>
      </c>
      <c r="B12" s="35">
        <v>37.073490813648277</v>
      </c>
      <c r="C12">
        <f t="shared" si="0"/>
        <v>200</v>
      </c>
      <c r="D12" s="35">
        <v>400</v>
      </c>
      <c r="E12" s="35">
        <v>400</v>
      </c>
      <c r="F12" s="5">
        <f t="shared" si="1"/>
        <v>200</v>
      </c>
      <c r="G12" s="35">
        <v>400</v>
      </c>
      <c r="H12" s="35">
        <v>13.041994750655931</v>
      </c>
      <c r="I12" s="5">
        <f t="shared" si="2"/>
        <v>200</v>
      </c>
      <c r="J12">
        <v>400</v>
      </c>
      <c r="K12">
        <v>26</v>
      </c>
      <c r="L12" s="5">
        <f t="shared" si="3"/>
        <v>200</v>
      </c>
      <c r="M12">
        <v>400</v>
      </c>
      <c r="N12">
        <v>12</v>
      </c>
      <c r="O12" s="5">
        <f t="shared" si="4"/>
        <v>200</v>
      </c>
      <c r="Q12" s="12">
        <f t="shared" si="7"/>
        <v>1600</v>
      </c>
      <c r="R12" s="12" t="str">
        <f t="shared" si="8"/>
        <v>1201–1600</v>
      </c>
      <c r="S12" s="35">
        <f t="shared" ca="1" si="5"/>
        <v>533.86482939632606</v>
      </c>
      <c r="T12" s="35">
        <f t="shared" ca="1" si="6"/>
        <v>6566.7742782152218</v>
      </c>
      <c r="U12" s="35">
        <f t="shared" ca="1" si="9"/>
        <v>308.35564304462014</v>
      </c>
      <c r="V12" s="35">
        <f t="shared" ca="1" si="10"/>
        <v>4974.9632545931754</v>
      </c>
      <c r="W12" s="35">
        <f t="shared" ca="1" si="11"/>
        <v>1157.0236220472448</v>
      </c>
      <c r="X12" s="37">
        <f t="shared" ca="1" si="12"/>
        <v>13540.981627296589</v>
      </c>
      <c r="Y12" s="37">
        <f t="shared" ca="1" si="13"/>
        <v>3.942585878117836</v>
      </c>
      <c r="Z12" s="37">
        <f t="shared" ca="1" si="14"/>
        <v>48.495555632226761</v>
      </c>
      <c r="AA12" s="37">
        <f t="shared" ca="1" si="15"/>
        <v>2.2772030236199523</v>
      </c>
      <c r="AB12" s="37">
        <f t="shared" ca="1" si="16"/>
        <v>36.740048775816923</v>
      </c>
      <c r="AC12" s="37">
        <f t="shared" ca="1" si="17"/>
        <v>8.5446066902185187</v>
      </c>
      <c r="AD12" s="35">
        <v>0</v>
      </c>
      <c r="AE12" s="37" t="str">
        <f>"("&amp;COUNTIF('GROUP-FOR-PLOT'!$K$5:$K$385,PLOT_ALT!Q12)&amp;")"</f>
        <v>(37)</v>
      </c>
      <c r="AF12" s="35"/>
      <c r="AJ12" s="47"/>
    </row>
    <row r="13" spans="1:36" x14ac:dyDescent="0.25">
      <c r="A13">
        <v>400</v>
      </c>
      <c r="B13">
        <v>358</v>
      </c>
      <c r="C13">
        <f t="shared" si="0"/>
        <v>200</v>
      </c>
      <c r="D13" s="35">
        <v>400</v>
      </c>
      <c r="E13" s="35">
        <v>400</v>
      </c>
      <c r="F13" s="5">
        <f t="shared" si="1"/>
        <v>200</v>
      </c>
      <c r="G13" s="35">
        <v>400</v>
      </c>
      <c r="H13" s="35">
        <v>8.8582677165352379</v>
      </c>
      <c r="I13" s="5">
        <f t="shared" si="2"/>
        <v>200</v>
      </c>
      <c r="J13">
        <v>400</v>
      </c>
      <c r="K13">
        <v>98</v>
      </c>
      <c r="L13" s="5">
        <f t="shared" si="3"/>
        <v>200</v>
      </c>
      <c r="M13">
        <v>800</v>
      </c>
      <c r="N13">
        <v>136.12204724409457</v>
      </c>
      <c r="O13" s="5">
        <f t="shared" si="4"/>
        <v>600</v>
      </c>
      <c r="Q13" s="12">
        <f t="shared" si="7"/>
        <v>2000</v>
      </c>
      <c r="R13" s="12" t="str">
        <f t="shared" si="8"/>
        <v>1601–2000</v>
      </c>
      <c r="S13" s="35">
        <f t="shared" ca="1" si="5"/>
        <v>1288.5144356955389</v>
      </c>
      <c r="T13" s="35">
        <f t="shared" ca="1" si="6"/>
        <v>5368.3674540682414</v>
      </c>
      <c r="U13" s="35">
        <f t="shared" ca="1" si="9"/>
        <v>466.11548556430625</v>
      </c>
      <c r="V13" s="35">
        <f t="shared" ca="1" si="10"/>
        <v>3100.068241469814</v>
      </c>
      <c r="W13" s="35">
        <f t="shared" ca="1" si="11"/>
        <v>1853.9343832020995</v>
      </c>
      <c r="X13" s="37">
        <f t="shared" ca="1" si="12"/>
        <v>12077</v>
      </c>
      <c r="Y13" s="37">
        <f t="shared" ca="1" si="13"/>
        <v>10.669159855059524</v>
      </c>
      <c r="Z13" s="37">
        <f t="shared" ca="1" si="14"/>
        <v>44.451167128162965</v>
      </c>
      <c r="AA13" s="37">
        <f t="shared" ca="1" si="15"/>
        <v>3.8595303930140457</v>
      </c>
      <c r="AB13" s="37">
        <f t="shared" ca="1" si="16"/>
        <v>25.669191367639431</v>
      </c>
      <c r="AC13" s="37">
        <f t="shared" ca="1" si="17"/>
        <v>15.350951256124034</v>
      </c>
      <c r="AD13" s="35">
        <v>0</v>
      </c>
      <c r="AE13" s="37" t="str">
        <f>"("&amp;COUNTIF('GROUP-FOR-PLOT'!$K$5:$K$385,PLOT_ALT!Q13)&amp;")"</f>
        <v>(31)</v>
      </c>
      <c r="AF13" s="35"/>
    </row>
    <row r="14" spans="1:36" x14ac:dyDescent="0.25">
      <c r="A14">
        <v>800</v>
      </c>
      <c r="B14">
        <v>136</v>
      </c>
      <c r="C14">
        <f t="shared" si="0"/>
        <v>600</v>
      </c>
      <c r="D14" s="35">
        <v>400</v>
      </c>
      <c r="E14" s="35">
        <v>362.03149606299212</v>
      </c>
      <c r="F14" s="5">
        <f t="shared" si="1"/>
        <v>200</v>
      </c>
      <c r="G14" s="35">
        <v>400</v>
      </c>
      <c r="H14" s="35">
        <v>11.154855643044812</v>
      </c>
      <c r="I14" s="5">
        <f t="shared" si="2"/>
        <v>200</v>
      </c>
      <c r="J14">
        <v>400</v>
      </c>
      <c r="K14">
        <v>58.000000000000227</v>
      </c>
      <c r="L14" s="5">
        <f t="shared" si="3"/>
        <v>200</v>
      </c>
      <c r="M14">
        <v>800</v>
      </c>
      <c r="N14">
        <v>89.895013123359149</v>
      </c>
      <c r="O14" s="5">
        <f t="shared" si="4"/>
        <v>600</v>
      </c>
      <c r="Q14" s="12">
        <f t="shared" si="7"/>
        <v>2400</v>
      </c>
      <c r="R14" s="12" t="str">
        <f t="shared" si="8"/>
        <v>2001–2400</v>
      </c>
      <c r="S14" s="35">
        <f t="shared" ca="1" si="5"/>
        <v>1968.2493438320189</v>
      </c>
      <c r="T14" s="35">
        <f t="shared" ca="1" si="6"/>
        <v>5481.4343832020995</v>
      </c>
      <c r="U14" s="35">
        <f t="shared" ca="1" si="9"/>
        <v>42.763779527559564</v>
      </c>
      <c r="V14" s="35">
        <f t="shared" ca="1" si="10"/>
        <v>1501.9973753280833</v>
      </c>
      <c r="W14" s="35">
        <f t="shared" ca="1" si="11"/>
        <v>2316.0787401574817</v>
      </c>
      <c r="X14" s="37">
        <f t="shared" ca="1" si="12"/>
        <v>11310.523622047243</v>
      </c>
      <c r="Y14" s="37">
        <f t="shared" ca="1" si="13"/>
        <v>17.401929473851887</v>
      </c>
      <c r="Z14" s="37">
        <f t="shared" ca="1" si="14"/>
        <v>48.463135451282859</v>
      </c>
      <c r="AA14" s="37">
        <f t="shared" ca="1" si="15"/>
        <v>0.37808841532501192</v>
      </c>
      <c r="AB14" s="37">
        <f t="shared" ca="1" si="16"/>
        <v>13.279644917590621</v>
      </c>
      <c r="AC14" s="37">
        <f t="shared" ca="1" si="17"/>
        <v>20.477201741949621</v>
      </c>
      <c r="AD14" s="35">
        <v>0</v>
      </c>
      <c r="AE14" s="37" t="str">
        <f>"("&amp;COUNTIF('GROUP-FOR-PLOT'!$K$5:$K$385,PLOT_ALT!Q14)&amp;")"</f>
        <v>(30)</v>
      </c>
      <c r="AF14" s="35"/>
    </row>
    <row r="15" spans="1:36" x14ac:dyDescent="0.25">
      <c r="A15">
        <v>1200</v>
      </c>
      <c r="B15">
        <v>15.091863517060574</v>
      </c>
      <c r="C15">
        <f t="shared" si="0"/>
        <v>1000</v>
      </c>
      <c r="D15" s="35">
        <v>400</v>
      </c>
      <c r="E15" s="35">
        <v>187.8687664041995</v>
      </c>
      <c r="F15" s="5">
        <f t="shared" si="1"/>
        <v>200</v>
      </c>
      <c r="G15" s="35">
        <v>400</v>
      </c>
      <c r="H15" s="35">
        <v>58.070866141732267</v>
      </c>
      <c r="I15" s="5">
        <f t="shared" si="2"/>
        <v>200</v>
      </c>
      <c r="J15">
        <v>400</v>
      </c>
      <c r="K15">
        <v>106</v>
      </c>
      <c r="L15" s="5">
        <f t="shared" si="3"/>
        <v>200</v>
      </c>
      <c r="M15">
        <v>800</v>
      </c>
      <c r="N15">
        <v>314.9737532808399</v>
      </c>
      <c r="O15" s="5">
        <f t="shared" si="4"/>
        <v>600</v>
      </c>
      <c r="Q15" s="12">
        <f t="shared" si="7"/>
        <v>2800</v>
      </c>
      <c r="R15" s="12" t="str">
        <f t="shared" si="8"/>
        <v>2401–2800</v>
      </c>
      <c r="S15" s="35">
        <f t="shared" ca="1" si="5"/>
        <v>2180.9816272965886</v>
      </c>
      <c r="T15" s="35">
        <f t="shared" ca="1" si="6"/>
        <v>3449.1364829396325</v>
      </c>
      <c r="U15" s="35">
        <f t="shared" ca="1" si="9"/>
        <v>78.244094488189603</v>
      </c>
      <c r="V15" s="35">
        <f t="shared" ca="1" si="10"/>
        <v>1559.6220472440932</v>
      </c>
      <c r="W15" s="35">
        <f t="shared" ca="1" si="11"/>
        <v>2132.9160104986868</v>
      </c>
      <c r="X15" s="37">
        <f t="shared" ca="1" si="12"/>
        <v>9400.9002624671884</v>
      </c>
      <c r="Y15" s="37">
        <f t="shared" ca="1" si="13"/>
        <v>23.199710308640249</v>
      </c>
      <c r="Z15" s="37">
        <f t="shared" ca="1" si="14"/>
        <v>36.689427465901389</v>
      </c>
      <c r="AA15" s="37">
        <f t="shared" ca="1" si="15"/>
        <v>0.8323042719703857</v>
      </c>
      <c r="AB15" s="37">
        <f t="shared" ca="1" si="16"/>
        <v>16.590135026438237</v>
      </c>
      <c r="AC15" s="37">
        <f t="shared" ca="1" si="17"/>
        <v>22.688422927049761</v>
      </c>
      <c r="AD15" s="35">
        <v>0</v>
      </c>
      <c r="AE15" s="37" t="str">
        <f>"("&amp;COUNTIF('GROUP-FOR-PLOT'!$K$5:$K$385,PLOT_ALT!Q15)&amp;")"</f>
        <v>(26)</v>
      </c>
      <c r="AF15" s="35"/>
    </row>
    <row r="16" spans="1:36" x14ac:dyDescent="0.25">
      <c r="A16">
        <v>1200</v>
      </c>
      <c r="B16">
        <v>2</v>
      </c>
      <c r="C16">
        <f t="shared" si="0"/>
        <v>1000</v>
      </c>
      <c r="D16" s="35">
        <v>400</v>
      </c>
      <c r="E16" s="35">
        <v>164.04199475065616</v>
      </c>
      <c r="F16" s="5">
        <f t="shared" si="1"/>
        <v>200</v>
      </c>
      <c r="G16">
        <v>400</v>
      </c>
      <c r="H16">
        <v>260.8950131233596</v>
      </c>
      <c r="I16" s="5">
        <f t="shared" si="2"/>
        <v>200</v>
      </c>
      <c r="J16">
        <v>400</v>
      </c>
      <c r="K16">
        <v>75.787401574803425</v>
      </c>
      <c r="L16" s="5">
        <f t="shared" si="3"/>
        <v>200</v>
      </c>
      <c r="M16">
        <v>800</v>
      </c>
      <c r="N16">
        <v>47.900262467191624</v>
      </c>
      <c r="O16" s="5">
        <f t="shared" si="4"/>
        <v>600</v>
      </c>
      <c r="Q16" s="12">
        <f t="shared" si="7"/>
        <v>3200</v>
      </c>
      <c r="R16" s="12" t="str">
        <f t="shared" si="8"/>
        <v>2801–3200</v>
      </c>
      <c r="S16" s="35">
        <f t="shared" ca="1" si="5"/>
        <v>1816.2624671915996</v>
      </c>
      <c r="T16" s="35">
        <f t="shared" ca="1" si="6"/>
        <v>3175.3517060367508</v>
      </c>
      <c r="U16" s="35">
        <f t="shared" ca="1" si="9"/>
        <v>28.3832020997379</v>
      </c>
      <c r="V16" s="35">
        <f t="shared" ca="1" si="10"/>
        <v>214.04461942257103</v>
      </c>
      <c r="W16" s="35">
        <f t="shared" ca="1" si="11"/>
        <v>1972.0104986876609</v>
      </c>
      <c r="X16" s="37">
        <f t="shared" ca="1" si="12"/>
        <v>7206.0524934383211</v>
      </c>
      <c r="Y16" s="37">
        <f t="shared" ca="1" si="13"/>
        <v>25.204679938779933</v>
      </c>
      <c r="Z16" s="37">
        <f t="shared" ca="1" si="14"/>
        <v>44.06506487328754</v>
      </c>
      <c r="AA16" s="37">
        <f t="shared" ca="1" si="15"/>
        <v>0.39388003522848386</v>
      </c>
      <c r="AB16" s="37">
        <f t="shared" ca="1" si="16"/>
        <v>2.9703449928719716</v>
      </c>
      <c r="AC16" s="37">
        <f t="shared" ca="1" si="17"/>
        <v>27.366030159832057</v>
      </c>
      <c r="AD16" s="35">
        <v>0</v>
      </c>
      <c r="AE16" s="37" t="str">
        <f>"("&amp;COUNTIF('GROUP-FOR-PLOT'!$K$5:$K$385,PLOT_ALT!Q16)&amp;")"</f>
        <v>(21)</v>
      </c>
      <c r="AF16" s="35"/>
    </row>
    <row r="17" spans="1:32" x14ac:dyDescent="0.25">
      <c r="A17" s="35">
        <v>1600</v>
      </c>
      <c r="B17" s="35">
        <v>24.934383202099525</v>
      </c>
      <c r="C17">
        <f t="shared" si="0"/>
        <v>1400</v>
      </c>
      <c r="D17" s="35">
        <v>400</v>
      </c>
      <c r="E17" s="35">
        <v>40.026246719160099</v>
      </c>
      <c r="F17" s="5">
        <f t="shared" si="1"/>
        <v>200</v>
      </c>
      <c r="G17">
        <v>400</v>
      </c>
      <c r="H17">
        <v>40</v>
      </c>
      <c r="I17" s="5">
        <f t="shared" si="2"/>
        <v>200</v>
      </c>
      <c r="J17">
        <v>400</v>
      </c>
      <c r="K17">
        <v>400</v>
      </c>
      <c r="L17" s="5">
        <f t="shared" si="3"/>
        <v>200</v>
      </c>
      <c r="M17">
        <v>800</v>
      </c>
      <c r="N17">
        <v>22.965879265092099</v>
      </c>
      <c r="O17" s="5">
        <f t="shared" si="4"/>
        <v>600</v>
      </c>
      <c r="Q17" s="12">
        <f t="shared" si="7"/>
        <v>3600</v>
      </c>
      <c r="R17" s="12" t="str">
        <f t="shared" si="8"/>
        <v>3201–3600</v>
      </c>
      <c r="S17" s="35">
        <f t="shared" ca="1" si="5"/>
        <v>1633.7926509186354</v>
      </c>
      <c r="T17" s="35">
        <f t="shared" ca="1" si="6"/>
        <v>2598.9737532808381</v>
      </c>
      <c r="U17" s="35">
        <f t="shared" ca="1" si="9"/>
        <v>65.960629921260079</v>
      </c>
      <c r="V17" s="35">
        <f t="shared" ca="1" si="10"/>
        <v>433.95013123359695</v>
      </c>
      <c r="W17" s="35">
        <f t="shared" ca="1" si="11"/>
        <v>2042.3228346456694</v>
      </c>
      <c r="X17" s="37">
        <f t="shared" ca="1" si="12"/>
        <v>6775</v>
      </c>
      <c r="Y17" s="37">
        <f t="shared" ca="1" si="13"/>
        <v>24.115020677765838</v>
      </c>
      <c r="Z17" s="37">
        <f t="shared" ca="1" si="14"/>
        <v>38.361236210787283</v>
      </c>
      <c r="AA17" s="37">
        <f t="shared" ca="1" si="15"/>
        <v>0.97358863352413405</v>
      </c>
      <c r="AB17" s="37">
        <f t="shared" ca="1" si="16"/>
        <v>6.4051679886877784</v>
      </c>
      <c r="AC17" s="37">
        <f t="shared" ca="1" si="17"/>
        <v>30.14498648923497</v>
      </c>
      <c r="AD17" s="35">
        <v>0</v>
      </c>
      <c r="AE17" s="37" t="str">
        <f>"("&amp;COUNTIF('GROUP-FOR-PLOT'!$K$5:$K$385,PLOT_ALT!Q17)&amp;")"</f>
        <v>(17)</v>
      </c>
      <c r="AF17" s="35"/>
    </row>
    <row r="18" spans="1:32" x14ac:dyDescent="0.25">
      <c r="A18">
        <v>1600</v>
      </c>
      <c r="B18">
        <v>99.091863517060574</v>
      </c>
      <c r="C18">
        <f t="shared" si="0"/>
        <v>1400</v>
      </c>
      <c r="D18" s="35">
        <v>400</v>
      </c>
      <c r="E18" s="35">
        <v>8.0629921259842376</v>
      </c>
      <c r="F18" s="5">
        <f t="shared" si="1"/>
        <v>200</v>
      </c>
      <c r="G18">
        <v>400</v>
      </c>
      <c r="H18">
        <v>31.824146981627109</v>
      </c>
      <c r="I18" s="5">
        <f t="shared" si="2"/>
        <v>200</v>
      </c>
      <c r="J18">
        <v>400</v>
      </c>
      <c r="K18">
        <v>16.895013123359547</v>
      </c>
      <c r="L18" s="5">
        <f t="shared" si="3"/>
        <v>200</v>
      </c>
      <c r="M18">
        <v>800</v>
      </c>
      <c r="N18">
        <v>37.07349081364805</v>
      </c>
      <c r="O18" s="5">
        <f t="shared" si="4"/>
        <v>600</v>
      </c>
      <c r="Q18" s="12">
        <f t="shared" si="7"/>
        <v>4000</v>
      </c>
      <c r="R18" s="12" t="str">
        <f t="shared" si="8"/>
        <v>3601–4000</v>
      </c>
      <c r="S18" s="35">
        <f t="shared" ca="1" si="5"/>
        <v>1847.0603674540689</v>
      </c>
      <c r="T18" s="35">
        <f t="shared" ca="1" si="6"/>
        <v>1229.3727034120748</v>
      </c>
      <c r="U18" s="35">
        <f t="shared" ca="1" si="9"/>
        <v>19.013123359580277</v>
      </c>
      <c r="V18" s="35">
        <f t="shared" ca="1" si="10"/>
        <v>812.48556430446024</v>
      </c>
      <c r="W18" s="35">
        <f t="shared" ca="1" si="11"/>
        <v>1916.0577427821518</v>
      </c>
      <c r="X18" s="37">
        <f t="shared" ca="1" si="12"/>
        <v>5823.989501312336</v>
      </c>
      <c r="Y18" s="37">
        <f t="shared" ca="1" si="13"/>
        <v>31.714692600971645</v>
      </c>
      <c r="Z18" s="37">
        <f t="shared" ca="1" si="14"/>
        <v>21.108772657214729</v>
      </c>
      <c r="AA18" s="37">
        <f t="shared" ca="1" si="15"/>
        <v>0.32646218464672705</v>
      </c>
      <c r="AB18" s="37">
        <f t="shared" ca="1" si="16"/>
        <v>13.950670139796451</v>
      </c>
      <c r="AC18" s="37">
        <f t="shared" ca="1" si="17"/>
        <v>32.899402417370446</v>
      </c>
      <c r="AD18" s="35">
        <v>0</v>
      </c>
      <c r="AE18" s="37" t="str">
        <f>"("&amp;COUNTIF('GROUP-FOR-PLOT'!$K$5:$K$385,PLOT_ALT!Q18)&amp;")"</f>
        <v>(16)</v>
      </c>
      <c r="AF18" s="35"/>
    </row>
    <row r="19" spans="1:32" x14ac:dyDescent="0.25">
      <c r="A19">
        <v>1600</v>
      </c>
      <c r="B19">
        <v>40.026246719160554</v>
      </c>
      <c r="C19">
        <f t="shared" si="0"/>
        <v>1400</v>
      </c>
      <c r="D19" s="35">
        <v>400</v>
      </c>
      <c r="E19" s="35">
        <v>15.06561679790002</v>
      </c>
      <c r="F19" s="5">
        <f t="shared" si="1"/>
        <v>200</v>
      </c>
      <c r="G19">
        <v>400</v>
      </c>
      <c r="H19">
        <v>7</v>
      </c>
      <c r="I19" s="5">
        <f t="shared" si="2"/>
        <v>200</v>
      </c>
      <c r="J19">
        <v>400</v>
      </c>
      <c r="K19">
        <v>383.10498687664045</v>
      </c>
      <c r="L19" s="5">
        <f t="shared" si="3"/>
        <v>200</v>
      </c>
      <c r="M19" s="35">
        <v>1200</v>
      </c>
      <c r="N19" s="35">
        <v>193.89763779527561</v>
      </c>
      <c r="O19" s="5">
        <f t="shared" si="4"/>
        <v>1000</v>
      </c>
      <c r="Q19" s="12">
        <f t="shared" si="7"/>
        <v>4400</v>
      </c>
      <c r="R19" s="12" t="str">
        <f t="shared" si="8"/>
        <v>4001–4400</v>
      </c>
      <c r="S19" s="35">
        <f t="shared" ca="1" si="5"/>
        <v>1159.2099737532808</v>
      </c>
      <c r="T19" s="35">
        <f t="shared" ca="1" si="6"/>
        <v>1418.4881889763783</v>
      </c>
      <c r="U19" s="35">
        <f t="shared" ca="1" si="9"/>
        <v>0</v>
      </c>
      <c r="V19" s="35">
        <f t="shared" ca="1" si="10"/>
        <v>862.21784776902859</v>
      </c>
      <c r="W19" s="35">
        <f t="shared" ca="1" si="11"/>
        <v>1701.0997375328079</v>
      </c>
      <c r="X19" s="37">
        <f t="shared" ca="1" si="12"/>
        <v>5141.0157480314956</v>
      </c>
      <c r="Y19" s="37">
        <f t="shared" ca="1" si="13"/>
        <v>22.548267318518612</v>
      </c>
      <c r="Z19" s="37">
        <f t="shared" ca="1" si="14"/>
        <v>27.591593928097186</v>
      </c>
      <c r="AA19" s="37">
        <f t="shared" ca="1" si="15"/>
        <v>0</v>
      </c>
      <c r="AB19" s="37">
        <f t="shared" ca="1" si="16"/>
        <v>16.771352005664898</v>
      </c>
      <c r="AC19" s="37">
        <f t="shared" ca="1" si="17"/>
        <v>33.088786747719304</v>
      </c>
      <c r="AD19" s="35">
        <v>0</v>
      </c>
      <c r="AE19" s="37" t="str">
        <f>"("&amp;COUNTIF('GROUP-FOR-PLOT'!$K$5:$K$385,PLOT_ALT!Q19)&amp;")"</f>
        <v>(14)</v>
      </c>
      <c r="AF19" s="35"/>
    </row>
    <row r="20" spans="1:32" x14ac:dyDescent="0.25">
      <c r="A20">
        <v>1600</v>
      </c>
      <c r="B20">
        <v>40.026246719160099</v>
      </c>
      <c r="C20">
        <f t="shared" si="0"/>
        <v>1400</v>
      </c>
      <c r="D20" s="35">
        <v>400</v>
      </c>
      <c r="E20" s="35">
        <v>244.84251968503941</v>
      </c>
      <c r="F20" s="5">
        <f t="shared" si="1"/>
        <v>200</v>
      </c>
      <c r="G20">
        <v>400</v>
      </c>
      <c r="H20">
        <v>120.98687664041984</v>
      </c>
      <c r="I20" s="5">
        <f t="shared" si="2"/>
        <v>200</v>
      </c>
      <c r="J20">
        <v>400</v>
      </c>
      <c r="K20">
        <v>65</v>
      </c>
      <c r="L20" s="5">
        <f t="shared" si="3"/>
        <v>200</v>
      </c>
      <c r="M20">
        <v>1200</v>
      </c>
      <c r="N20">
        <v>100</v>
      </c>
      <c r="O20" s="5">
        <f t="shared" si="4"/>
        <v>1000</v>
      </c>
      <c r="Q20" s="12">
        <f t="shared" si="7"/>
        <v>4800</v>
      </c>
      <c r="R20" s="12" t="str">
        <f t="shared" si="8"/>
        <v>4401–4800</v>
      </c>
      <c r="S20" s="35">
        <f t="shared" ca="1" si="5"/>
        <v>882.30446194225624</v>
      </c>
      <c r="T20" s="35">
        <f t="shared" ca="1" si="6"/>
        <v>1000.9580052493438</v>
      </c>
      <c r="U20" s="35">
        <f t="shared" ca="1" si="9"/>
        <v>0</v>
      </c>
      <c r="V20" s="35">
        <f t="shared" ca="1" si="10"/>
        <v>1133.8293963254591</v>
      </c>
      <c r="W20" s="35">
        <f t="shared" ca="1" si="11"/>
        <v>638.06167979002657</v>
      </c>
      <c r="X20" s="37">
        <f t="shared" ca="1" si="12"/>
        <v>3655.1535433070858</v>
      </c>
      <c r="Y20" s="37">
        <f t="shared" ca="1" si="13"/>
        <v>24.138642918512545</v>
      </c>
      <c r="Z20" s="37">
        <f t="shared" ca="1" si="14"/>
        <v>27.384841522791508</v>
      </c>
      <c r="AA20" s="37">
        <f t="shared" ca="1" si="15"/>
        <v>0</v>
      </c>
      <c r="AB20" s="37">
        <f t="shared" ca="1" si="16"/>
        <v>31.020020989312542</v>
      </c>
      <c r="AC20" s="37">
        <f t="shared" ca="1" si="17"/>
        <v>17.456494569383409</v>
      </c>
      <c r="AD20" s="35">
        <v>0</v>
      </c>
      <c r="AE20" s="37" t="str">
        <f>"("&amp;COUNTIF('GROUP-FOR-PLOT'!$K$5:$K$385,PLOT_ALT!Q20)&amp;")"</f>
        <v>(12)</v>
      </c>
      <c r="AF20" s="35"/>
    </row>
    <row r="21" spans="1:32" x14ac:dyDescent="0.25">
      <c r="A21">
        <v>1600</v>
      </c>
      <c r="B21">
        <v>9.8425196850394059</v>
      </c>
      <c r="C21">
        <f t="shared" si="0"/>
        <v>1400</v>
      </c>
      <c r="D21" s="35">
        <v>400</v>
      </c>
      <c r="E21" s="35">
        <v>76.881889763779327</v>
      </c>
      <c r="F21" s="5">
        <f t="shared" si="1"/>
        <v>200</v>
      </c>
      <c r="G21">
        <v>400</v>
      </c>
      <c r="H21">
        <v>187.9212598425197</v>
      </c>
      <c r="I21" s="5">
        <f t="shared" si="2"/>
        <v>200</v>
      </c>
      <c r="J21" s="35">
        <v>400</v>
      </c>
      <c r="K21" s="35">
        <v>144.9737532808399</v>
      </c>
      <c r="L21" s="5">
        <f t="shared" si="3"/>
        <v>200</v>
      </c>
      <c r="M21">
        <v>1200</v>
      </c>
      <c r="N21">
        <v>400</v>
      </c>
      <c r="O21" s="5">
        <f t="shared" si="4"/>
        <v>1000</v>
      </c>
      <c r="Q21" s="12">
        <f t="shared" si="7"/>
        <v>5200</v>
      </c>
      <c r="R21" s="12" t="str">
        <f t="shared" si="8"/>
        <v>4801–5200</v>
      </c>
      <c r="S21" s="35">
        <f t="shared" ca="1" si="5"/>
        <v>472.08398950131232</v>
      </c>
      <c r="T21" s="35">
        <f t="shared" ca="1" si="6"/>
        <v>643.34645669291331</v>
      </c>
      <c r="U21" s="35">
        <f t="shared" ca="1" si="9"/>
        <v>0</v>
      </c>
      <c r="V21" s="35">
        <f t="shared" ca="1" si="10"/>
        <v>972.81889763779509</v>
      </c>
      <c r="W21" s="35">
        <f t="shared" ca="1" si="11"/>
        <v>1011.7388451443567</v>
      </c>
      <c r="X21" s="37">
        <f t="shared" ca="1" si="12"/>
        <v>3099.9881889763774</v>
      </c>
      <c r="Y21" s="37">
        <f t="shared" ca="1" si="13"/>
        <v>15.228573811347179</v>
      </c>
      <c r="Z21" s="37">
        <f t="shared" ca="1" si="14"/>
        <v>20.753190576037248</v>
      </c>
      <c r="AA21" s="37">
        <f t="shared" ca="1" si="15"/>
        <v>0</v>
      </c>
      <c r="AB21" s="37">
        <f t="shared" ca="1" si="16"/>
        <v>31.381374325784833</v>
      </c>
      <c r="AC21" s="37">
        <f t="shared" ca="1" si="17"/>
        <v>32.636861286830737</v>
      </c>
      <c r="AD21" s="35">
        <v>0</v>
      </c>
      <c r="AE21" s="37" t="str">
        <f>"("&amp;COUNTIF('GROUP-FOR-PLOT'!$K$5:$K$385,PLOT_ALT!Q21)&amp;")"</f>
        <v>(8)</v>
      </c>
      <c r="AF21" s="35"/>
    </row>
    <row r="22" spans="1:32" x14ac:dyDescent="0.25">
      <c r="A22">
        <v>1600</v>
      </c>
      <c r="B22">
        <v>18.996062992126099</v>
      </c>
      <c r="C22">
        <f t="shared" si="0"/>
        <v>1400</v>
      </c>
      <c r="D22" s="35">
        <v>400</v>
      </c>
      <c r="E22" s="35">
        <v>61.020997375328079</v>
      </c>
      <c r="F22" s="5">
        <f t="shared" si="1"/>
        <v>200</v>
      </c>
      <c r="G22">
        <v>400</v>
      </c>
      <c r="H22">
        <v>27.003937007873901</v>
      </c>
      <c r="I22" s="5">
        <f t="shared" si="2"/>
        <v>200</v>
      </c>
      <c r="J22" s="35">
        <v>400</v>
      </c>
      <c r="K22" s="35">
        <v>100.06561679790002</v>
      </c>
      <c r="L22" s="5">
        <f t="shared" si="3"/>
        <v>200</v>
      </c>
      <c r="M22">
        <v>1600</v>
      </c>
      <c r="N22">
        <v>52.821522309711327</v>
      </c>
      <c r="O22" s="5">
        <f t="shared" si="4"/>
        <v>1400</v>
      </c>
      <c r="Q22" s="12">
        <f t="shared" si="7"/>
        <v>5600</v>
      </c>
      <c r="R22" s="12" t="str">
        <f t="shared" si="8"/>
        <v>5201–5600</v>
      </c>
      <c r="S22" s="35">
        <f t="shared" ca="1" si="5"/>
        <v>656</v>
      </c>
      <c r="T22" s="35">
        <f t="shared" ca="1" si="6"/>
        <v>193.90813648293897</v>
      </c>
      <c r="U22" s="35">
        <f t="shared" ca="1" si="9"/>
        <v>0</v>
      </c>
      <c r="V22" s="35">
        <f t="shared" ca="1" si="10"/>
        <v>400</v>
      </c>
      <c r="W22" s="35">
        <f t="shared" ca="1" si="11"/>
        <v>1318.1010498687674</v>
      </c>
      <c r="X22" s="37">
        <f t="shared" ca="1" si="12"/>
        <v>2568.0091863517064</v>
      </c>
      <c r="Y22" s="37">
        <f t="shared" ca="1" si="13"/>
        <v>25.545079958688135</v>
      </c>
      <c r="Z22" s="37">
        <f t="shared" ca="1" si="14"/>
        <v>7.5509128827696461</v>
      </c>
      <c r="AA22" s="37">
        <f t="shared" ca="1" si="15"/>
        <v>0</v>
      </c>
      <c r="AB22" s="37">
        <f t="shared" ca="1" si="16"/>
        <v>15.576268267492765</v>
      </c>
      <c r="AC22" s="37">
        <f t="shared" ca="1" si="17"/>
        <v>51.327738891049457</v>
      </c>
      <c r="AD22" s="35">
        <v>0</v>
      </c>
      <c r="AE22" s="37" t="str">
        <f>"("&amp;COUNTIF('GROUP-FOR-PLOT'!$K$5:$K$385,PLOT_ALT!Q22)&amp;")"</f>
        <v>(7)</v>
      </c>
      <c r="AF22" s="35"/>
    </row>
    <row r="23" spans="1:32" x14ac:dyDescent="0.25">
      <c r="A23">
        <v>1600</v>
      </c>
      <c r="B23">
        <v>32.947506561679802</v>
      </c>
      <c r="C23">
        <f t="shared" si="0"/>
        <v>1400</v>
      </c>
      <c r="D23" s="35">
        <v>400</v>
      </c>
      <c r="E23" s="35">
        <v>59.952755905511822</v>
      </c>
      <c r="F23" s="5">
        <f t="shared" si="1"/>
        <v>200</v>
      </c>
      <c r="G23">
        <v>400</v>
      </c>
      <c r="H23">
        <v>45.013123359579822</v>
      </c>
      <c r="I23" s="5">
        <f t="shared" si="2"/>
        <v>200</v>
      </c>
      <c r="J23" s="35">
        <v>400</v>
      </c>
      <c r="K23" s="35">
        <v>209.9737532808399</v>
      </c>
      <c r="L23" s="5">
        <f t="shared" si="3"/>
        <v>200</v>
      </c>
      <c r="M23">
        <v>1600</v>
      </c>
      <c r="N23">
        <v>177.16535433070885</v>
      </c>
      <c r="O23" s="5">
        <f t="shared" si="4"/>
        <v>1400</v>
      </c>
      <c r="Q23" s="12">
        <f t="shared" si="7"/>
        <v>6000</v>
      </c>
      <c r="R23" s="12" t="str">
        <f t="shared" si="8"/>
        <v>5601–6000</v>
      </c>
      <c r="S23" s="35">
        <f t="shared" ca="1" si="5"/>
        <v>268.24934383202071</v>
      </c>
      <c r="T23" s="35">
        <f t="shared" ca="1" si="6"/>
        <v>0</v>
      </c>
      <c r="U23" s="35">
        <f t="shared" ca="1" si="9"/>
        <v>0</v>
      </c>
      <c r="V23" s="35">
        <f t="shared" ca="1" si="10"/>
        <v>400</v>
      </c>
      <c r="W23" s="35">
        <f t="shared" ca="1" si="11"/>
        <v>839.75590551181085</v>
      </c>
      <c r="X23" s="37">
        <f t="shared" ca="1" si="12"/>
        <v>1508.0052493438316</v>
      </c>
      <c r="Y23" s="37">
        <f t="shared" ca="1" si="13"/>
        <v>17.788356104777638</v>
      </c>
      <c r="Z23" s="37">
        <f t="shared" ca="1" si="14"/>
        <v>0</v>
      </c>
      <c r="AA23" s="37">
        <f t="shared" ca="1" si="15"/>
        <v>0</v>
      </c>
      <c r="AB23" s="37">
        <f t="shared" ca="1" si="16"/>
        <v>26.52510660516927</v>
      </c>
      <c r="AC23" s="37">
        <f t="shared" ca="1" si="17"/>
        <v>55.686537290053096</v>
      </c>
      <c r="AD23" s="35">
        <v>0</v>
      </c>
      <c r="AE23" s="37" t="str">
        <f>"("&amp;COUNTIF('GROUP-FOR-PLOT'!$K$5:$K$385,PLOT_ALT!Q23)&amp;")"</f>
        <v>(5)</v>
      </c>
      <c r="AF23" s="35"/>
    </row>
    <row r="24" spans="1:32" x14ac:dyDescent="0.25">
      <c r="A24">
        <v>1600</v>
      </c>
      <c r="B24">
        <v>171</v>
      </c>
      <c r="C24">
        <f t="shared" si="0"/>
        <v>1400</v>
      </c>
      <c r="D24" s="35">
        <v>400</v>
      </c>
      <c r="E24" s="35">
        <v>192.08136482939653</v>
      </c>
      <c r="F24" s="5">
        <f t="shared" si="1"/>
        <v>200</v>
      </c>
      <c r="G24">
        <v>400</v>
      </c>
      <c r="H24">
        <v>7.8740157480319795</v>
      </c>
      <c r="I24" s="5">
        <f t="shared" si="2"/>
        <v>200</v>
      </c>
      <c r="J24" s="35">
        <v>400</v>
      </c>
      <c r="K24" s="35">
        <v>3.8477690288714257</v>
      </c>
      <c r="L24" s="5">
        <f t="shared" si="3"/>
        <v>200</v>
      </c>
      <c r="M24">
        <v>1600</v>
      </c>
      <c r="N24">
        <v>258</v>
      </c>
      <c r="O24" s="5">
        <f t="shared" si="4"/>
        <v>1400</v>
      </c>
      <c r="Q24" s="12"/>
      <c r="R24" s="12"/>
      <c r="S24" s="35"/>
      <c r="T24" s="35"/>
      <c r="U24" s="35"/>
      <c r="V24" s="35"/>
      <c r="W24" s="35"/>
      <c r="X24" s="37"/>
      <c r="Y24" s="37"/>
      <c r="Z24" s="37"/>
      <c r="AA24" s="37"/>
      <c r="AB24" s="37"/>
      <c r="AC24" s="37"/>
      <c r="AD24" s="35"/>
      <c r="AE24" s="37"/>
      <c r="AF24" s="35"/>
    </row>
    <row r="25" spans="1:32" x14ac:dyDescent="0.25">
      <c r="A25">
        <v>1600</v>
      </c>
      <c r="B25">
        <v>97</v>
      </c>
      <c r="C25">
        <f t="shared" si="0"/>
        <v>1400</v>
      </c>
      <c r="D25">
        <v>400</v>
      </c>
      <c r="E25">
        <v>67</v>
      </c>
      <c r="F25" s="5">
        <f t="shared" si="1"/>
        <v>200</v>
      </c>
      <c r="G25">
        <v>400</v>
      </c>
      <c r="H25">
        <v>45.06561679790002</v>
      </c>
      <c r="I25" s="5">
        <f t="shared" si="2"/>
        <v>200</v>
      </c>
      <c r="J25" s="35">
        <v>400</v>
      </c>
      <c r="K25" s="35">
        <v>348.88188976377933</v>
      </c>
      <c r="L25" s="5">
        <f t="shared" si="3"/>
        <v>200</v>
      </c>
      <c r="M25">
        <v>1600</v>
      </c>
      <c r="N25">
        <v>29.921259842519703</v>
      </c>
      <c r="O25" s="5">
        <f t="shared" si="4"/>
        <v>1400</v>
      </c>
      <c r="Q25" s="12"/>
      <c r="R25" s="12"/>
      <c r="S25" s="35"/>
      <c r="T25" s="35"/>
      <c r="U25" s="35"/>
      <c r="V25" s="35"/>
      <c r="W25" s="35"/>
      <c r="X25" s="37"/>
      <c r="Y25" s="37"/>
      <c r="Z25" s="37"/>
      <c r="AA25" s="37"/>
      <c r="AB25" s="37"/>
      <c r="AC25" s="37"/>
      <c r="AD25" s="35"/>
      <c r="AE25" s="37"/>
      <c r="AF25" s="35"/>
    </row>
    <row r="26" spans="1:32" x14ac:dyDescent="0.25">
      <c r="A26" s="35">
        <v>2000</v>
      </c>
      <c r="B26" s="35">
        <v>99.737532808399465</v>
      </c>
      <c r="C26">
        <f t="shared" si="0"/>
        <v>1800</v>
      </c>
      <c r="D26">
        <v>400</v>
      </c>
      <c r="E26">
        <v>10</v>
      </c>
      <c r="F26" s="5">
        <f t="shared" si="1"/>
        <v>200</v>
      </c>
      <c r="G26">
        <v>400</v>
      </c>
      <c r="H26">
        <v>9.8425196850394059</v>
      </c>
      <c r="I26" s="5">
        <f t="shared" si="2"/>
        <v>200</v>
      </c>
      <c r="J26" s="35">
        <v>400</v>
      </c>
      <c r="K26" s="35">
        <v>51.118110236220673</v>
      </c>
      <c r="L26" s="5">
        <f t="shared" si="3"/>
        <v>200</v>
      </c>
      <c r="M26">
        <v>1600</v>
      </c>
      <c r="N26">
        <v>19.118110236220673</v>
      </c>
      <c r="O26" s="5">
        <f t="shared" si="4"/>
        <v>1400</v>
      </c>
      <c r="Q26" s="12"/>
      <c r="R26" s="12"/>
      <c r="S26" s="35"/>
      <c r="T26" s="35"/>
      <c r="U26" s="35"/>
      <c r="V26" s="35"/>
      <c r="W26" s="35"/>
      <c r="X26" s="37"/>
      <c r="Y26" s="37"/>
      <c r="Z26" s="37"/>
      <c r="AA26" s="37"/>
      <c r="AB26" s="37"/>
      <c r="AC26" s="37"/>
      <c r="AD26" s="35"/>
      <c r="AE26" s="37"/>
      <c r="AF26" s="35"/>
    </row>
    <row r="27" spans="1:32" x14ac:dyDescent="0.25">
      <c r="A27" s="35">
        <v>2000</v>
      </c>
      <c r="B27" s="35">
        <v>149.93438320210043</v>
      </c>
      <c r="C27">
        <f t="shared" si="0"/>
        <v>1800</v>
      </c>
      <c r="D27">
        <v>400</v>
      </c>
      <c r="E27">
        <v>10</v>
      </c>
      <c r="F27" s="5">
        <f t="shared" si="1"/>
        <v>200</v>
      </c>
      <c r="G27">
        <v>400</v>
      </c>
      <c r="H27">
        <v>10.170603674540416</v>
      </c>
      <c r="I27" s="5">
        <f t="shared" si="2"/>
        <v>200</v>
      </c>
      <c r="J27" s="35">
        <v>400</v>
      </c>
      <c r="K27" s="35">
        <v>105.1049868766404</v>
      </c>
      <c r="L27" s="5">
        <f t="shared" si="3"/>
        <v>200</v>
      </c>
      <c r="M27">
        <v>1600</v>
      </c>
      <c r="N27">
        <v>99.91863517060392</v>
      </c>
      <c r="O27" s="5">
        <f t="shared" si="4"/>
        <v>1400</v>
      </c>
      <c r="Q27" s="12"/>
      <c r="R27" s="12"/>
      <c r="S27" s="35"/>
      <c r="T27" s="35"/>
      <c r="U27" s="35"/>
      <c r="V27" s="35"/>
      <c r="W27" s="35"/>
      <c r="X27" s="37"/>
      <c r="Y27" s="37"/>
      <c r="Z27" s="37"/>
      <c r="AA27" s="37"/>
      <c r="AB27" s="37"/>
      <c r="AC27" s="37"/>
      <c r="AD27" s="35"/>
      <c r="AE27" s="37"/>
      <c r="AF27" s="35"/>
    </row>
    <row r="28" spans="1:32" x14ac:dyDescent="0.25">
      <c r="A28" s="35">
        <v>2000</v>
      </c>
      <c r="B28" s="35">
        <v>136.85564304462014</v>
      </c>
      <c r="C28">
        <f t="shared" si="0"/>
        <v>1800</v>
      </c>
      <c r="D28">
        <v>400</v>
      </c>
      <c r="E28">
        <v>48</v>
      </c>
      <c r="F28" s="5">
        <f t="shared" si="1"/>
        <v>200</v>
      </c>
      <c r="G28">
        <v>400</v>
      </c>
      <c r="H28">
        <v>24.93438320209998</v>
      </c>
      <c r="I28" s="5">
        <f t="shared" si="2"/>
        <v>200</v>
      </c>
      <c r="J28" s="35">
        <v>400</v>
      </c>
      <c r="K28" s="35">
        <v>135.82677165354335</v>
      </c>
      <c r="L28" s="5">
        <f t="shared" si="3"/>
        <v>200</v>
      </c>
      <c r="M28" s="35">
        <v>1600</v>
      </c>
      <c r="N28" s="35">
        <v>400</v>
      </c>
      <c r="O28" s="5">
        <f t="shared" si="4"/>
        <v>1400</v>
      </c>
      <c r="Q28" s="12"/>
      <c r="R28" s="12"/>
      <c r="S28" s="35"/>
      <c r="T28" s="35"/>
      <c r="U28" s="35"/>
      <c r="V28" s="35"/>
      <c r="W28" s="35"/>
      <c r="X28" s="37"/>
      <c r="Y28" s="37"/>
      <c r="Z28" s="37"/>
      <c r="AA28" s="37"/>
      <c r="AB28" s="37"/>
      <c r="AC28" s="37"/>
      <c r="AD28" s="35"/>
      <c r="AE28" s="37"/>
      <c r="AF28" s="35"/>
    </row>
    <row r="29" spans="1:32" x14ac:dyDescent="0.25">
      <c r="A29">
        <v>2000</v>
      </c>
      <c r="B29">
        <v>20.986876640419723</v>
      </c>
      <c r="C29">
        <f t="shared" si="0"/>
        <v>1800</v>
      </c>
      <c r="D29">
        <v>400</v>
      </c>
      <c r="E29">
        <v>13</v>
      </c>
      <c r="F29" s="5">
        <f t="shared" si="1"/>
        <v>200</v>
      </c>
      <c r="G29">
        <v>400</v>
      </c>
      <c r="H29">
        <v>44.947506561679575</v>
      </c>
      <c r="I29" s="5">
        <f t="shared" si="2"/>
        <v>200</v>
      </c>
      <c r="J29" s="35">
        <v>400</v>
      </c>
      <c r="K29" s="35">
        <v>18.044619422571941</v>
      </c>
      <c r="L29" s="5">
        <f t="shared" si="3"/>
        <v>200</v>
      </c>
      <c r="M29" s="35">
        <v>1600</v>
      </c>
      <c r="N29" s="35">
        <v>120.0787401574803</v>
      </c>
      <c r="O29" s="5">
        <f t="shared" si="4"/>
        <v>1400</v>
      </c>
      <c r="Q29" s="12"/>
      <c r="R29" s="12"/>
      <c r="S29" s="35"/>
      <c r="T29" s="35"/>
      <c r="U29" s="35"/>
      <c r="V29" s="35"/>
      <c r="W29" s="35"/>
      <c r="X29" s="37"/>
      <c r="Y29" s="37"/>
      <c r="Z29" s="37"/>
      <c r="AA29" s="37"/>
      <c r="AB29" s="37"/>
      <c r="AC29" s="37"/>
      <c r="AD29" s="35"/>
      <c r="AE29" s="37"/>
      <c r="AF29" s="35"/>
    </row>
    <row r="30" spans="1:32" x14ac:dyDescent="0.25">
      <c r="A30">
        <v>2000</v>
      </c>
      <c r="B30">
        <v>69.881889763779327</v>
      </c>
      <c r="C30">
        <f t="shared" si="0"/>
        <v>1800</v>
      </c>
      <c r="D30">
        <v>400</v>
      </c>
      <c r="E30">
        <v>17</v>
      </c>
      <c r="F30" s="5">
        <f t="shared" si="1"/>
        <v>200</v>
      </c>
      <c r="G30">
        <v>400</v>
      </c>
      <c r="H30">
        <v>263.06561679790047</v>
      </c>
      <c r="I30" s="5">
        <f t="shared" si="2"/>
        <v>200</v>
      </c>
      <c r="J30" s="35">
        <v>400</v>
      </c>
      <c r="K30" s="35">
        <v>141.02362204724432</v>
      </c>
      <c r="L30" s="5">
        <f t="shared" si="3"/>
        <v>200</v>
      </c>
      <c r="M30">
        <v>2000</v>
      </c>
      <c r="N30">
        <v>138</v>
      </c>
      <c r="O30" s="5">
        <f t="shared" si="4"/>
        <v>1800</v>
      </c>
      <c r="Q30" s="12"/>
      <c r="R30" s="12"/>
      <c r="S30" s="35"/>
      <c r="T30" s="35"/>
      <c r="U30" s="35"/>
      <c r="V30" s="35"/>
      <c r="W30" s="35"/>
      <c r="X30" s="37"/>
      <c r="Y30" s="37"/>
      <c r="Z30" s="37"/>
      <c r="AA30" s="37"/>
      <c r="AB30" s="37"/>
      <c r="AC30" s="37"/>
      <c r="AD30" s="35"/>
      <c r="AE30" s="37"/>
      <c r="AF30" s="35"/>
    </row>
    <row r="31" spans="1:32" x14ac:dyDescent="0.25">
      <c r="A31">
        <v>2000</v>
      </c>
      <c r="B31">
        <v>60.039370078739921</v>
      </c>
      <c r="C31">
        <f t="shared" si="0"/>
        <v>1800</v>
      </c>
      <c r="D31">
        <v>400</v>
      </c>
      <c r="E31">
        <v>1</v>
      </c>
      <c r="F31" s="5">
        <f t="shared" si="1"/>
        <v>200</v>
      </c>
      <c r="G31" s="35">
        <v>400</v>
      </c>
      <c r="H31" s="35">
        <v>159.77690288713893</v>
      </c>
      <c r="I31" s="5">
        <f t="shared" si="2"/>
        <v>200</v>
      </c>
      <c r="J31" s="35">
        <v>400</v>
      </c>
      <c r="K31" s="35">
        <v>80.015748031496059</v>
      </c>
      <c r="L31" s="5">
        <f t="shared" si="3"/>
        <v>200</v>
      </c>
      <c r="M31">
        <v>2000</v>
      </c>
      <c r="N31">
        <v>170</v>
      </c>
      <c r="O31" s="5">
        <f t="shared" si="4"/>
        <v>1800</v>
      </c>
      <c r="Q31" s="12"/>
      <c r="R31" s="12"/>
      <c r="S31" s="35"/>
      <c r="T31" s="35"/>
      <c r="U31" s="35"/>
      <c r="V31" s="35"/>
      <c r="W31" s="35"/>
      <c r="X31" s="37"/>
      <c r="Y31" s="37"/>
      <c r="Z31" s="37"/>
      <c r="AA31" s="37"/>
      <c r="AB31" s="37"/>
      <c r="AC31" s="37"/>
      <c r="AD31" s="35"/>
      <c r="AE31" s="37"/>
      <c r="AF31" s="35"/>
    </row>
    <row r="32" spans="1:32" x14ac:dyDescent="0.25">
      <c r="A32">
        <v>2000</v>
      </c>
      <c r="B32">
        <v>50.196850393700515</v>
      </c>
      <c r="C32">
        <f t="shared" si="0"/>
        <v>1800</v>
      </c>
      <c r="D32">
        <v>400</v>
      </c>
      <c r="E32">
        <v>20.013123359579936</v>
      </c>
      <c r="F32" s="5">
        <f t="shared" si="1"/>
        <v>200</v>
      </c>
      <c r="G32">
        <v>800</v>
      </c>
      <c r="H32">
        <v>69.157480314960367</v>
      </c>
      <c r="I32" s="5">
        <f t="shared" si="2"/>
        <v>600</v>
      </c>
      <c r="J32" s="35">
        <v>400</v>
      </c>
      <c r="K32" s="35">
        <v>118.76640419947489</v>
      </c>
      <c r="L32" s="5">
        <f t="shared" si="3"/>
        <v>200</v>
      </c>
      <c r="M32">
        <v>2000</v>
      </c>
      <c r="N32">
        <v>92</v>
      </c>
      <c r="O32" s="5">
        <f t="shared" si="4"/>
        <v>1800</v>
      </c>
      <c r="Q32" s="12"/>
      <c r="R32" s="12"/>
      <c r="S32" s="35"/>
      <c r="T32" s="35"/>
      <c r="U32" s="35"/>
      <c r="V32" s="35"/>
      <c r="W32" s="35"/>
      <c r="X32" s="37"/>
      <c r="Y32" s="37"/>
      <c r="Z32" s="37"/>
      <c r="AA32" s="37"/>
      <c r="AB32" s="37"/>
      <c r="AC32" s="37"/>
      <c r="AD32" s="35"/>
      <c r="AE32" s="37"/>
      <c r="AF32" s="35"/>
    </row>
    <row r="33" spans="1:32" x14ac:dyDescent="0.25">
      <c r="A33">
        <v>2000</v>
      </c>
      <c r="B33">
        <v>60.039370078739921</v>
      </c>
      <c r="C33">
        <f t="shared" si="0"/>
        <v>1800</v>
      </c>
      <c r="D33">
        <v>400</v>
      </c>
      <c r="E33">
        <v>20.013123359580163</v>
      </c>
      <c r="F33" s="5">
        <f t="shared" si="1"/>
        <v>200</v>
      </c>
      <c r="G33">
        <v>800</v>
      </c>
      <c r="H33">
        <v>110.99999999999955</v>
      </c>
      <c r="I33" s="5">
        <f t="shared" si="2"/>
        <v>600</v>
      </c>
      <c r="J33" s="35">
        <v>400</v>
      </c>
      <c r="K33" s="35">
        <v>164.14435695538077</v>
      </c>
      <c r="L33" s="5">
        <f t="shared" si="3"/>
        <v>200</v>
      </c>
      <c r="M33">
        <v>2000</v>
      </c>
      <c r="N33">
        <v>129</v>
      </c>
      <c r="O33" s="5">
        <f t="shared" si="4"/>
        <v>1800</v>
      </c>
      <c r="Q33" s="12"/>
      <c r="R33" s="12"/>
      <c r="S33" s="35"/>
      <c r="T33" s="35"/>
      <c r="U33" s="35"/>
      <c r="V33" s="35"/>
      <c r="W33" s="35"/>
      <c r="X33" s="37"/>
      <c r="Y33" s="37"/>
      <c r="Z33" s="37"/>
      <c r="AA33" s="37"/>
      <c r="AB33" s="37"/>
      <c r="AC33" s="37"/>
      <c r="AD33" s="35"/>
      <c r="AE33" s="37"/>
      <c r="AF33" s="35"/>
    </row>
    <row r="34" spans="1:32" x14ac:dyDescent="0.25">
      <c r="A34">
        <v>2000</v>
      </c>
      <c r="B34">
        <v>36.934383202099525</v>
      </c>
      <c r="C34">
        <f t="shared" si="0"/>
        <v>1800</v>
      </c>
      <c r="D34">
        <v>400</v>
      </c>
      <c r="E34">
        <v>69.881889763779554</v>
      </c>
      <c r="F34" s="5">
        <f t="shared" si="1"/>
        <v>200</v>
      </c>
      <c r="G34">
        <v>800</v>
      </c>
      <c r="H34">
        <v>7.87401574803107</v>
      </c>
      <c r="I34" s="5">
        <f t="shared" si="2"/>
        <v>600</v>
      </c>
      <c r="J34" s="35">
        <v>400</v>
      </c>
      <c r="K34" s="35">
        <v>80.052493438320198</v>
      </c>
      <c r="L34" s="5">
        <f t="shared" si="3"/>
        <v>200</v>
      </c>
      <c r="M34">
        <v>2000</v>
      </c>
      <c r="N34">
        <v>104.9212598425197</v>
      </c>
      <c r="O34" s="5">
        <f t="shared" si="4"/>
        <v>1800</v>
      </c>
      <c r="Q34" s="12"/>
      <c r="R34" s="12"/>
      <c r="S34" s="35"/>
      <c r="T34" s="35"/>
      <c r="U34" s="35"/>
      <c r="V34" s="35"/>
      <c r="W34" s="35"/>
      <c r="X34" s="37"/>
      <c r="Y34" s="37"/>
      <c r="Z34" s="37"/>
      <c r="AA34" s="37"/>
      <c r="AB34" s="37"/>
      <c r="AC34" s="37"/>
      <c r="AD34" s="35"/>
      <c r="AE34" s="37"/>
      <c r="AF34" s="35"/>
    </row>
    <row r="35" spans="1:32" x14ac:dyDescent="0.25">
      <c r="A35">
        <v>2000</v>
      </c>
      <c r="B35">
        <v>60.039370078739921</v>
      </c>
      <c r="C35">
        <f t="shared" si="0"/>
        <v>1800</v>
      </c>
      <c r="D35">
        <v>400</v>
      </c>
      <c r="E35">
        <v>9.8425196850392922</v>
      </c>
      <c r="F35" s="5">
        <f t="shared" si="1"/>
        <v>200</v>
      </c>
      <c r="G35">
        <v>800</v>
      </c>
      <c r="H35">
        <v>142.99999999999977</v>
      </c>
      <c r="I35" s="5">
        <f t="shared" si="2"/>
        <v>600</v>
      </c>
      <c r="J35" s="35">
        <v>400</v>
      </c>
      <c r="K35" s="35">
        <v>98.097112860892139</v>
      </c>
      <c r="L35" s="5">
        <f t="shared" si="3"/>
        <v>200</v>
      </c>
      <c r="M35">
        <v>2000</v>
      </c>
      <c r="N35">
        <v>400</v>
      </c>
      <c r="O35" s="5">
        <f t="shared" si="4"/>
        <v>1800</v>
      </c>
      <c r="Q35" s="12"/>
      <c r="R35" s="12"/>
      <c r="S35" s="35"/>
      <c r="T35" s="35"/>
      <c r="U35" s="35"/>
      <c r="V35" s="35"/>
      <c r="W35" s="35"/>
      <c r="X35" s="37"/>
      <c r="Y35" s="37"/>
      <c r="Z35" s="37"/>
      <c r="AA35" s="37"/>
      <c r="AB35" s="37"/>
      <c r="AC35" s="37"/>
      <c r="AD35" s="35"/>
      <c r="AE35" s="37"/>
      <c r="AF35" s="35"/>
    </row>
    <row r="36" spans="1:32" x14ac:dyDescent="0.25">
      <c r="A36">
        <v>2000</v>
      </c>
      <c r="B36">
        <v>164.85564304461968</v>
      </c>
      <c r="C36">
        <f t="shared" si="0"/>
        <v>1800</v>
      </c>
      <c r="D36">
        <v>400</v>
      </c>
      <c r="E36">
        <v>204.11811023622056</v>
      </c>
      <c r="F36" s="5">
        <f t="shared" si="1"/>
        <v>200</v>
      </c>
      <c r="G36">
        <v>800</v>
      </c>
      <c r="H36">
        <v>74.80314960629903</v>
      </c>
      <c r="I36" s="5">
        <f t="shared" si="2"/>
        <v>600</v>
      </c>
      <c r="J36" s="35">
        <v>400</v>
      </c>
      <c r="K36" s="35">
        <v>154.93700787401622</v>
      </c>
      <c r="L36" s="5">
        <f t="shared" si="3"/>
        <v>200</v>
      </c>
      <c r="M36">
        <v>2000</v>
      </c>
      <c r="N36">
        <v>400</v>
      </c>
      <c r="O36" s="5">
        <f t="shared" si="4"/>
        <v>1800</v>
      </c>
      <c r="Q36" s="12"/>
      <c r="R36" s="12"/>
      <c r="S36" s="35"/>
      <c r="T36" s="35"/>
      <c r="U36" s="35"/>
      <c r="V36" s="35"/>
      <c r="W36" s="35"/>
      <c r="X36" s="37"/>
      <c r="Y36" s="37"/>
      <c r="Z36" s="37"/>
      <c r="AA36" s="37"/>
      <c r="AB36" s="37"/>
      <c r="AC36" s="37"/>
      <c r="AD36" s="35"/>
      <c r="AE36" s="37"/>
      <c r="AF36" s="35"/>
    </row>
    <row r="37" spans="1:32" x14ac:dyDescent="0.25">
      <c r="A37">
        <v>2000</v>
      </c>
      <c r="B37">
        <v>379.01312335958028</v>
      </c>
      <c r="C37">
        <f t="shared" si="0"/>
        <v>1800</v>
      </c>
      <c r="D37">
        <v>400</v>
      </c>
      <c r="E37">
        <v>13</v>
      </c>
      <c r="F37" s="5">
        <f t="shared" si="1"/>
        <v>200</v>
      </c>
      <c r="G37">
        <v>800</v>
      </c>
      <c r="H37">
        <v>20.013123359580277</v>
      </c>
      <c r="I37" s="5">
        <f t="shared" si="2"/>
        <v>600</v>
      </c>
      <c r="J37" s="35">
        <v>400</v>
      </c>
      <c r="K37" s="35">
        <v>146.14435695538077</v>
      </c>
      <c r="L37" s="5">
        <f t="shared" si="3"/>
        <v>200</v>
      </c>
      <c r="M37">
        <v>2000</v>
      </c>
      <c r="N37">
        <v>400</v>
      </c>
      <c r="O37" s="5">
        <f t="shared" si="4"/>
        <v>1800</v>
      </c>
      <c r="Q37" s="12"/>
      <c r="R37" s="12"/>
      <c r="S37" s="35"/>
      <c r="T37" s="35"/>
      <c r="U37" s="35"/>
      <c r="V37" s="35"/>
      <c r="W37" s="35"/>
      <c r="X37" s="37"/>
      <c r="Y37" s="37"/>
      <c r="Z37" s="37"/>
      <c r="AA37" s="37"/>
      <c r="AB37" s="37"/>
      <c r="AC37" s="37"/>
      <c r="AD37" s="35"/>
      <c r="AE37" s="37"/>
      <c r="AF37" s="35"/>
    </row>
    <row r="38" spans="1:32" x14ac:dyDescent="0.25">
      <c r="A38" s="35">
        <v>2400</v>
      </c>
      <c r="B38" s="35">
        <v>15.091863517060119</v>
      </c>
      <c r="C38">
        <f t="shared" si="0"/>
        <v>2200</v>
      </c>
      <c r="D38">
        <v>400</v>
      </c>
      <c r="E38">
        <v>140</v>
      </c>
      <c r="F38" s="5">
        <f t="shared" si="1"/>
        <v>200</v>
      </c>
      <c r="G38">
        <v>800</v>
      </c>
      <c r="H38">
        <v>26.960629921259851</v>
      </c>
      <c r="I38" s="5">
        <f t="shared" si="2"/>
        <v>600</v>
      </c>
      <c r="J38" s="35">
        <v>400</v>
      </c>
      <c r="K38" s="35">
        <v>253.85564304461923</v>
      </c>
      <c r="L38" s="5">
        <f t="shared" si="3"/>
        <v>200</v>
      </c>
      <c r="M38" s="35">
        <v>2000</v>
      </c>
      <c r="N38" s="35">
        <v>20.013123359579822</v>
      </c>
      <c r="O38" s="5">
        <f t="shared" si="4"/>
        <v>1800</v>
      </c>
      <c r="Q38" s="12"/>
      <c r="R38" s="12"/>
      <c r="S38" s="35"/>
      <c r="T38" s="35"/>
      <c r="U38" s="35"/>
      <c r="V38" s="35"/>
      <c r="W38" s="35"/>
      <c r="X38" s="37"/>
      <c r="Y38" s="37"/>
      <c r="Z38" s="37"/>
      <c r="AA38" s="37"/>
      <c r="AB38" s="37"/>
      <c r="AC38" s="37"/>
      <c r="AD38" s="35"/>
      <c r="AE38" s="37"/>
      <c r="AF38" s="35"/>
    </row>
    <row r="39" spans="1:32" x14ac:dyDescent="0.25">
      <c r="A39" s="35">
        <v>2400</v>
      </c>
      <c r="B39" s="35">
        <v>104.98687664041972</v>
      </c>
      <c r="C39">
        <f t="shared" si="0"/>
        <v>2200</v>
      </c>
      <c r="D39">
        <v>400</v>
      </c>
      <c r="E39">
        <v>279.01312335958016</v>
      </c>
      <c r="F39" s="5">
        <f t="shared" si="1"/>
        <v>200</v>
      </c>
      <c r="G39">
        <v>800</v>
      </c>
      <c r="H39">
        <v>160.1049868766404</v>
      </c>
      <c r="I39" s="5">
        <f t="shared" si="2"/>
        <v>600</v>
      </c>
      <c r="J39" s="35">
        <v>400</v>
      </c>
      <c r="K39" s="35">
        <v>100.06561679790025</v>
      </c>
      <c r="L39" s="5">
        <f t="shared" si="3"/>
        <v>200</v>
      </c>
      <c r="M39">
        <v>2400</v>
      </c>
      <c r="N39">
        <v>238.84514435695519</v>
      </c>
      <c r="O39" s="5">
        <f t="shared" si="4"/>
        <v>2200</v>
      </c>
      <c r="Q39" s="12"/>
      <c r="R39" s="12"/>
      <c r="S39" s="39"/>
    </row>
    <row r="40" spans="1:32" x14ac:dyDescent="0.25">
      <c r="A40" s="35">
        <v>2400</v>
      </c>
      <c r="B40" s="35">
        <v>14.763779527558654</v>
      </c>
      <c r="C40">
        <f t="shared" si="0"/>
        <v>2200</v>
      </c>
      <c r="D40">
        <v>400</v>
      </c>
      <c r="E40">
        <v>212.0787401574803</v>
      </c>
      <c r="F40" s="5">
        <f t="shared" si="1"/>
        <v>200</v>
      </c>
      <c r="G40">
        <v>1200</v>
      </c>
      <c r="H40">
        <v>50</v>
      </c>
      <c r="I40" s="5">
        <f t="shared" si="2"/>
        <v>1000</v>
      </c>
      <c r="J40" s="35">
        <v>400</v>
      </c>
      <c r="K40" s="35">
        <v>40.026246719160326</v>
      </c>
      <c r="L40" s="5">
        <f t="shared" si="3"/>
        <v>200</v>
      </c>
      <c r="M40" s="35">
        <v>2400</v>
      </c>
      <c r="N40" s="35">
        <v>43.997375328084217</v>
      </c>
      <c r="O40" s="5">
        <f t="shared" si="4"/>
        <v>2200</v>
      </c>
      <c r="Q40" s="12"/>
      <c r="R40" s="12"/>
      <c r="S40" s="39"/>
    </row>
    <row r="41" spans="1:32" x14ac:dyDescent="0.25">
      <c r="A41" s="35">
        <v>2400</v>
      </c>
      <c r="B41" s="35">
        <v>111.1574803149615</v>
      </c>
      <c r="C41">
        <f t="shared" ref="C41:C72" si="18">A41-($Q$7/2)</f>
        <v>2200</v>
      </c>
      <c r="D41">
        <v>400</v>
      </c>
      <c r="E41">
        <v>26.018372703411842</v>
      </c>
      <c r="F41" s="5">
        <f t="shared" si="1"/>
        <v>200</v>
      </c>
      <c r="G41" s="35">
        <v>1200</v>
      </c>
      <c r="H41" s="35">
        <v>85</v>
      </c>
      <c r="I41" s="5">
        <f t="shared" si="2"/>
        <v>1000</v>
      </c>
      <c r="J41" s="35">
        <v>400</v>
      </c>
      <c r="K41" s="35">
        <v>160.10498687664062</v>
      </c>
      <c r="L41" s="5">
        <f t="shared" si="3"/>
        <v>200</v>
      </c>
      <c r="M41">
        <v>2400</v>
      </c>
      <c r="N41">
        <v>49.868766404199505</v>
      </c>
      <c r="O41" s="5">
        <f t="shared" si="4"/>
        <v>2200</v>
      </c>
      <c r="Q41" s="12"/>
      <c r="R41" s="12"/>
      <c r="S41" s="39"/>
    </row>
    <row r="42" spans="1:32" x14ac:dyDescent="0.25">
      <c r="A42" s="35">
        <v>2400</v>
      </c>
      <c r="B42" s="35">
        <v>20.013123359580277</v>
      </c>
      <c r="C42">
        <f t="shared" si="18"/>
        <v>2200</v>
      </c>
      <c r="D42">
        <v>400</v>
      </c>
      <c r="E42">
        <v>10.498687664042336</v>
      </c>
      <c r="F42" s="5">
        <f t="shared" si="1"/>
        <v>200</v>
      </c>
      <c r="G42" s="35">
        <v>1200</v>
      </c>
      <c r="H42" s="35">
        <v>11.842519685039406</v>
      </c>
      <c r="I42" s="5">
        <f t="shared" si="2"/>
        <v>1000</v>
      </c>
      <c r="J42" s="35">
        <v>400</v>
      </c>
      <c r="K42" s="35">
        <v>226.85301837270345</v>
      </c>
      <c r="L42" s="5">
        <f t="shared" si="3"/>
        <v>200</v>
      </c>
      <c r="M42">
        <v>2400</v>
      </c>
      <c r="N42">
        <v>104.98687664042018</v>
      </c>
      <c r="O42" s="5">
        <f t="shared" si="4"/>
        <v>2200</v>
      </c>
      <c r="Q42" s="12"/>
      <c r="R42" s="12"/>
      <c r="S42" s="39"/>
    </row>
    <row r="43" spans="1:32" x14ac:dyDescent="0.25">
      <c r="A43" s="35">
        <v>2400</v>
      </c>
      <c r="B43" s="35">
        <v>133.96062992126008</v>
      </c>
      <c r="C43">
        <f t="shared" si="18"/>
        <v>2200</v>
      </c>
      <c r="D43">
        <v>400</v>
      </c>
      <c r="E43">
        <v>5.973753280839901</v>
      </c>
      <c r="F43" s="5">
        <f t="shared" si="1"/>
        <v>200</v>
      </c>
      <c r="G43">
        <v>1600</v>
      </c>
      <c r="H43">
        <v>86</v>
      </c>
      <c r="I43" s="5">
        <f t="shared" si="2"/>
        <v>1400</v>
      </c>
      <c r="J43" s="35">
        <v>400</v>
      </c>
      <c r="K43" s="35">
        <v>60.039370078740376</v>
      </c>
      <c r="L43" s="5">
        <f t="shared" si="3"/>
        <v>200</v>
      </c>
      <c r="M43">
        <v>2400</v>
      </c>
      <c r="N43">
        <v>112.07349081364828</v>
      </c>
      <c r="O43" s="5">
        <f t="shared" si="4"/>
        <v>2200</v>
      </c>
      <c r="Q43" s="12"/>
      <c r="R43" s="12"/>
      <c r="S43" s="39"/>
    </row>
    <row r="44" spans="1:32" x14ac:dyDescent="0.25">
      <c r="A44" s="35">
        <v>2400</v>
      </c>
      <c r="B44" s="35">
        <v>275.87401574803152</v>
      </c>
      <c r="C44">
        <f t="shared" si="18"/>
        <v>2200</v>
      </c>
      <c r="D44">
        <v>400</v>
      </c>
      <c r="E44">
        <v>9.0131233595798221</v>
      </c>
      <c r="F44" s="5">
        <f t="shared" si="1"/>
        <v>200</v>
      </c>
      <c r="G44">
        <v>1600</v>
      </c>
      <c r="H44">
        <v>72.178477690288673</v>
      </c>
      <c r="I44" s="5">
        <f t="shared" si="2"/>
        <v>1400</v>
      </c>
      <c r="J44" s="35">
        <v>400</v>
      </c>
      <c r="K44" s="35">
        <v>110.23622047244135</v>
      </c>
      <c r="L44" s="5">
        <f t="shared" si="3"/>
        <v>200</v>
      </c>
      <c r="M44">
        <v>2400</v>
      </c>
      <c r="N44">
        <v>333</v>
      </c>
      <c r="O44" s="5">
        <f t="shared" si="4"/>
        <v>2200</v>
      </c>
      <c r="Q44" s="12"/>
      <c r="R44" s="12"/>
      <c r="S44" s="39"/>
    </row>
    <row r="45" spans="1:32" x14ac:dyDescent="0.25">
      <c r="A45">
        <v>2400</v>
      </c>
      <c r="B45">
        <v>105.97112860892321</v>
      </c>
      <c r="C45">
        <f t="shared" si="18"/>
        <v>2200</v>
      </c>
      <c r="D45">
        <v>400</v>
      </c>
      <c r="E45">
        <v>97.934383202099525</v>
      </c>
      <c r="F45" s="5">
        <f t="shared" si="1"/>
        <v>200</v>
      </c>
      <c r="G45" s="35">
        <v>1600</v>
      </c>
      <c r="H45" s="35">
        <v>76.13123359580095</v>
      </c>
      <c r="I45" s="5">
        <f t="shared" si="2"/>
        <v>1400</v>
      </c>
      <c r="J45" s="35">
        <v>400</v>
      </c>
      <c r="K45" s="35">
        <v>147.96587926509164</v>
      </c>
      <c r="L45" s="5">
        <f t="shared" si="3"/>
        <v>200</v>
      </c>
      <c r="M45">
        <v>2400</v>
      </c>
      <c r="N45">
        <v>67</v>
      </c>
      <c r="O45" s="5">
        <f t="shared" si="4"/>
        <v>2200</v>
      </c>
      <c r="Q45" s="12"/>
      <c r="R45" s="12"/>
      <c r="S45" s="39"/>
    </row>
    <row r="46" spans="1:32" x14ac:dyDescent="0.25">
      <c r="A46">
        <v>2400</v>
      </c>
      <c r="B46">
        <v>10.170603674539962</v>
      </c>
      <c r="C46">
        <f t="shared" si="18"/>
        <v>2200</v>
      </c>
      <c r="D46">
        <v>400</v>
      </c>
      <c r="E46">
        <v>30.183727034120693</v>
      </c>
      <c r="F46" s="5">
        <f t="shared" si="1"/>
        <v>200</v>
      </c>
      <c r="G46" s="35">
        <v>1600</v>
      </c>
      <c r="H46" s="35">
        <v>58.034120734908356</v>
      </c>
      <c r="I46" s="5">
        <f t="shared" si="2"/>
        <v>1400</v>
      </c>
      <c r="J46">
        <v>400</v>
      </c>
      <c r="K46">
        <v>20</v>
      </c>
      <c r="L46" s="5">
        <f t="shared" si="3"/>
        <v>200</v>
      </c>
      <c r="M46">
        <v>2400</v>
      </c>
      <c r="N46">
        <v>33</v>
      </c>
      <c r="O46" s="5">
        <f t="shared" si="4"/>
        <v>2200</v>
      </c>
      <c r="Q46" s="12"/>
      <c r="R46" s="12"/>
      <c r="S46" s="39"/>
    </row>
    <row r="47" spans="1:32" x14ac:dyDescent="0.25">
      <c r="A47">
        <v>2400</v>
      </c>
      <c r="B47">
        <v>14.107611548555724</v>
      </c>
      <c r="C47">
        <f t="shared" si="18"/>
        <v>2200</v>
      </c>
      <c r="D47">
        <v>400</v>
      </c>
      <c r="E47">
        <v>322.9475065616798</v>
      </c>
      <c r="F47" s="5">
        <f t="shared" si="1"/>
        <v>200</v>
      </c>
      <c r="G47" s="35">
        <v>1600</v>
      </c>
      <c r="H47" s="35">
        <v>16.011811023622158</v>
      </c>
      <c r="I47" s="5">
        <f t="shared" si="2"/>
        <v>1400</v>
      </c>
      <c r="J47">
        <v>400</v>
      </c>
      <c r="K47">
        <v>150</v>
      </c>
      <c r="L47" s="5">
        <f t="shared" si="3"/>
        <v>200</v>
      </c>
      <c r="M47">
        <v>2400</v>
      </c>
      <c r="N47">
        <v>231.9553805774276</v>
      </c>
      <c r="O47" s="5">
        <f t="shared" si="4"/>
        <v>2200</v>
      </c>
    </row>
    <row r="48" spans="1:32" x14ac:dyDescent="0.25">
      <c r="A48">
        <v>2400</v>
      </c>
      <c r="B48">
        <v>13.123359580052238</v>
      </c>
      <c r="C48">
        <f t="shared" si="18"/>
        <v>2200</v>
      </c>
      <c r="D48">
        <v>400</v>
      </c>
      <c r="E48">
        <v>40.026246719159872</v>
      </c>
      <c r="F48" s="5">
        <f t="shared" si="1"/>
        <v>200</v>
      </c>
      <c r="G48">
        <v>2000</v>
      </c>
      <c r="H48">
        <v>123.99999999999955</v>
      </c>
      <c r="I48" s="5">
        <f t="shared" si="2"/>
        <v>1800</v>
      </c>
      <c r="J48">
        <v>400</v>
      </c>
      <c r="K48">
        <v>37.999999999999773</v>
      </c>
      <c r="L48" s="5">
        <f t="shared" si="3"/>
        <v>200</v>
      </c>
      <c r="M48">
        <v>2400</v>
      </c>
      <c r="N48">
        <v>38.057742782152673</v>
      </c>
      <c r="O48" s="5">
        <f t="shared" si="4"/>
        <v>2200</v>
      </c>
    </row>
    <row r="49" spans="1:15" x14ac:dyDescent="0.25">
      <c r="A49">
        <v>2400</v>
      </c>
      <c r="B49">
        <v>115</v>
      </c>
      <c r="C49">
        <f t="shared" si="18"/>
        <v>2200</v>
      </c>
      <c r="D49">
        <v>400</v>
      </c>
      <c r="E49">
        <v>47.039370078740149</v>
      </c>
      <c r="F49" s="5">
        <f t="shared" si="1"/>
        <v>200</v>
      </c>
      <c r="G49">
        <v>2000</v>
      </c>
      <c r="H49">
        <v>15.091863517061029</v>
      </c>
      <c r="I49" s="5">
        <f t="shared" si="2"/>
        <v>1800</v>
      </c>
      <c r="J49">
        <v>400</v>
      </c>
      <c r="K49">
        <v>69.999999999999773</v>
      </c>
      <c r="L49" s="5">
        <f t="shared" si="3"/>
        <v>200</v>
      </c>
      <c r="M49">
        <v>2400</v>
      </c>
      <c r="N49">
        <v>19.028871391076336</v>
      </c>
      <c r="O49" s="5">
        <f t="shared" si="4"/>
        <v>2200</v>
      </c>
    </row>
    <row r="50" spans="1:15" x14ac:dyDescent="0.25">
      <c r="A50">
        <v>2400</v>
      </c>
      <c r="B50">
        <v>285</v>
      </c>
      <c r="C50">
        <f t="shared" si="18"/>
        <v>2200</v>
      </c>
      <c r="D50">
        <v>400</v>
      </c>
      <c r="E50">
        <v>81.078740157480297</v>
      </c>
      <c r="F50" s="5">
        <f t="shared" si="1"/>
        <v>200</v>
      </c>
      <c r="G50">
        <v>2000</v>
      </c>
      <c r="H50">
        <v>44.947506561679802</v>
      </c>
      <c r="I50" s="5">
        <f t="shared" si="2"/>
        <v>1800</v>
      </c>
      <c r="J50">
        <v>400</v>
      </c>
      <c r="K50">
        <v>37</v>
      </c>
      <c r="L50" s="5">
        <f t="shared" si="3"/>
        <v>200</v>
      </c>
      <c r="M50">
        <v>2400</v>
      </c>
      <c r="N50">
        <v>121.01574803149651</v>
      </c>
      <c r="O50" s="5">
        <f t="shared" si="4"/>
        <v>2200</v>
      </c>
    </row>
    <row r="51" spans="1:15" x14ac:dyDescent="0.25">
      <c r="A51" s="35">
        <v>2400</v>
      </c>
      <c r="B51" s="35">
        <v>105.31496062992028</v>
      </c>
      <c r="C51">
        <f t="shared" si="18"/>
        <v>2200</v>
      </c>
      <c r="D51">
        <v>400</v>
      </c>
      <c r="E51">
        <v>159.14435695538077</v>
      </c>
      <c r="F51" s="5">
        <f t="shared" si="1"/>
        <v>200</v>
      </c>
      <c r="G51">
        <v>2000</v>
      </c>
      <c r="H51">
        <v>25.955380577427604</v>
      </c>
      <c r="I51" s="5">
        <f t="shared" si="2"/>
        <v>1800</v>
      </c>
      <c r="J51">
        <v>400</v>
      </c>
      <c r="K51">
        <v>128.00000000000023</v>
      </c>
      <c r="L51" s="5">
        <f t="shared" si="3"/>
        <v>200</v>
      </c>
      <c r="M51" s="35">
        <v>2400</v>
      </c>
      <c r="N51" s="35">
        <v>6.0787401574802971</v>
      </c>
      <c r="O51" s="5">
        <f t="shared" si="4"/>
        <v>2200</v>
      </c>
    </row>
    <row r="52" spans="1:15" x14ac:dyDescent="0.25">
      <c r="A52" s="35">
        <v>2400</v>
      </c>
      <c r="B52" s="35">
        <v>214.84251968504032</v>
      </c>
      <c r="C52">
        <f t="shared" si="18"/>
        <v>2200</v>
      </c>
      <c r="D52">
        <v>400</v>
      </c>
      <c r="E52">
        <v>41.934383202099752</v>
      </c>
      <c r="F52" s="5">
        <f t="shared" si="1"/>
        <v>200</v>
      </c>
      <c r="G52">
        <v>2000</v>
      </c>
      <c r="H52">
        <v>14.107611548557088</v>
      </c>
      <c r="I52" s="5">
        <f t="shared" si="2"/>
        <v>1800</v>
      </c>
      <c r="J52">
        <v>400</v>
      </c>
      <c r="K52">
        <v>54</v>
      </c>
      <c r="L52" s="5">
        <f t="shared" si="3"/>
        <v>200</v>
      </c>
      <c r="M52">
        <v>2400</v>
      </c>
      <c r="N52">
        <v>400</v>
      </c>
      <c r="O52" s="5">
        <f t="shared" si="4"/>
        <v>2200</v>
      </c>
    </row>
    <row r="53" spans="1:15" x14ac:dyDescent="0.25">
      <c r="A53">
        <v>2400</v>
      </c>
      <c r="B53">
        <v>28.871391076115287</v>
      </c>
      <c r="C53">
        <f t="shared" si="18"/>
        <v>2200</v>
      </c>
      <c r="D53">
        <v>400</v>
      </c>
      <c r="E53">
        <v>43.963254593175407</v>
      </c>
      <c r="F53" s="5">
        <f t="shared" si="1"/>
        <v>200</v>
      </c>
      <c r="G53" s="35">
        <v>2000</v>
      </c>
      <c r="H53" s="35">
        <v>42.979002624672376</v>
      </c>
      <c r="I53" s="5">
        <f t="shared" si="2"/>
        <v>1800</v>
      </c>
      <c r="J53">
        <v>400</v>
      </c>
      <c r="K53">
        <v>78</v>
      </c>
      <c r="L53" s="5">
        <f t="shared" si="3"/>
        <v>200</v>
      </c>
      <c r="M53" s="35">
        <v>2400</v>
      </c>
      <c r="N53" s="35">
        <v>40.144356955380317</v>
      </c>
      <c r="O53" s="5">
        <f t="shared" si="4"/>
        <v>2200</v>
      </c>
    </row>
    <row r="54" spans="1:15" x14ac:dyDescent="0.25">
      <c r="A54">
        <v>2400</v>
      </c>
      <c r="B54">
        <v>11.078740157479842</v>
      </c>
      <c r="C54">
        <f t="shared" si="18"/>
        <v>2200</v>
      </c>
      <c r="D54">
        <v>400</v>
      </c>
      <c r="E54">
        <v>112.00262467191624</v>
      </c>
      <c r="F54" s="5">
        <f t="shared" si="1"/>
        <v>200</v>
      </c>
      <c r="G54">
        <v>2000</v>
      </c>
      <c r="H54">
        <v>138.12335958005315</v>
      </c>
      <c r="I54" s="5">
        <f t="shared" si="2"/>
        <v>1800</v>
      </c>
      <c r="J54">
        <v>400</v>
      </c>
      <c r="K54">
        <v>193.86876640419905</v>
      </c>
      <c r="L54" s="5">
        <f t="shared" si="3"/>
        <v>200</v>
      </c>
      <c r="M54">
        <v>2400</v>
      </c>
      <c r="N54">
        <v>47.900262467191624</v>
      </c>
      <c r="O54" s="5">
        <f t="shared" si="4"/>
        <v>2200</v>
      </c>
    </row>
    <row r="55" spans="1:15" x14ac:dyDescent="0.25">
      <c r="A55">
        <v>2400</v>
      </c>
      <c r="B55">
        <v>84.973753280840356</v>
      </c>
      <c r="C55">
        <f t="shared" si="18"/>
        <v>2200</v>
      </c>
      <c r="D55">
        <v>400</v>
      </c>
      <c r="E55">
        <v>400</v>
      </c>
      <c r="F55" s="5">
        <f t="shared" si="1"/>
        <v>200</v>
      </c>
      <c r="G55">
        <v>2000</v>
      </c>
      <c r="H55">
        <v>60.910761154855663</v>
      </c>
      <c r="I55" s="5">
        <f t="shared" si="2"/>
        <v>1800</v>
      </c>
      <c r="J55">
        <v>400</v>
      </c>
      <c r="K55">
        <v>130.24934383202117</v>
      </c>
      <c r="L55" s="5">
        <f t="shared" si="3"/>
        <v>200</v>
      </c>
      <c r="M55">
        <v>2400</v>
      </c>
      <c r="N55">
        <v>43.028871391076336</v>
      </c>
      <c r="O55" s="5">
        <f t="shared" si="4"/>
        <v>2200</v>
      </c>
    </row>
    <row r="56" spans="1:15" x14ac:dyDescent="0.25">
      <c r="A56">
        <v>2400</v>
      </c>
      <c r="B56">
        <v>209.9737532808399</v>
      </c>
      <c r="C56">
        <f t="shared" si="18"/>
        <v>2200</v>
      </c>
      <c r="D56">
        <v>400</v>
      </c>
      <c r="E56">
        <v>29</v>
      </c>
      <c r="F56" s="5">
        <f t="shared" si="1"/>
        <v>200</v>
      </c>
      <c r="G56">
        <v>2400</v>
      </c>
      <c r="H56">
        <v>29.855643044619683</v>
      </c>
      <c r="I56" s="5">
        <f t="shared" si="2"/>
        <v>2200</v>
      </c>
      <c r="J56">
        <v>400</v>
      </c>
      <c r="K56">
        <v>75.131233595800495</v>
      </c>
      <c r="L56" s="5">
        <f t="shared" si="3"/>
        <v>200</v>
      </c>
      <c r="M56">
        <v>2400</v>
      </c>
      <c r="N56">
        <v>38.057742782152218</v>
      </c>
      <c r="O56" s="5">
        <f t="shared" si="4"/>
        <v>2200</v>
      </c>
    </row>
    <row r="57" spans="1:15" x14ac:dyDescent="0.25">
      <c r="A57">
        <v>2400</v>
      </c>
      <c r="B57">
        <v>93.973753280839901</v>
      </c>
      <c r="C57">
        <f t="shared" si="18"/>
        <v>2200</v>
      </c>
      <c r="D57">
        <v>400</v>
      </c>
      <c r="E57">
        <v>52.165354330708396</v>
      </c>
      <c r="F57" s="5">
        <f t="shared" si="1"/>
        <v>200</v>
      </c>
      <c r="G57">
        <v>2400</v>
      </c>
      <c r="H57">
        <v>12.908136482939881</v>
      </c>
      <c r="I57" s="5">
        <f t="shared" si="2"/>
        <v>2200</v>
      </c>
      <c r="J57">
        <v>400</v>
      </c>
      <c r="K57">
        <v>110.10498687664017</v>
      </c>
      <c r="L57" s="5">
        <f t="shared" si="3"/>
        <v>200</v>
      </c>
      <c r="M57">
        <v>2400</v>
      </c>
      <c r="N57">
        <v>348.03937007874038</v>
      </c>
      <c r="O57" s="5">
        <f t="shared" si="4"/>
        <v>2200</v>
      </c>
    </row>
    <row r="58" spans="1:15" x14ac:dyDescent="0.25">
      <c r="A58" s="35">
        <v>2800</v>
      </c>
      <c r="B58" s="35">
        <v>93.895013123358694</v>
      </c>
      <c r="C58">
        <f t="shared" si="18"/>
        <v>2600</v>
      </c>
      <c r="D58" s="35">
        <v>400</v>
      </c>
      <c r="E58" s="35">
        <v>9.4488188976356469E-2</v>
      </c>
      <c r="F58" s="5">
        <f t="shared" si="1"/>
        <v>200</v>
      </c>
      <c r="G58">
        <v>2800</v>
      </c>
      <c r="H58">
        <v>44.123359580052238</v>
      </c>
      <c r="I58" s="5">
        <f t="shared" si="2"/>
        <v>2600</v>
      </c>
      <c r="J58">
        <v>400</v>
      </c>
      <c r="K58">
        <v>79</v>
      </c>
      <c r="L58" s="5">
        <f t="shared" si="3"/>
        <v>200</v>
      </c>
      <c r="M58">
        <v>2800</v>
      </c>
      <c r="N58">
        <v>6.855643044619228</v>
      </c>
      <c r="O58" s="5">
        <f t="shared" si="4"/>
        <v>2600</v>
      </c>
    </row>
    <row r="59" spans="1:15" x14ac:dyDescent="0.25">
      <c r="A59" s="35">
        <v>2800</v>
      </c>
      <c r="B59" s="35">
        <v>95.144356955381227</v>
      </c>
      <c r="C59">
        <f t="shared" si="18"/>
        <v>2600</v>
      </c>
      <c r="D59" s="35">
        <v>400</v>
      </c>
      <c r="E59" s="35">
        <v>157.02099737532831</v>
      </c>
      <c r="F59" s="5">
        <f t="shared" si="1"/>
        <v>200</v>
      </c>
      <c r="G59" s="35">
        <v>2800</v>
      </c>
      <c r="H59" s="35">
        <v>20.013123359580277</v>
      </c>
      <c r="I59" s="5">
        <f t="shared" si="2"/>
        <v>2600</v>
      </c>
      <c r="J59">
        <v>400</v>
      </c>
      <c r="K59">
        <v>37</v>
      </c>
      <c r="L59" s="5">
        <f t="shared" si="3"/>
        <v>200</v>
      </c>
      <c r="M59">
        <v>2800</v>
      </c>
      <c r="N59">
        <v>23.293963254593564</v>
      </c>
      <c r="O59" s="5">
        <f t="shared" si="4"/>
        <v>2600</v>
      </c>
    </row>
    <row r="60" spans="1:15" x14ac:dyDescent="0.25">
      <c r="A60" s="35">
        <v>2800</v>
      </c>
      <c r="B60" s="35">
        <v>136.0524934383202</v>
      </c>
      <c r="C60">
        <f t="shared" si="18"/>
        <v>2600</v>
      </c>
      <c r="D60" s="35">
        <v>800</v>
      </c>
      <c r="E60" s="35">
        <v>83.104986876639941</v>
      </c>
      <c r="F60" s="5">
        <f t="shared" si="1"/>
        <v>600</v>
      </c>
      <c r="G60" s="35">
        <v>2800</v>
      </c>
      <c r="H60" s="35">
        <v>14.107611548557088</v>
      </c>
      <c r="I60" s="5">
        <f t="shared" si="2"/>
        <v>2600</v>
      </c>
      <c r="J60">
        <v>400</v>
      </c>
      <c r="K60">
        <v>94.897637795275841</v>
      </c>
      <c r="L60" s="5">
        <f t="shared" si="3"/>
        <v>200</v>
      </c>
      <c r="M60">
        <v>2800</v>
      </c>
      <c r="N60">
        <v>276.0183727034123</v>
      </c>
      <c r="O60" s="5">
        <f t="shared" si="4"/>
        <v>2600</v>
      </c>
    </row>
    <row r="61" spans="1:15" x14ac:dyDescent="0.25">
      <c r="A61" s="35">
        <v>2800</v>
      </c>
      <c r="B61" s="35">
        <v>16.076115485564515</v>
      </c>
      <c r="C61">
        <f t="shared" si="18"/>
        <v>2600</v>
      </c>
      <c r="D61" s="35">
        <v>800</v>
      </c>
      <c r="E61" s="35">
        <v>250.00000000000045</v>
      </c>
      <c r="F61" s="5">
        <f t="shared" si="1"/>
        <v>600</v>
      </c>
      <c r="G61" s="35">
        <v>3200</v>
      </c>
      <c r="H61" s="35">
        <v>4.1049868766403961</v>
      </c>
      <c r="I61" s="5">
        <f t="shared" si="2"/>
        <v>3000</v>
      </c>
      <c r="J61">
        <v>400</v>
      </c>
      <c r="K61">
        <v>172.24409448818869</v>
      </c>
      <c r="L61" s="5">
        <f t="shared" si="3"/>
        <v>200</v>
      </c>
      <c r="M61">
        <v>2800</v>
      </c>
      <c r="N61">
        <v>134.9737532808399</v>
      </c>
      <c r="O61" s="5">
        <f t="shared" si="4"/>
        <v>2600</v>
      </c>
    </row>
    <row r="62" spans="1:15" x14ac:dyDescent="0.25">
      <c r="A62" s="35">
        <v>2800</v>
      </c>
      <c r="B62" s="35">
        <v>33.960629921260079</v>
      </c>
      <c r="C62">
        <f t="shared" si="18"/>
        <v>2600</v>
      </c>
      <c r="D62" s="35">
        <v>800</v>
      </c>
      <c r="E62" s="35">
        <v>66.895013123359604</v>
      </c>
      <c r="F62" s="5">
        <f t="shared" si="1"/>
        <v>600</v>
      </c>
      <c r="G62" s="35">
        <v>3200</v>
      </c>
      <c r="H62" s="35">
        <v>24.278215223097504</v>
      </c>
      <c r="I62" s="5">
        <f t="shared" si="2"/>
        <v>3000</v>
      </c>
      <c r="J62">
        <v>400</v>
      </c>
      <c r="K62">
        <v>132.85826771653547</v>
      </c>
      <c r="L62" s="5">
        <f t="shared" si="3"/>
        <v>200</v>
      </c>
      <c r="M62">
        <v>2800</v>
      </c>
      <c r="N62">
        <v>69.881889763779327</v>
      </c>
      <c r="O62" s="5">
        <f t="shared" si="4"/>
        <v>2600</v>
      </c>
    </row>
    <row r="63" spans="1:15" x14ac:dyDescent="0.25">
      <c r="A63" s="35">
        <v>2800</v>
      </c>
      <c r="B63" s="35">
        <v>232.08923884514479</v>
      </c>
      <c r="C63">
        <f t="shared" si="18"/>
        <v>2600</v>
      </c>
      <c r="D63" s="35">
        <v>800</v>
      </c>
      <c r="E63" s="35">
        <v>400</v>
      </c>
      <c r="F63" s="5">
        <f t="shared" si="1"/>
        <v>600</v>
      </c>
      <c r="G63" s="5">
        <v>3600</v>
      </c>
      <c r="H63" s="5">
        <v>44.947506561679802</v>
      </c>
      <c r="I63" s="5">
        <f t="shared" si="2"/>
        <v>3400</v>
      </c>
      <c r="J63">
        <v>400</v>
      </c>
      <c r="K63">
        <v>12.144356955380545</v>
      </c>
      <c r="L63" s="5">
        <f t="shared" si="3"/>
        <v>200</v>
      </c>
      <c r="M63">
        <v>2800</v>
      </c>
      <c r="N63">
        <v>80.052493438320653</v>
      </c>
      <c r="O63" s="5">
        <f t="shared" si="4"/>
        <v>2600</v>
      </c>
    </row>
    <row r="64" spans="1:15" x14ac:dyDescent="0.25">
      <c r="A64">
        <v>2800</v>
      </c>
      <c r="B64">
        <v>13.779527559055168</v>
      </c>
      <c r="C64">
        <f t="shared" si="18"/>
        <v>2600</v>
      </c>
      <c r="D64" s="35">
        <v>800</v>
      </c>
      <c r="E64" s="35">
        <v>400</v>
      </c>
      <c r="F64" s="5">
        <f t="shared" si="1"/>
        <v>600</v>
      </c>
      <c r="G64" s="5">
        <v>3600</v>
      </c>
      <c r="H64" s="5">
        <v>21.013123359580277</v>
      </c>
      <c r="I64" s="5">
        <f t="shared" si="2"/>
        <v>3400</v>
      </c>
      <c r="J64">
        <v>400</v>
      </c>
      <c r="K64">
        <v>257.8740157480313</v>
      </c>
      <c r="L64" s="5">
        <f t="shared" si="3"/>
        <v>200</v>
      </c>
      <c r="M64">
        <v>2800</v>
      </c>
      <c r="N64">
        <v>115.09186351706012</v>
      </c>
      <c r="O64" s="5">
        <f t="shared" si="4"/>
        <v>2600</v>
      </c>
    </row>
    <row r="65" spans="1:15" x14ac:dyDescent="0.25">
      <c r="A65">
        <v>2800</v>
      </c>
      <c r="B65">
        <v>6.8897637795280389</v>
      </c>
      <c r="C65">
        <f t="shared" si="18"/>
        <v>2600</v>
      </c>
      <c r="D65" s="35">
        <v>800</v>
      </c>
      <c r="E65" s="35">
        <v>256.01312335958005</v>
      </c>
      <c r="F65" s="5">
        <f t="shared" si="1"/>
        <v>600</v>
      </c>
      <c r="G65" s="5">
        <v>4000</v>
      </c>
      <c r="H65" s="5">
        <v>19.013123359580277</v>
      </c>
      <c r="I65" s="5">
        <f t="shared" si="2"/>
        <v>3800</v>
      </c>
      <c r="J65">
        <v>400</v>
      </c>
      <c r="K65">
        <v>24.934383202099525</v>
      </c>
      <c r="L65" s="5">
        <f t="shared" si="3"/>
        <v>200</v>
      </c>
      <c r="M65">
        <v>2800</v>
      </c>
      <c r="N65">
        <v>26</v>
      </c>
      <c r="O65" s="5">
        <f t="shared" si="4"/>
        <v>2600</v>
      </c>
    </row>
    <row r="66" spans="1:15" x14ac:dyDescent="0.25">
      <c r="A66">
        <v>2800</v>
      </c>
      <c r="B66">
        <v>11.154855643045266</v>
      </c>
      <c r="C66">
        <f t="shared" si="18"/>
        <v>2600</v>
      </c>
      <c r="D66" s="35">
        <v>800</v>
      </c>
      <c r="E66" s="35">
        <v>143.98687664041995</v>
      </c>
      <c r="F66" s="5">
        <f t="shared" si="1"/>
        <v>600</v>
      </c>
      <c r="G66" s="5"/>
      <c r="H66" s="5"/>
      <c r="I66" s="5">
        <f t="shared" si="2"/>
        <v>-200</v>
      </c>
      <c r="J66">
        <v>400</v>
      </c>
      <c r="K66">
        <v>23.026246719160326</v>
      </c>
      <c r="L66" s="5">
        <f t="shared" si="3"/>
        <v>200</v>
      </c>
      <c r="M66" s="35">
        <v>2800</v>
      </c>
      <c r="N66" s="35">
        <v>188.89763779527539</v>
      </c>
      <c r="O66" s="5">
        <f t="shared" si="4"/>
        <v>2600</v>
      </c>
    </row>
    <row r="67" spans="1:15" x14ac:dyDescent="0.25">
      <c r="A67">
        <v>2800</v>
      </c>
      <c r="B67">
        <v>196.93175853018329</v>
      </c>
      <c r="C67">
        <f t="shared" si="18"/>
        <v>2600</v>
      </c>
      <c r="D67" s="35">
        <v>800</v>
      </c>
      <c r="E67" s="35">
        <v>400</v>
      </c>
      <c r="F67" s="5">
        <f t="shared" si="1"/>
        <v>600</v>
      </c>
      <c r="G67" s="5"/>
      <c r="H67" s="5"/>
      <c r="I67" s="5">
        <f t="shared" si="2"/>
        <v>-200</v>
      </c>
      <c r="J67">
        <v>400</v>
      </c>
      <c r="K67">
        <v>67.87926509186309</v>
      </c>
      <c r="L67" s="5">
        <f t="shared" si="3"/>
        <v>200</v>
      </c>
      <c r="M67" s="35">
        <v>2800</v>
      </c>
      <c r="N67" s="35">
        <v>138.93700787401576</v>
      </c>
      <c r="O67" s="5">
        <f t="shared" si="4"/>
        <v>2600</v>
      </c>
    </row>
    <row r="68" spans="1:15" x14ac:dyDescent="0.25">
      <c r="A68">
        <v>2800</v>
      </c>
      <c r="B68">
        <v>70.866141732284177</v>
      </c>
      <c r="C68">
        <f t="shared" si="18"/>
        <v>2600</v>
      </c>
      <c r="D68" s="35">
        <v>800</v>
      </c>
      <c r="E68" s="35">
        <v>71.039370078739921</v>
      </c>
      <c r="F68" s="5">
        <f t="shared" si="1"/>
        <v>600</v>
      </c>
      <c r="G68" s="5"/>
      <c r="H68" s="5"/>
      <c r="I68" s="5">
        <f t="shared" si="2"/>
        <v>-200</v>
      </c>
      <c r="J68">
        <v>400</v>
      </c>
      <c r="K68">
        <v>12.139107611548752</v>
      </c>
      <c r="L68" s="5">
        <f t="shared" si="3"/>
        <v>200</v>
      </c>
      <c r="M68">
        <v>2800</v>
      </c>
      <c r="N68">
        <v>72.881889763779327</v>
      </c>
      <c r="O68" s="5">
        <f t="shared" si="4"/>
        <v>2600</v>
      </c>
    </row>
    <row r="69" spans="1:15" x14ac:dyDescent="0.25">
      <c r="A69">
        <v>2800</v>
      </c>
      <c r="B69">
        <v>60.039370078739921</v>
      </c>
      <c r="C69">
        <f t="shared" si="18"/>
        <v>2600</v>
      </c>
      <c r="D69" s="35">
        <v>800</v>
      </c>
      <c r="E69" s="35">
        <v>285.1049868766404</v>
      </c>
      <c r="F69" s="5">
        <f t="shared" si="1"/>
        <v>600</v>
      </c>
      <c r="G69" s="5"/>
      <c r="H69" s="5"/>
      <c r="I69" s="5">
        <f t="shared" si="2"/>
        <v>-200</v>
      </c>
      <c r="J69">
        <v>400</v>
      </c>
      <c r="K69">
        <v>90.879265091863999</v>
      </c>
      <c r="L69" s="5">
        <f t="shared" si="3"/>
        <v>200</v>
      </c>
      <c r="M69">
        <v>2800</v>
      </c>
      <c r="N69">
        <v>277.84514435695564</v>
      </c>
      <c r="O69" s="5">
        <f t="shared" si="4"/>
        <v>2600</v>
      </c>
    </row>
    <row r="70" spans="1:15" x14ac:dyDescent="0.25">
      <c r="A70">
        <v>2800</v>
      </c>
      <c r="B70">
        <v>197.84251968503986</v>
      </c>
      <c r="C70">
        <f t="shared" si="18"/>
        <v>2600</v>
      </c>
      <c r="D70" s="35">
        <v>800</v>
      </c>
      <c r="E70" s="35">
        <v>18.921259842519703</v>
      </c>
      <c r="F70" s="5">
        <f t="shared" si="1"/>
        <v>600</v>
      </c>
      <c r="G70" s="5"/>
      <c r="H70" s="5"/>
      <c r="I70" s="5">
        <f t="shared" si="2"/>
        <v>-200</v>
      </c>
      <c r="J70">
        <v>400</v>
      </c>
      <c r="K70">
        <v>56.102362204723704</v>
      </c>
      <c r="L70" s="5">
        <f t="shared" si="3"/>
        <v>200</v>
      </c>
      <c r="M70" s="35">
        <v>2800</v>
      </c>
      <c r="N70" s="35">
        <v>400</v>
      </c>
      <c r="O70" s="5">
        <f t="shared" si="4"/>
        <v>2600</v>
      </c>
    </row>
    <row r="71" spans="1:15" x14ac:dyDescent="0.25">
      <c r="A71">
        <v>2800</v>
      </c>
      <c r="B71">
        <v>41.115485564303981</v>
      </c>
      <c r="C71">
        <f t="shared" si="18"/>
        <v>2600</v>
      </c>
      <c r="D71" s="35">
        <v>800</v>
      </c>
      <c r="E71" s="35">
        <v>90.879265091863545</v>
      </c>
      <c r="F71" s="5">
        <f t="shared" si="1"/>
        <v>600</v>
      </c>
      <c r="G71" s="5"/>
      <c r="H71" s="5"/>
      <c r="I71" s="5">
        <f t="shared" si="2"/>
        <v>-200</v>
      </c>
      <c r="J71">
        <v>400</v>
      </c>
      <c r="K71">
        <v>96.981627296587703</v>
      </c>
      <c r="L71" s="5">
        <f t="shared" si="3"/>
        <v>200</v>
      </c>
      <c r="M71">
        <v>2800</v>
      </c>
      <c r="N71">
        <v>89.895013123360513</v>
      </c>
      <c r="O71" s="5">
        <f t="shared" si="4"/>
        <v>2600</v>
      </c>
    </row>
    <row r="72" spans="1:15" x14ac:dyDescent="0.25">
      <c r="A72">
        <v>2800</v>
      </c>
      <c r="B72">
        <v>274.8950131233596</v>
      </c>
      <c r="C72">
        <f t="shared" si="18"/>
        <v>2600</v>
      </c>
      <c r="D72" s="35">
        <v>800</v>
      </c>
      <c r="E72" s="35">
        <v>87.92913385826796</v>
      </c>
      <c r="F72" s="5">
        <f t="shared" si="1"/>
        <v>600</v>
      </c>
      <c r="G72" s="5"/>
      <c r="H72" s="5"/>
      <c r="I72" s="5">
        <f t="shared" si="2"/>
        <v>-200</v>
      </c>
      <c r="J72">
        <v>400</v>
      </c>
      <c r="K72">
        <v>26.986876640420178</v>
      </c>
      <c r="L72" s="5">
        <f t="shared" si="3"/>
        <v>200</v>
      </c>
      <c r="M72" s="35">
        <v>2800</v>
      </c>
      <c r="N72" s="35">
        <v>95.094488188975902</v>
      </c>
      <c r="O72" s="5">
        <f t="shared" si="4"/>
        <v>2600</v>
      </c>
    </row>
    <row r="73" spans="1:15" x14ac:dyDescent="0.25">
      <c r="A73" s="35">
        <v>2800</v>
      </c>
      <c r="B73" s="35">
        <v>85.026246719159644</v>
      </c>
      <c r="C73">
        <f t="shared" ref="C73:C104" si="19">A73-($Q$7/2)</f>
        <v>2600</v>
      </c>
      <c r="D73" s="35">
        <v>800</v>
      </c>
      <c r="E73" s="35">
        <v>194.06561679790002</v>
      </c>
      <c r="F73" s="5">
        <f t="shared" ref="F73:F136" si="20">D73-($Q$7/2)</f>
        <v>600</v>
      </c>
      <c r="G73" s="5"/>
      <c r="H73" s="5"/>
      <c r="I73" s="5">
        <f t="shared" ref="I73:I136" si="21">G73-($Q$7/2)</f>
        <v>-200</v>
      </c>
      <c r="J73">
        <v>400</v>
      </c>
      <c r="K73">
        <v>43.921259842519703</v>
      </c>
      <c r="L73" s="5">
        <f t="shared" ref="L73:L136" si="22">J73-($Q$7/2)</f>
        <v>200</v>
      </c>
      <c r="M73">
        <v>2800</v>
      </c>
      <c r="N73">
        <v>65.94488188976311</v>
      </c>
      <c r="O73" s="5">
        <f t="shared" ref="O73:O136" si="23">M73-($Q$7/2)</f>
        <v>2600</v>
      </c>
    </row>
    <row r="74" spans="1:15" x14ac:dyDescent="0.25">
      <c r="A74" s="35">
        <v>2800</v>
      </c>
      <c r="B74" s="35">
        <v>70.209973753279883</v>
      </c>
      <c r="C74">
        <f t="shared" si="19"/>
        <v>2600</v>
      </c>
      <c r="D74" s="35">
        <v>800</v>
      </c>
      <c r="E74" s="35">
        <v>400</v>
      </c>
      <c r="F74" s="5">
        <f t="shared" si="20"/>
        <v>600</v>
      </c>
      <c r="G74" s="5"/>
      <c r="H74" s="5"/>
      <c r="I74" s="5">
        <f t="shared" si="21"/>
        <v>-200</v>
      </c>
      <c r="J74">
        <v>400</v>
      </c>
      <c r="K74">
        <v>18.044619422572396</v>
      </c>
      <c r="L74" s="5">
        <f t="shared" si="22"/>
        <v>200</v>
      </c>
      <c r="M74">
        <v>2800</v>
      </c>
      <c r="N74">
        <v>37.13123359580004</v>
      </c>
      <c r="O74" s="5">
        <f t="shared" si="23"/>
        <v>2600</v>
      </c>
    </row>
    <row r="75" spans="1:15" x14ac:dyDescent="0.25">
      <c r="A75" s="35">
        <v>2800</v>
      </c>
      <c r="B75" s="35">
        <v>145.01312335958028</v>
      </c>
      <c r="C75">
        <f t="shared" si="19"/>
        <v>2600</v>
      </c>
      <c r="D75" s="35">
        <v>800</v>
      </c>
      <c r="E75" s="35">
        <v>47.900262467191624</v>
      </c>
      <c r="F75" s="5">
        <f t="shared" si="20"/>
        <v>600</v>
      </c>
      <c r="G75" s="5"/>
      <c r="H75" s="5"/>
      <c r="I75" s="5">
        <f t="shared" si="21"/>
        <v>-200</v>
      </c>
      <c r="J75">
        <v>400</v>
      </c>
      <c r="K75">
        <v>303.85564304461923</v>
      </c>
      <c r="L75" s="5">
        <f t="shared" si="22"/>
        <v>200</v>
      </c>
      <c r="M75">
        <v>2800</v>
      </c>
      <c r="N75">
        <v>34.120734908136001</v>
      </c>
      <c r="O75" s="5">
        <f t="shared" si="23"/>
        <v>2600</v>
      </c>
    </row>
    <row r="76" spans="1:15" x14ac:dyDescent="0.25">
      <c r="A76">
        <v>2800</v>
      </c>
      <c r="B76">
        <v>131.09186351706012</v>
      </c>
      <c r="C76">
        <f t="shared" si="19"/>
        <v>2600</v>
      </c>
      <c r="D76" s="35">
        <v>800</v>
      </c>
      <c r="E76" s="35">
        <v>189.96062992125962</v>
      </c>
      <c r="F76" s="5">
        <f t="shared" si="20"/>
        <v>600</v>
      </c>
      <c r="G76" s="5"/>
      <c r="H76" s="5"/>
      <c r="I76" s="5">
        <f t="shared" si="21"/>
        <v>-200</v>
      </c>
      <c r="J76">
        <v>400</v>
      </c>
      <c r="K76">
        <v>90.223097112861069</v>
      </c>
      <c r="L76" s="5">
        <f t="shared" si="22"/>
        <v>200</v>
      </c>
      <c r="M76">
        <v>3200</v>
      </c>
      <c r="N76">
        <v>16.144356955380317</v>
      </c>
      <c r="O76" s="5">
        <f t="shared" si="23"/>
        <v>3000</v>
      </c>
    </row>
    <row r="77" spans="1:15" x14ac:dyDescent="0.25">
      <c r="A77">
        <v>2800</v>
      </c>
      <c r="B77">
        <v>129.92125984252016</v>
      </c>
      <c r="C77">
        <f t="shared" si="19"/>
        <v>2600</v>
      </c>
      <c r="D77" s="35">
        <v>800</v>
      </c>
      <c r="E77" s="35">
        <v>15.091863517060574</v>
      </c>
      <c r="F77" s="5">
        <f t="shared" si="20"/>
        <v>600</v>
      </c>
      <c r="G77" s="5"/>
      <c r="H77" s="5"/>
      <c r="I77" s="5">
        <f t="shared" si="21"/>
        <v>-200</v>
      </c>
      <c r="J77">
        <v>400</v>
      </c>
      <c r="K77">
        <v>5.9212598425197029</v>
      </c>
      <c r="L77" s="5">
        <f t="shared" si="22"/>
        <v>200</v>
      </c>
      <c r="M77">
        <v>3200</v>
      </c>
      <c r="N77">
        <v>326.99999999999955</v>
      </c>
      <c r="O77" s="5">
        <f t="shared" si="23"/>
        <v>3000</v>
      </c>
    </row>
    <row r="78" spans="1:15" x14ac:dyDescent="0.25">
      <c r="A78">
        <v>2800</v>
      </c>
      <c r="B78">
        <v>84.973753280839446</v>
      </c>
      <c r="C78">
        <f t="shared" si="19"/>
        <v>2600</v>
      </c>
      <c r="D78" s="35">
        <v>800</v>
      </c>
      <c r="E78" s="35">
        <v>240.06561679790002</v>
      </c>
      <c r="F78" s="5">
        <f t="shared" si="20"/>
        <v>600</v>
      </c>
      <c r="G78" s="5"/>
      <c r="H78" s="5"/>
      <c r="I78" s="5">
        <f t="shared" si="21"/>
        <v>-200</v>
      </c>
      <c r="J78">
        <v>400</v>
      </c>
      <c r="K78">
        <v>22.973753280839901</v>
      </c>
      <c r="L78" s="5">
        <f t="shared" si="22"/>
        <v>200</v>
      </c>
      <c r="M78">
        <v>3200</v>
      </c>
      <c r="N78">
        <v>49.934383202099525</v>
      </c>
      <c r="O78" s="5">
        <f t="shared" si="23"/>
        <v>3000</v>
      </c>
    </row>
    <row r="79" spans="1:15" x14ac:dyDescent="0.25">
      <c r="A79">
        <v>2800</v>
      </c>
      <c r="B79">
        <v>54.013123359580277</v>
      </c>
      <c r="C79">
        <f t="shared" si="19"/>
        <v>2600</v>
      </c>
      <c r="D79" s="35">
        <v>800</v>
      </c>
      <c r="E79" s="35">
        <v>65.118110236220673</v>
      </c>
      <c r="F79" s="5">
        <f t="shared" si="20"/>
        <v>600</v>
      </c>
      <c r="G79" s="5"/>
      <c r="H79" s="5"/>
      <c r="I79" s="5">
        <f t="shared" si="21"/>
        <v>-200</v>
      </c>
      <c r="J79">
        <v>400</v>
      </c>
      <c r="K79">
        <v>92.84776902887188</v>
      </c>
      <c r="L79" s="5">
        <f t="shared" si="22"/>
        <v>200</v>
      </c>
      <c r="M79">
        <v>3200</v>
      </c>
      <c r="N79">
        <v>189.96062992126008</v>
      </c>
      <c r="O79" s="5">
        <f t="shared" si="23"/>
        <v>3000</v>
      </c>
    </row>
    <row r="80" spans="1:15" x14ac:dyDescent="0.25">
      <c r="A80" s="35">
        <v>3200</v>
      </c>
      <c r="B80" s="35">
        <v>169.94750656167889</v>
      </c>
      <c r="C80">
        <f t="shared" si="19"/>
        <v>3000</v>
      </c>
      <c r="D80" s="35">
        <v>800</v>
      </c>
      <c r="E80" s="35">
        <v>400</v>
      </c>
      <c r="F80" s="5">
        <f t="shared" si="20"/>
        <v>600</v>
      </c>
      <c r="G80" s="5"/>
      <c r="H80" s="5"/>
      <c r="I80" s="5">
        <f t="shared" si="21"/>
        <v>-200</v>
      </c>
      <c r="J80">
        <v>400</v>
      </c>
      <c r="K80">
        <v>232.01312335957982</v>
      </c>
      <c r="L80" s="5">
        <f t="shared" si="22"/>
        <v>200</v>
      </c>
      <c r="M80">
        <v>3200</v>
      </c>
      <c r="N80">
        <v>139.10761154855572</v>
      </c>
      <c r="O80" s="5">
        <f t="shared" si="23"/>
        <v>3000</v>
      </c>
    </row>
    <row r="81" spans="1:15" x14ac:dyDescent="0.25">
      <c r="A81" s="35">
        <v>3200</v>
      </c>
      <c r="B81" s="35">
        <v>285.92125984251925</v>
      </c>
      <c r="C81">
        <f t="shared" si="19"/>
        <v>3000</v>
      </c>
      <c r="D81" s="35">
        <v>800</v>
      </c>
      <c r="E81" s="35">
        <v>15.091863517060347</v>
      </c>
      <c r="F81" s="5">
        <f t="shared" si="20"/>
        <v>600</v>
      </c>
      <c r="G81" s="5"/>
      <c r="H81" s="5"/>
      <c r="I81" s="5">
        <f t="shared" si="21"/>
        <v>-200</v>
      </c>
      <c r="J81">
        <v>400</v>
      </c>
      <c r="K81">
        <v>271.88188976377978</v>
      </c>
      <c r="L81" s="5">
        <f t="shared" si="22"/>
        <v>200</v>
      </c>
      <c r="M81">
        <v>3200</v>
      </c>
      <c r="N81">
        <v>20.997375328084672</v>
      </c>
      <c r="O81" s="5">
        <f t="shared" si="23"/>
        <v>3000</v>
      </c>
    </row>
    <row r="82" spans="1:15" x14ac:dyDescent="0.25">
      <c r="A82" s="35">
        <v>3200</v>
      </c>
      <c r="B82" s="35">
        <v>54.133858267716278</v>
      </c>
      <c r="C82">
        <f t="shared" si="19"/>
        <v>3000</v>
      </c>
      <c r="D82" s="35">
        <v>800</v>
      </c>
      <c r="E82" s="35">
        <v>85.958005249344069</v>
      </c>
      <c r="F82" s="5">
        <f t="shared" si="20"/>
        <v>600</v>
      </c>
      <c r="G82" s="5"/>
      <c r="H82" s="5"/>
      <c r="I82" s="5">
        <f t="shared" si="21"/>
        <v>-200</v>
      </c>
      <c r="J82">
        <v>400</v>
      </c>
      <c r="K82">
        <v>26.999999999999545</v>
      </c>
      <c r="L82" s="5">
        <f t="shared" si="22"/>
        <v>200</v>
      </c>
      <c r="M82">
        <v>3200</v>
      </c>
      <c r="N82">
        <v>111.06299212598333</v>
      </c>
      <c r="O82" s="5">
        <f t="shared" si="23"/>
        <v>3000</v>
      </c>
    </row>
    <row r="83" spans="1:15" x14ac:dyDescent="0.25">
      <c r="A83" s="35">
        <v>3200</v>
      </c>
      <c r="B83" s="35">
        <v>191.15748031496059</v>
      </c>
      <c r="C83">
        <f t="shared" si="19"/>
        <v>3000</v>
      </c>
      <c r="D83" s="35">
        <v>800</v>
      </c>
      <c r="E83" s="35">
        <v>89.044619422572168</v>
      </c>
      <c r="F83" s="5">
        <f t="shared" si="20"/>
        <v>600</v>
      </c>
      <c r="G83" s="5"/>
      <c r="H83" s="5"/>
      <c r="I83" s="5">
        <f t="shared" si="21"/>
        <v>-200</v>
      </c>
      <c r="J83">
        <v>400</v>
      </c>
      <c r="K83">
        <v>89.999999999999545</v>
      </c>
      <c r="L83" s="5">
        <f t="shared" si="22"/>
        <v>200</v>
      </c>
      <c r="M83">
        <v>3200</v>
      </c>
      <c r="N83">
        <v>356.86876640419996</v>
      </c>
      <c r="O83" s="5">
        <f t="shared" si="23"/>
        <v>3000</v>
      </c>
    </row>
    <row r="84" spans="1:15" x14ac:dyDescent="0.25">
      <c r="A84" s="35">
        <v>3200</v>
      </c>
      <c r="B84" s="35">
        <v>15.942257217847782</v>
      </c>
      <c r="C84">
        <f t="shared" si="19"/>
        <v>3000</v>
      </c>
      <c r="D84" s="35">
        <v>800</v>
      </c>
      <c r="E84" s="35">
        <v>174.06036745406823</v>
      </c>
      <c r="F84" s="5">
        <f t="shared" si="20"/>
        <v>600</v>
      </c>
      <c r="G84" s="5"/>
      <c r="H84" s="5"/>
      <c r="I84" s="5">
        <f t="shared" si="21"/>
        <v>-200</v>
      </c>
      <c r="J84">
        <v>400</v>
      </c>
      <c r="K84">
        <v>99.860892388451248</v>
      </c>
      <c r="L84" s="5">
        <f t="shared" si="22"/>
        <v>200</v>
      </c>
      <c r="M84">
        <v>3200</v>
      </c>
      <c r="N84">
        <v>320.90813648293897</v>
      </c>
      <c r="O84" s="5">
        <f t="shared" si="23"/>
        <v>3000</v>
      </c>
    </row>
    <row r="85" spans="1:15" x14ac:dyDescent="0.25">
      <c r="A85">
        <v>3200</v>
      </c>
      <c r="B85">
        <v>24</v>
      </c>
      <c r="C85">
        <f t="shared" si="19"/>
        <v>3000</v>
      </c>
      <c r="D85">
        <v>800</v>
      </c>
      <c r="E85">
        <v>46.916010498687456</v>
      </c>
      <c r="F85" s="5">
        <f t="shared" si="20"/>
        <v>600</v>
      </c>
      <c r="G85" s="5"/>
      <c r="H85" s="5"/>
      <c r="I85" s="5">
        <f t="shared" si="21"/>
        <v>-200</v>
      </c>
      <c r="J85">
        <v>400</v>
      </c>
      <c r="K85">
        <v>47.244094488189148</v>
      </c>
      <c r="L85" s="5">
        <f t="shared" si="22"/>
        <v>200</v>
      </c>
      <c r="M85">
        <v>3200</v>
      </c>
      <c r="N85">
        <v>360.84251968503941</v>
      </c>
      <c r="O85" s="5">
        <f t="shared" si="23"/>
        <v>3000</v>
      </c>
    </row>
    <row r="86" spans="1:15" x14ac:dyDescent="0.25">
      <c r="A86">
        <v>3200</v>
      </c>
      <c r="B86">
        <v>37.065616797900475</v>
      </c>
      <c r="C86">
        <f t="shared" si="19"/>
        <v>3000</v>
      </c>
      <c r="D86">
        <v>800</v>
      </c>
      <c r="E86">
        <v>179.02362204724432</v>
      </c>
      <c r="F86" s="5">
        <f t="shared" si="20"/>
        <v>600</v>
      </c>
      <c r="G86" s="5"/>
      <c r="H86" s="5"/>
      <c r="I86" s="5">
        <f t="shared" si="21"/>
        <v>-200</v>
      </c>
      <c r="J86">
        <v>400</v>
      </c>
      <c r="K86">
        <v>59.908136482939426</v>
      </c>
      <c r="L86" s="5">
        <f t="shared" si="22"/>
        <v>200</v>
      </c>
      <c r="M86">
        <v>3200</v>
      </c>
      <c r="N86">
        <v>39.157480314960594</v>
      </c>
      <c r="O86" s="5">
        <f t="shared" si="23"/>
        <v>3000</v>
      </c>
    </row>
    <row r="87" spans="1:15" x14ac:dyDescent="0.25">
      <c r="A87">
        <v>3200</v>
      </c>
      <c r="B87">
        <v>94.855643044618773</v>
      </c>
      <c r="C87">
        <f t="shared" si="19"/>
        <v>3000</v>
      </c>
      <c r="D87">
        <v>800</v>
      </c>
      <c r="E87">
        <v>357</v>
      </c>
      <c r="F87" s="5">
        <f t="shared" si="20"/>
        <v>600</v>
      </c>
      <c r="G87" s="5"/>
      <c r="H87" s="5"/>
      <c r="I87" s="5">
        <f t="shared" si="21"/>
        <v>-200</v>
      </c>
      <c r="J87">
        <v>400</v>
      </c>
      <c r="K87">
        <v>129</v>
      </c>
      <c r="L87" s="5">
        <f t="shared" si="22"/>
        <v>200</v>
      </c>
      <c r="M87">
        <v>3200</v>
      </c>
      <c r="N87">
        <v>40.026246719158735</v>
      </c>
      <c r="O87" s="5">
        <f t="shared" si="23"/>
        <v>3000</v>
      </c>
    </row>
    <row r="88" spans="1:15" x14ac:dyDescent="0.25">
      <c r="A88">
        <v>3200</v>
      </c>
      <c r="B88">
        <v>90.223097112861069</v>
      </c>
      <c r="C88">
        <f t="shared" si="19"/>
        <v>3000</v>
      </c>
      <c r="D88">
        <v>800</v>
      </c>
      <c r="E88">
        <v>79</v>
      </c>
      <c r="F88" s="5">
        <f t="shared" si="20"/>
        <v>600</v>
      </c>
      <c r="G88" s="5"/>
      <c r="H88" s="5"/>
      <c r="I88" s="5">
        <f t="shared" si="21"/>
        <v>-200</v>
      </c>
      <c r="J88">
        <v>400</v>
      </c>
      <c r="K88">
        <v>83.947506561679802</v>
      </c>
      <c r="L88" s="5">
        <f t="shared" si="22"/>
        <v>200</v>
      </c>
      <c r="M88">
        <v>3600</v>
      </c>
      <c r="N88">
        <v>27.162729658792159</v>
      </c>
      <c r="O88" s="5">
        <f t="shared" si="23"/>
        <v>3400</v>
      </c>
    </row>
    <row r="89" spans="1:15" x14ac:dyDescent="0.25">
      <c r="A89">
        <v>3200</v>
      </c>
      <c r="B89">
        <v>85</v>
      </c>
      <c r="C89">
        <f t="shared" si="19"/>
        <v>3000</v>
      </c>
      <c r="D89">
        <v>800</v>
      </c>
      <c r="E89">
        <v>40.960629921259851</v>
      </c>
      <c r="F89" s="5">
        <f t="shared" si="20"/>
        <v>600</v>
      </c>
      <c r="G89" s="5"/>
      <c r="H89" s="5"/>
      <c r="I89" s="5">
        <f t="shared" si="21"/>
        <v>-200</v>
      </c>
      <c r="J89">
        <v>400</v>
      </c>
      <c r="K89">
        <v>10.170603674540416</v>
      </c>
      <c r="L89" s="5">
        <f t="shared" si="22"/>
        <v>200</v>
      </c>
      <c r="M89" s="35">
        <v>3600</v>
      </c>
      <c r="N89" s="35">
        <v>371.95013123359558</v>
      </c>
      <c r="O89" s="5">
        <f t="shared" si="23"/>
        <v>3400</v>
      </c>
    </row>
    <row r="90" spans="1:15" x14ac:dyDescent="0.25">
      <c r="A90" s="35">
        <v>3200</v>
      </c>
      <c r="B90" s="35">
        <v>41.994750656167525</v>
      </c>
      <c r="C90">
        <f t="shared" si="19"/>
        <v>3000</v>
      </c>
      <c r="D90">
        <v>800</v>
      </c>
      <c r="E90">
        <v>87.926509186351723</v>
      </c>
      <c r="F90" s="5">
        <f t="shared" si="20"/>
        <v>600</v>
      </c>
      <c r="G90" s="5"/>
      <c r="H90" s="5"/>
      <c r="I90" s="5">
        <f t="shared" si="21"/>
        <v>-200</v>
      </c>
      <c r="J90">
        <v>400</v>
      </c>
      <c r="K90">
        <v>7.8740157480317521</v>
      </c>
      <c r="L90" s="5">
        <f t="shared" si="22"/>
        <v>200</v>
      </c>
      <c r="M90">
        <v>3600</v>
      </c>
      <c r="N90">
        <v>163.05774278215267</v>
      </c>
      <c r="O90" s="5">
        <f t="shared" si="23"/>
        <v>3400</v>
      </c>
    </row>
    <row r="91" spans="1:15" x14ac:dyDescent="0.25">
      <c r="A91" s="35">
        <v>3200</v>
      </c>
      <c r="B91" s="35">
        <v>86.942257217848237</v>
      </c>
      <c r="C91">
        <f t="shared" si="19"/>
        <v>3000</v>
      </c>
      <c r="D91">
        <v>800</v>
      </c>
      <c r="E91">
        <v>169.94750656167957</v>
      </c>
      <c r="F91" s="5">
        <f t="shared" si="20"/>
        <v>600</v>
      </c>
      <c r="G91" s="5"/>
      <c r="H91" s="5"/>
      <c r="I91" s="5">
        <f t="shared" si="21"/>
        <v>-200</v>
      </c>
      <c r="J91">
        <v>400</v>
      </c>
      <c r="K91">
        <v>142.06036745406823</v>
      </c>
      <c r="L91" s="5">
        <f t="shared" si="22"/>
        <v>200</v>
      </c>
      <c r="M91" s="35">
        <v>3600</v>
      </c>
      <c r="N91" s="35">
        <v>69.881889763779327</v>
      </c>
      <c r="O91" s="5">
        <f t="shared" si="23"/>
        <v>3400</v>
      </c>
    </row>
    <row r="92" spans="1:15" x14ac:dyDescent="0.25">
      <c r="A92" s="35">
        <v>3200</v>
      </c>
      <c r="B92" s="35">
        <v>59.944881889764474</v>
      </c>
      <c r="C92">
        <f t="shared" si="19"/>
        <v>3000</v>
      </c>
      <c r="D92">
        <v>800</v>
      </c>
      <c r="E92">
        <v>60.881889763779554</v>
      </c>
      <c r="F92" s="5">
        <f t="shared" si="20"/>
        <v>600</v>
      </c>
      <c r="G92" s="5"/>
      <c r="H92" s="5"/>
      <c r="I92" s="5">
        <f t="shared" si="21"/>
        <v>-200</v>
      </c>
      <c r="J92">
        <v>400</v>
      </c>
      <c r="K92">
        <v>9.8425196850394059</v>
      </c>
      <c r="L92" s="5">
        <f t="shared" si="22"/>
        <v>200</v>
      </c>
      <c r="M92">
        <v>3600</v>
      </c>
      <c r="N92">
        <v>109.02099737532899</v>
      </c>
      <c r="O92" s="5">
        <f t="shared" si="23"/>
        <v>3400</v>
      </c>
    </row>
    <row r="93" spans="1:15" x14ac:dyDescent="0.25">
      <c r="A93">
        <v>3200</v>
      </c>
      <c r="B93">
        <v>179.13385826771628</v>
      </c>
      <c r="C93">
        <f t="shared" si="19"/>
        <v>3000</v>
      </c>
      <c r="D93">
        <v>800</v>
      </c>
      <c r="E93">
        <v>35.104986876640623</v>
      </c>
      <c r="F93" s="5">
        <f t="shared" si="20"/>
        <v>600</v>
      </c>
      <c r="G93" s="5"/>
      <c r="H93" s="5"/>
      <c r="I93" s="5">
        <f t="shared" si="21"/>
        <v>-200</v>
      </c>
      <c r="J93">
        <v>400</v>
      </c>
      <c r="K93">
        <v>10.170603674540416</v>
      </c>
      <c r="L93" s="5">
        <f t="shared" si="22"/>
        <v>200</v>
      </c>
      <c r="M93" s="35">
        <v>3600</v>
      </c>
      <c r="N93" s="35">
        <v>163.14435695538032</v>
      </c>
      <c r="O93" s="5">
        <f t="shared" si="23"/>
        <v>3400</v>
      </c>
    </row>
    <row r="94" spans="1:15" x14ac:dyDescent="0.25">
      <c r="A94">
        <v>3200</v>
      </c>
      <c r="B94">
        <v>265.86876640419905</v>
      </c>
      <c r="C94">
        <f t="shared" si="19"/>
        <v>3000</v>
      </c>
      <c r="D94">
        <v>800</v>
      </c>
      <c r="E94">
        <v>180.11811023622022</v>
      </c>
      <c r="F94" s="5">
        <f t="shared" si="20"/>
        <v>600</v>
      </c>
      <c r="G94" s="5"/>
      <c r="H94" s="5"/>
      <c r="I94" s="5">
        <f t="shared" si="21"/>
        <v>-200</v>
      </c>
      <c r="J94">
        <v>400</v>
      </c>
      <c r="K94">
        <v>9.8425196850394059</v>
      </c>
      <c r="L94" s="5">
        <f t="shared" si="22"/>
        <v>200</v>
      </c>
      <c r="M94">
        <v>3600</v>
      </c>
      <c r="N94">
        <v>129.92125984252016</v>
      </c>
      <c r="O94" s="5">
        <f t="shared" si="23"/>
        <v>3400</v>
      </c>
    </row>
    <row r="95" spans="1:15" x14ac:dyDescent="0.25">
      <c r="A95">
        <v>3200</v>
      </c>
      <c r="B95">
        <v>134.13123359580095</v>
      </c>
      <c r="C95">
        <f t="shared" si="19"/>
        <v>3000</v>
      </c>
      <c r="D95">
        <v>800</v>
      </c>
      <c r="E95">
        <v>40.026246719160099</v>
      </c>
      <c r="F95" s="5">
        <f t="shared" si="20"/>
        <v>600</v>
      </c>
      <c r="G95" s="5"/>
      <c r="H95" s="5"/>
      <c r="I95" s="5">
        <f t="shared" si="21"/>
        <v>-200</v>
      </c>
      <c r="J95">
        <v>400</v>
      </c>
      <c r="K95">
        <v>10.170603674540871</v>
      </c>
      <c r="L95" s="5">
        <f t="shared" si="22"/>
        <v>200</v>
      </c>
      <c r="M95">
        <v>3600</v>
      </c>
      <c r="N95">
        <v>106.93438320209953</v>
      </c>
      <c r="O95" s="5">
        <f t="shared" si="23"/>
        <v>3400</v>
      </c>
    </row>
    <row r="96" spans="1:15" x14ac:dyDescent="0.25">
      <c r="A96" s="35">
        <v>3600</v>
      </c>
      <c r="B96" s="35">
        <v>400</v>
      </c>
      <c r="C96">
        <f t="shared" si="19"/>
        <v>3400</v>
      </c>
      <c r="D96">
        <v>800</v>
      </c>
      <c r="E96">
        <v>3.1443569553803172</v>
      </c>
      <c r="F96" s="5">
        <f t="shared" si="20"/>
        <v>600</v>
      </c>
      <c r="G96" s="5"/>
      <c r="H96" s="5"/>
      <c r="I96" s="5">
        <f t="shared" si="21"/>
        <v>-200</v>
      </c>
      <c r="J96">
        <v>400</v>
      </c>
      <c r="K96">
        <v>115.9212598425197</v>
      </c>
      <c r="L96" s="5">
        <f t="shared" si="22"/>
        <v>200</v>
      </c>
      <c r="M96">
        <v>3600</v>
      </c>
      <c r="N96">
        <v>400</v>
      </c>
      <c r="O96" s="5">
        <f t="shared" si="23"/>
        <v>3400</v>
      </c>
    </row>
    <row r="97" spans="1:15" x14ac:dyDescent="0.25">
      <c r="A97">
        <v>3600</v>
      </c>
      <c r="B97">
        <v>298.8950131233596</v>
      </c>
      <c r="C97">
        <f t="shared" si="19"/>
        <v>3400</v>
      </c>
      <c r="D97">
        <v>800</v>
      </c>
      <c r="E97">
        <v>70.866141732282813</v>
      </c>
      <c r="F97" s="5">
        <f t="shared" si="20"/>
        <v>600</v>
      </c>
      <c r="G97" s="5"/>
      <c r="H97" s="5"/>
      <c r="I97" s="5">
        <f t="shared" si="21"/>
        <v>-200</v>
      </c>
      <c r="J97">
        <v>400</v>
      </c>
      <c r="K97">
        <v>5.0131233595798221</v>
      </c>
      <c r="L97" s="5">
        <f t="shared" si="22"/>
        <v>200</v>
      </c>
      <c r="M97">
        <v>3600</v>
      </c>
      <c r="N97">
        <v>70.209973753280792</v>
      </c>
      <c r="O97" s="5">
        <f t="shared" si="23"/>
        <v>3400</v>
      </c>
    </row>
    <row r="98" spans="1:15" x14ac:dyDescent="0.25">
      <c r="A98">
        <v>3600</v>
      </c>
      <c r="B98">
        <v>400</v>
      </c>
      <c r="C98">
        <f t="shared" si="19"/>
        <v>3400</v>
      </c>
      <c r="D98">
        <v>800</v>
      </c>
      <c r="E98">
        <v>92.92913385826796</v>
      </c>
      <c r="F98" s="5">
        <f t="shared" si="20"/>
        <v>600</v>
      </c>
      <c r="G98" s="5"/>
      <c r="H98" s="5"/>
      <c r="I98" s="5">
        <f t="shared" si="21"/>
        <v>-200</v>
      </c>
      <c r="J98">
        <v>400</v>
      </c>
      <c r="K98">
        <v>62.999999999999545</v>
      </c>
      <c r="L98" s="5">
        <f t="shared" si="22"/>
        <v>200</v>
      </c>
      <c r="M98" s="35">
        <v>3600</v>
      </c>
      <c r="N98" s="35">
        <v>80.052493438320198</v>
      </c>
      <c r="O98" s="5">
        <f t="shared" si="23"/>
        <v>3400</v>
      </c>
    </row>
    <row r="99" spans="1:15" x14ac:dyDescent="0.25">
      <c r="A99" s="35">
        <v>3600</v>
      </c>
      <c r="B99" s="35">
        <v>33.792650918635445</v>
      </c>
      <c r="C99">
        <f t="shared" si="19"/>
        <v>3400</v>
      </c>
      <c r="D99">
        <v>800</v>
      </c>
      <c r="E99">
        <v>47.039370078740376</v>
      </c>
      <c r="F99" s="5">
        <f t="shared" si="20"/>
        <v>600</v>
      </c>
      <c r="G99" s="5"/>
      <c r="H99" s="5"/>
      <c r="I99" s="5">
        <f t="shared" si="21"/>
        <v>-200</v>
      </c>
      <c r="J99">
        <v>400</v>
      </c>
      <c r="K99">
        <v>77.052493438320198</v>
      </c>
      <c r="L99" s="5">
        <f t="shared" si="22"/>
        <v>200</v>
      </c>
      <c r="M99">
        <v>3600</v>
      </c>
      <c r="N99">
        <v>232.93963254593109</v>
      </c>
      <c r="O99" s="5">
        <f t="shared" si="23"/>
        <v>3400</v>
      </c>
    </row>
    <row r="100" spans="1:15" x14ac:dyDescent="0.25">
      <c r="A100" s="35">
        <v>3600</v>
      </c>
      <c r="B100" s="35">
        <v>106.06561679790047</v>
      </c>
      <c r="C100">
        <f t="shared" si="19"/>
        <v>3400</v>
      </c>
      <c r="D100">
        <v>800</v>
      </c>
      <c r="E100">
        <v>25.884514435695564</v>
      </c>
      <c r="F100" s="5">
        <f t="shared" si="20"/>
        <v>600</v>
      </c>
      <c r="G100" s="5"/>
      <c r="H100" s="5"/>
      <c r="I100" s="5">
        <f t="shared" si="21"/>
        <v>-200</v>
      </c>
      <c r="J100">
        <v>400</v>
      </c>
      <c r="K100">
        <v>30</v>
      </c>
      <c r="L100" s="5">
        <f t="shared" si="22"/>
        <v>200</v>
      </c>
      <c r="M100">
        <v>3600</v>
      </c>
      <c r="N100">
        <v>118.04724409448863</v>
      </c>
      <c r="O100" s="5">
        <f t="shared" si="23"/>
        <v>3400</v>
      </c>
    </row>
    <row r="101" spans="1:15" x14ac:dyDescent="0.25">
      <c r="A101" s="35">
        <v>3600</v>
      </c>
      <c r="B101" s="35">
        <v>293.93438320209953</v>
      </c>
      <c r="C101">
        <f t="shared" si="19"/>
        <v>3400</v>
      </c>
      <c r="D101">
        <v>800</v>
      </c>
      <c r="E101">
        <v>34.776902887138931</v>
      </c>
      <c r="F101" s="5">
        <f t="shared" si="20"/>
        <v>600</v>
      </c>
      <c r="G101" s="5"/>
      <c r="H101" s="5"/>
      <c r="I101" s="5">
        <f t="shared" si="21"/>
        <v>-200</v>
      </c>
      <c r="J101">
        <v>400</v>
      </c>
      <c r="K101">
        <v>89.895013123359831</v>
      </c>
      <c r="L101" s="5">
        <f t="shared" si="22"/>
        <v>200</v>
      </c>
      <c r="M101">
        <v>4000</v>
      </c>
      <c r="N101">
        <v>275.14435695538032</v>
      </c>
      <c r="O101" s="5">
        <f t="shared" si="23"/>
        <v>3800</v>
      </c>
    </row>
    <row r="102" spans="1:15" x14ac:dyDescent="0.25">
      <c r="A102">
        <v>3600</v>
      </c>
      <c r="B102">
        <v>101.1049868766404</v>
      </c>
      <c r="C102">
        <f t="shared" si="19"/>
        <v>3400</v>
      </c>
      <c r="D102">
        <v>800</v>
      </c>
      <c r="E102">
        <v>240.15748031496105</v>
      </c>
      <c r="F102" s="5">
        <f t="shared" si="20"/>
        <v>600</v>
      </c>
      <c r="G102" s="5"/>
      <c r="H102" s="5"/>
      <c r="I102" s="5">
        <f t="shared" si="21"/>
        <v>-200</v>
      </c>
      <c r="J102">
        <v>400</v>
      </c>
      <c r="K102">
        <v>160.1049868766404</v>
      </c>
      <c r="L102" s="5">
        <f t="shared" si="22"/>
        <v>200</v>
      </c>
      <c r="M102" s="35">
        <v>4000</v>
      </c>
      <c r="N102" s="35">
        <v>122.09186351706012</v>
      </c>
      <c r="O102" s="5">
        <f t="shared" si="23"/>
        <v>3800</v>
      </c>
    </row>
    <row r="103" spans="1:15" x14ac:dyDescent="0.25">
      <c r="A103" s="35">
        <v>4000</v>
      </c>
      <c r="B103" s="35">
        <v>318.98687664041972</v>
      </c>
      <c r="C103">
        <f t="shared" si="19"/>
        <v>3800</v>
      </c>
      <c r="D103">
        <v>800</v>
      </c>
      <c r="E103">
        <v>46.934383202099525</v>
      </c>
      <c r="F103" s="5">
        <f t="shared" si="20"/>
        <v>600</v>
      </c>
      <c r="G103" s="5"/>
      <c r="H103" s="5"/>
      <c r="I103" s="5">
        <f t="shared" si="21"/>
        <v>-200</v>
      </c>
      <c r="J103">
        <v>400</v>
      </c>
      <c r="K103">
        <v>79.973753280839901</v>
      </c>
      <c r="L103" s="5">
        <f t="shared" si="22"/>
        <v>200</v>
      </c>
      <c r="M103">
        <v>4000</v>
      </c>
      <c r="N103">
        <v>246.16010498687592</v>
      </c>
      <c r="O103" s="5">
        <f t="shared" si="23"/>
        <v>3800</v>
      </c>
    </row>
    <row r="104" spans="1:15" x14ac:dyDescent="0.25">
      <c r="A104" s="35">
        <v>4000</v>
      </c>
      <c r="B104" s="35">
        <v>400</v>
      </c>
      <c r="C104">
        <f t="shared" si="19"/>
        <v>3800</v>
      </c>
      <c r="D104">
        <v>800</v>
      </c>
      <c r="E104">
        <v>40.026246719160326</v>
      </c>
      <c r="F104" s="5">
        <f t="shared" si="20"/>
        <v>600</v>
      </c>
      <c r="G104" s="5"/>
      <c r="H104" s="5"/>
      <c r="I104" s="5">
        <f t="shared" si="21"/>
        <v>-200</v>
      </c>
      <c r="J104">
        <v>400</v>
      </c>
      <c r="K104">
        <v>202.0997375328086</v>
      </c>
      <c r="L104" s="5">
        <f t="shared" si="22"/>
        <v>200</v>
      </c>
      <c r="M104">
        <v>4000</v>
      </c>
      <c r="N104">
        <v>122.01574803149651</v>
      </c>
      <c r="O104" s="5">
        <f t="shared" si="23"/>
        <v>3800</v>
      </c>
    </row>
    <row r="105" spans="1:15" x14ac:dyDescent="0.25">
      <c r="A105" s="35">
        <v>4000</v>
      </c>
      <c r="B105" s="35">
        <v>17.06036745406891</v>
      </c>
      <c r="C105">
        <f t="shared" ref="C105:C132" si="24">A105-($Q$7/2)</f>
        <v>3800</v>
      </c>
      <c r="D105">
        <v>800</v>
      </c>
      <c r="E105">
        <v>24.934383202099752</v>
      </c>
      <c r="F105" s="5">
        <f t="shared" si="20"/>
        <v>600</v>
      </c>
      <c r="G105" s="5"/>
      <c r="H105" s="5"/>
      <c r="I105" s="5">
        <f t="shared" si="21"/>
        <v>-200</v>
      </c>
      <c r="J105">
        <v>800</v>
      </c>
      <c r="K105">
        <v>35</v>
      </c>
      <c r="L105" s="5">
        <f t="shared" si="22"/>
        <v>600</v>
      </c>
      <c r="M105">
        <v>4000</v>
      </c>
      <c r="N105">
        <v>33.039370078739921</v>
      </c>
      <c r="O105" s="5">
        <f t="shared" si="23"/>
        <v>3800</v>
      </c>
    </row>
    <row r="106" spans="1:15" x14ac:dyDescent="0.25">
      <c r="A106">
        <v>4000</v>
      </c>
      <c r="B106">
        <v>311.01312335958028</v>
      </c>
      <c r="C106">
        <f t="shared" si="24"/>
        <v>3800</v>
      </c>
      <c r="D106">
        <v>800</v>
      </c>
      <c r="E106">
        <v>10.170603674540416</v>
      </c>
      <c r="F106" s="5">
        <f t="shared" si="20"/>
        <v>600</v>
      </c>
      <c r="G106" s="5"/>
      <c r="H106" s="5"/>
      <c r="I106" s="5">
        <f t="shared" si="21"/>
        <v>-200</v>
      </c>
      <c r="J106">
        <v>800</v>
      </c>
      <c r="K106">
        <v>205.00000000000045</v>
      </c>
      <c r="L106" s="5">
        <f t="shared" si="22"/>
        <v>600</v>
      </c>
      <c r="M106">
        <v>4000</v>
      </c>
      <c r="N106">
        <v>277.90813648293988</v>
      </c>
      <c r="O106" s="5">
        <f t="shared" si="23"/>
        <v>3800</v>
      </c>
    </row>
    <row r="107" spans="1:15" x14ac:dyDescent="0.25">
      <c r="A107">
        <v>4000</v>
      </c>
      <c r="B107">
        <v>400</v>
      </c>
      <c r="C107">
        <f t="shared" si="24"/>
        <v>3800</v>
      </c>
      <c r="D107">
        <v>800</v>
      </c>
      <c r="E107">
        <v>132.88188976377978</v>
      </c>
      <c r="F107" s="5">
        <f t="shared" si="20"/>
        <v>600</v>
      </c>
      <c r="G107" s="5"/>
      <c r="H107" s="5"/>
      <c r="I107" s="5">
        <f t="shared" si="21"/>
        <v>-200</v>
      </c>
      <c r="J107">
        <v>800</v>
      </c>
      <c r="K107">
        <v>25.91863517060392</v>
      </c>
      <c r="L107" s="5">
        <f t="shared" si="22"/>
        <v>600</v>
      </c>
      <c r="M107">
        <v>4000</v>
      </c>
      <c r="N107">
        <v>198.96587926509164</v>
      </c>
      <c r="O107" s="5">
        <f t="shared" si="23"/>
        <v>3800</v>
      </c>
    </row>
    <row r="108" spans="1:15" x14ac:dyDescent="0.25">
      <c r="A108" s="35">
        <v>4000</v>
      </c>
      <c r="B108" s="35">
        <v>400</v>
      </c>
      <c r="C108">
        <f t="shared" si="24"/>
        <v>3800</v>
      </c>
      <c r="D108">
        <v>800</v>
      </c>
      <c r="E108">
        <v>400</v>
      </c>
      <c r="F108" s="5">
        <f t="shared" si="20"/>
        <v>600</v>
      </c>
      <c r="G108" s="5"/>
      <c r="H108" s="5"/>
      <c r="I108" s="5">
        <f t="shared" si="21"/>
        <v>-200</v>
      </c>
      <c r="J108">
        <v>800</v>
      </c>
      <c r="K108">
        <v>162.03937007874015</v>
      </c>
      <c r="L108" s="5">
        <f t="shared" si="22"/>
        <v>600</v>
      </c>
      <c r="M108" s="35">
        <v>4000</v>
      </c>
      <c r="N108" s="35">
        <v>151.90288713910741</v>
      </c>
      <c r="O108" s="5">
        <f t="shared" si="23"/>
        <v>3800</v>
      </c>
    </row>
    <row r="109" spans="1:15" x14ac:dyDescent="0.25">
      <c r="A109" s="35">
        <v>4400</v>
      </c>
      <c r="B109" s="35">
        <v>400</v>
      </c>
      <c r="C109">
        <f t="shared" si="24"/>
        <v>4200</v>
      </c>
      <c r="D109">
        <v>800</v>
      </c>
      <c r="E109">
        <v>125.85826771653547</v>
      </c>
      <c r="F109" s="5">
        <f t="shared" si="20"/>
        <v>600</v>
      </c>
      <c r="G109" s="5"/>
      <c r="H109" s="5"/>
      <c r="I109" s="5">
        <f t="shared" si="21"/>
        <v>-200</v>
      </c>
      <c r="J109">
        <v>800</v>
      </c>
      <c r="K109">
        <v>34.120734908136455</v>
      </c>
      <c r="L109" s="5">
        <f t="shared" si="22"/>
        <v>600</v>
      </c>
      <c r="M109" s="35">
        <v>4000</v>
      </c>
      <c r="N109" s="35">
        <v>49.13123359580095</v>
      </c>
      <c r="O109" s="5">
        <f t="shared" si="23"/>
        <v>3800</v>
      </c>
    </row>
    <row r="110" spans="1:15" x14ac:dyDescent="0.25">
      <c r="A110" s="35">
        <v>4400</v>
      </c>
      <c r="B110" s="35">
        <v>179.11811023622067</v>
      </c>
      <c r="C110">
        <f t="shared" si="24"/>
        <v>4200</v>
      </c>
      <c r="D110">
        <v>800</v>
      </c>
      <c r="E110">
        <v>82.020997375328079</v>
      </c>
      <c r="F110" s="5">
        <f t="shared" si="20"/>
        <v>600</v>
      </c>
      <c r="G110" s="5"/>
      <c r="H110" s="5"/>
      <c r="I110" s="5">
        <f t="shared" si="21"/>
        <v>-200</v>
      </c>
      <c r="J110">
        <v>800</v>
      </c>
      <c r="K110">
        <v>268.14173228346453</v>
      </c>
      <c r="L110" s="5">
        <f t="shared" si="22"/>
        <v>600</v>
      </c>
      <c r="M110" s="35">
        <v>4000</v>
      </c>
      <c r="N110" s="35">
        <v>39.698162729659089</v>
      </c>
      <c r="O110" s="5">
        <f t="shared" si="23"/>
        <v>3800</v>
      </c>
    </row>
    <row r="111" spans="1:15" x14ac:dyDescent="0.25">
      <c r="A111" s="35">
        <v>4400</v>
      </c>
      <c r="B111" s="35">
        <v>220.88188976377933</v>
      </c>
      <c r="C111">
        <f t="shared" si="24"/>
        <v>4200</v>
      </c>
      <c r="D111">
        <v>800</v>
      </c>
      <c r="E111">
        <v>34.881889763779554</v>
      </c>
      <c r="F111" s="5">
        <f t="shared" si="20"/>
        <v>600</v>
      </c>
      <c r="G111" s="5"/>
      <c r="H111" s="5"/>
      <c r="I111" s="5">
        <f t="shared" si="21"/>
        <v>-200</v>
      </c>
      <c r="J111">
        <v>800</v>
      </c>
      <c r="K111">
        <v>131.85826771653547</v>
      </c>
      <c r="L111" s="5">
        <f t="shared" si="22"/>
        <v>600</v>
      </c>
      <c r="M111">
        <v>4000</v>
      </c>
      <c r="N111">
        <v>400</v>
      </c>
      <c r="O111" s="5">
        <f t="shared" si="23"/>
        <v>3800</v>
      </c>
    </row>
    <row r="112" spans="1:15" x14ac:dyDescent="0.25">
      <c r="A112" s="35">
        <v>4400</v>
      </c>
      <c r="B112" s="35">
        <v>188.14435695538123</v>
      </c>
      <c r="C112">
        <f t="shared" si="24"/>
        <v>4200</v>
      </c>
      <c r="D112">
        <v>800</v>
      </c>
      <c r="E112">
        <v>205.01312335958005</v>
      </c>
      <c r="F112" s="5">
        <f t="shared" si="20"/>
        <v>600</v>
      </c>
      <c r="G112" s="5"/>
      <c r="H112" s="5"/>
      <c r="I112" s="5">
        <f t="shared" si="21"/>
        <v>-200</v>
      </c>
      <c r="J112" s="35">
        <v>800</v>
      </c>
      <c r="K112" s="35">
        <v>24.93438320209998</v>
      </c>
      <c r="L112" s="5">
        <f t="shared" si="22"/>
        <v>600</v>
      </c>
      <c r="M112">
        <v>4400</v>
      </c>
      <c r="N112">
        <v>45.065616797899565</v>
      </c>
      <c r="O112" s="5">
        <f t="shared" si="23"/>
        <v>4200</v>
      </c>
    </row>
    <row r="113" spans="1:15" x14ac:dyDescent="0.25">
      <c r="A113">
        <v>4400</v>
      </c>
      <c r="B113">
        <v>115</v>
      </c>
      <c r="C113">
        <f t="shared" si="24"/>
        <v>4200</v>
      </c>
      <c r="D113">
        <v>800</v>
      </c>
      <c r="E113">
        <v>43</v>
      </c>
      <c r="F113" s="5">
        <f t="shared" si="20"/>
        <v>600</v>
      </c>
      <c r="G113" s="5"/>
      <c r="H113" s="5"/>
      <c r="I113" s="5">
        <f t="shared" si="21"/>
        <v>-200</v>
      </c>
      <c r="J113" s="35">
        <v>800</v>
      </c>
      <c r="K113" s="35">
        <v>17.123359580052238</v>
      </c>
      <c r="L113" s="5">
        <f t="shared" si="22"/>
        <v>600</v>
      </c>
      <c r="M113" s="35">
        <v>4400</v>
      </c>
      <c r="N113" s="35">
        <v>93.13123359580004</v>
      </c>
      <c r="O113" s="5">
        <f t="shared" si="23"/>
        <v>4200</v>
      </c>
    </row>
    <row r="114" spans="1:15" x14ac:dyDescent="0.25">
      <c r="A114" s="35">
        <v>4400</v>
      </c>
      <c r="B114" s="35">
        <v>56.065616797899565</v>
      </c>
      <c r="C114">
        <f t="shared" si="24"/>
        <v>4200</v>
      </c>
      <c r="D114">
        <v>800</v>
      </c>
      <c r="E114">
        <v>72.950131233596039</v>
      </c>
      <c r="F114" s="5">
        <f t="shared" si="20"/>
        <v>600</v>
      </c>
      <c r="G114" s="5"/>
      <c r="H114" s="5"/>
      <c r="I114" s="5">
        <f t="shared" si="21"/>
        <v>-200</v>
      </c>
      <c r="J114" s="35">
        <v>800</v>
      </c>
      <c r="K114" s="35">
        <v>70.866141732283268</v>
      </c>
      <c r="L114" s="5">
        <f t="shared" si="22"/>
        <v>600</v>
      </c>
      <c r="M114" s="35">
        <v>4400</v>
      </c>
      <c r="N114" s="35">
        <v>16.107611548555724</v>
      </c>
      <c r="O114" s="5">
        <f t="shared" si="23"/>
        <v>4200</v>
      </c>
    </row>
    <row r="115" spans="1:15" x14ac:dyDescent="0.25">
      <c r="A115" s="35">
        <v>4800</v>
      </c>
      <c r="B115" s="35">
        <v>90.223097112861069</v>
      </c>
      <c r="C115">
        <f t="shared" si="24"/>
        <v>4600</v>
      </c>
      <c r="D115">
        <v>800</v>
      </c>
      <c r="E115">
        <v>19.028871391076336</v>
      </c>
      <c r="F115" s="5">
        <f t="shared" si="20"/>
        <v>600</v>
      </c>
      <c r="G115" s="5"/>
      <c r="H115" s="5"/>
      <c r="I115" s="5">
        <f t="shared" si="21"/>
        <v>-200</v>
      </c>
      <c r="J115" s="35">
        <v>800</v>
      </c>
      <c r="K115" s="35">
        <v>133.20209973753299</v>
      </c>
      <c r="L115" s="5">
        <f t="shared" si="22"/>
        <v>600</v>
      </c>
      <c r="M115" s="35">
        <v>4400</v>
      </c>
      <c r="N115" s="35">
        <v>209.90813648293988</v>
      </c>
      <c r="O115" s="5">
        <f t="shared" si="23"/>
        <v>4200</v>
      </c>
    </row>
    <row r="116" spans="1:15" x14ac:dyDescent="0.25">
      <c r="A116" s="35">
        <v>4800</v>
      </c>
      <c r="B116" s="35">
        <v>361.06561679789957</v>
      </c>
      <c r="C116">
        <f t="shared" si="24"/>
        <v>4600</v>
      </c>
      <c r="D116">
        <v>800</v>
      </c>
      <c r="E116">
        <v>93.832020997375139</v>
      </c>
      <c r="F116" s="5">
        <f t="shared" si="20"/>
        <v>600</v>
      </c>
      <c r="G116" s="5"/>
      <c r="H116" s="5"/>
      <c r="I116" s="5">
        <f t="shared" si="21"/>
        <v>-200</v>
      </c>
      <c r="J116" s="35">
        <v>800</v>
      </c>
      <c r="K116" s="35">
        <v>15.144356955380317</v>
      </c>
      <c r="L116" s="5">
        <f t="shared" si="22"/>
        <v>600</v>
      </c>
      <c r="M116">
        <v>4400</v>
      </c>
      <c r="N116">
        <v>183.72703412073497</v>
      </c>
      <c r="O116" s="5">
        <f t="shared" si="23"/>
        <v>4200</v>
      </c>
    </row>
    <row r="117" spans="1:15" x14ac:dyDescent="0.25">
      <c r="A117" s="35">
        <v>4800</v>
      </c>
      <c r="B117" s="35">
        <v>163.96062992125917</v>
      </c>
      <c r="C117">
        <f t="shared" si="24"/>
        <v>4600</v>
      </c>
      <c r="D117">
        <v>800</v>
      </c>
      <c r="E117">
        <v>144.12860892388471</v>
      </c>
      <c r="F117" s="5">
        <f t="shared" si="20"/>
        <v>600</v>
      </c>
      <c r="G117" s="5"/>
      <c r="H117" s="5"/>
      <c r="I117" s="5">
        <f t="shared" si="21"/>
        <v>-200</v>
      </c>
      <c r="J117" s="35">
        <v>800</v>
      </c>
      <c r="K117" s="35">
        <v>29.855643044619683</v>
      </c>
      <c r="L117" s="5">
        <f t="shared" si="22"/>
        <v>600</v>
      </c>
      <c r="M117">
        <v>4400</v>
      </c>
      <c r="N117">
        <v>400</v>
      </c>
      <c r="O117" s="5">
        <f t="shared" si="23"/>
        <v>4200</v>
      </c>
    </row>
    <row r="118" spans="1:15" x14ac:dyDescent="0.25">
      <c r="A118" s="35">
        <v>4800</v>
      </c>
      <c r="B118" s="35">
        <v>236.03937007874083</v>
      </c>
      <c r="C118">
        <f t="shared" si="24"/>
        <v>4600</v>
      </c>
      <c r="D118">
        <v>800</v>
      </c>
      <c r="E118">
        <v>16.076115485564287</v>
      </c>
      <c r="F118" s="5">
        <f t="shared" si="20"/>
        <v>600</v>
      </c>
      <c r="G118" s="5"/>
      <c r="H118" s="5"/>
      <c r="I118" s="5">
        <f t="shared" si="21"/>
        <v>-200</v>
      </c>
      <c r="J118" s="35">
        <v>800</v>
      </c>
      <c r="K118" s="35">
        <v>40.026246719160099</v>
      </c>
      <c r="L118" s="5">
        <f t="shared" si="22"/>
        <v>600</v>
      </c>
      <c r="M118">
        <v>4400</v>
      </c>
      <c r="N118">
        <v>308.86876640419996</v>
      </c>
      <c r="O118" s="5">
        <f t="shared" si="23"/>
        <v>4200</v>
      </c>
    </row>
    <row r="119" spans="1:15" x14ac:dyDescent="0.25">
      <c r="A119" s="35">
        <v>4800</v>
      </c>
      <c r="B119" s="35">
        <v>31.015748031495605</v>
      </c>
      <c r="C119">
        <f t="shared" si="24"/>
        <v>4600</v>
      </c>
      <c r="D119" s="35">
        <v>800</v>
      </c>
      <c r="E119" s="35">
        <v>100.98425196850394</v>
      </c>
      <c r="F119" s="5">
        <f t="shared" si="20"/>
        <v>600</v>
      </c>
      <c r="G119" s="5"/>
      <c r="H119" s="5"/>
      <c r="I119" s="5">
        <f t="shared" si="21"/>
        <v>-200</v>
      </c>
      <c r="J119" s="35">
        <v>800</v>
      </c>
      <c r="K119" s="35">
        <v>205.93438320209998</v>
      </c>
      <c r="L119" s="5">
        <f t="shared" si="22"/>
        <v>600</v>
      </c>
      <c r="M119" s="35">
        <v>4400</v>
      </c>
      <c r="N119" s="35">
        <v>20.013123359580277</v>
      </c>
      <c r="O119" s="5">
        <f t="shared" si="23"/>
        <v>4200</v>
      </c>
    </row>
    <row r="120" spans="1:15" x14ac:dyDescent="0.25">
      <c r="A120" s="35">
        <v>5200</v>
      </c>
      <c r="B120" s="35">
        <v>98.934383202099525</v>
      </c>
      <c r="C120">
        <f t="shared" si="24"/>
        <v>5000</v>
      </c>
      <c r="D120" s="35">
        <v>800</v>
      </c>
      <c r="E120" s="35">
        <v>264</v>
      </c>
      <c r="F120" s="5">
        <f t="shared" si="20"/>
        <v>600</v>
      </c>
      <c r="G120" s="5"/>
      <c r="H120" s="5"/>
      <c r="I120" s="5">
        <f t="shared" si="21"/>
        <v>-200</v>
      </c>
      <c r="J120" s="35">
        <v>800</v>
      </c>
      <c r="K120" s="35">
        <v>233.84251968503895</v>
      </c>
      <c r="L120" s="5">
        <f t="shared" si="22"/>
        <v>600</v>
      </c>
      <c r="M120" s="35">
        <v>4400</v>
      </c>
      <c r="N120" s="35">
        <v>24.278215223097504</v>
      </c>
      <c r="O120" s="5">
        <f t="shared" si="23"/>
        <v>4200</v>
      </c>
    </row>
    <row r="121" spans="1:15" x14ac:dyDescent="0.25">
      <c r="A121" s="35">
        <v>5200</v>
      </c>
      <c r="B121" s="35">
        <v>180.11811023621976</v>
      </c>
      <c r="C121">
        <f t="shared" si="24"/>
        <v>5000</v>
      </c>
      <c r="D121" s="35">
        <v>800</v>
      </c>
      <c r="E121" s="35">
        <v>237.11023622047242</v>
      </c>
      <c r="F121" s="5">
        <f t="shared" si="20"/>
        <v>600</v>
      </c>
      <c r="G121" s="5"/>
      <c r="H121" s="5"/>
      <c r="I121" s="5">
        <f t="shared" si="21"/>
        <v>-200</v>
      </c>
      <c r="J121" s="35">
        <v>800</v>
      </c>
      <c r="K121" s="35">
        <v>15.091863517060574</v>
      </c>
      <c r="L121" s="5">
        <f t="shared" si="22"/>
        <v>600</v>
      </c>
      <c r="M121" s="35">
        <v>4400</v>
      </c>
      <c r="N121" s="35">
        <v>400</v>
      </c>
      <c r="O121" s="5">
        <f t="shared" si="23"/>
        <v>4200</v>
      </c>
    </row>
    <row r="122" spans="1:15" x14ac:dyDescent="0.25">
      <c r="A122" s="35">
        <v>5200</v>
      </c>
      <c r="B122" s="35">
        <v>120.94750656168071</v>
      </c>
      <c r="C122">
        <f t="shared" si="24"/>
        <v>5000</v>
      </c>
      <c r="D122" s="35">
        <v>800</v>
      </c>
      <c r="E122" s="35">
        <v>156.95538057742783</v>
      </c>
      <c r="F122" s="5">
        <f t="shared" si="20"/>
        <v>600</v>
      </c>
      <c r="G122" s="5"/>
      <c r="H122" s="5"/>
      <c r="I122" s="5">
        <f t="shared" si="21"/>
        <v>-200</v>
      </c>
      <c r="J122" s="35">
        <v>800</v>
      </c>
      <c r="K122" s="35">
        <v>151.06561679790047</v>
      </c>
      <c r="L122" s="5">
        <f t="shared" si="22"/>
        <v>600</v>
      </c>
      <c r="M122" s="35">
        <v>4800</v>
      </c>
      <c r="N122" s="35">
        <v>38.934383202100435</v>
      </c>
      <c r="O122" s="5">
        <f t="shared" si="23"/>
        <v>4600</v>
      </c>
    </row>
    <row r="123" spans="1:15" x14ac:dyDescent="0.25">
      <c r="A123" s="35">
        <v>5200</v>
      </c>
      <c r="B123" s="35">
        <v>1.8740157480315247</v>
      </c>
      <c r="C123">
        <f t="shared" si="24"/>
        <v>5000</v>
      </c>
      <c r="D123" s="35">
        <v>800</v>
      </c>
      <c r="E123" s="35">
        <v>41.01049868766404</v>
      </c>
      <c r="F123" s="5">
        <f t="shared" si="20"/>
        <v>600</v>
      </c>
      <c r="G123" s="5"/>
      <c r="H123" s="5"/>
      <c r="I123" s="5">
        <f t="shared" si="21"/>
        <v>-200</v>
      </c>
      <c r="J123" s="35">
        <v>800</v>
      </c>
      <c r="K123" s="35">
        <v>18.125984251968475</v>
      </c>
      <c r="L123" s="5">
        <f t="shared" si="22"/>
        <v>600</v>
      </c>
      <c r="M123">
        <v>4800</v>
      </c>
      <c r="N123">
        <v>60.055118110236435</v>
      </c>
      <c r="O123" s="5">
        <f t="shared" si="23"/>
        <v>4600</v>
      </c>
    </row>
    <row r="124" spans="1:15" x14ac:dyDescent="0.25">
      <c r="A124">
        <v>5200</v>
      </c>
      <c r="B124">
        <v>70.209973753280792</v>
      </c>
      <c r="C124">
        <f t="shared" si="24"/>
        <v>5000</v>
      </c>
      <c r="D124" s="35">
        <v>1200</v>
      </c>
      <c r="E124" s="35">
        <v>400</v>
      </c>
      <c r="F124" s="5">
        <f t="shared" si="20"/>
        <v>1000</v>
      </c>
      <c r="G124" s="5"/>
      <c r="H124" s="5"/>
      <c r="I124" s="5">
        <f t="shared" si="21"/>
        <v>-200</v>
      </c>
      <c r="J124" s="35">
        <v>800</v>
      </c>
      <c r="K124" s="35">
        <v>128.9212598425197</v>
      </c>
      <c r="L124" s="5">
        <f t="shared" si="22"/>
        <v>600</v>
      </c>
      <c r="M124" s="35">
        <v>4800</v>
      </c>
      <c r="N124" s="35">
        <v>34.448818897637466</v>
      </c>
      <c r="O124" s="5">
        <f t="shared" si="23"/>
        <v>4600</v>
      </c>
    </row>
    <row r="125" spans="1:15" x14ac:dyDescent="0.25">
      <c r="A125" s="35">
        <v>5600</v>
      </c>
      <c r="B125" s="35">
        <v>400</v>
      </c>
      <c r="C125">
        <f t="shared" si="24"/>
        <v>5400</v>
      </c>
      <c r="D125" s="35">
        <v>1200</v>
      </c>
      <c r="E125" s="35">
        <v>400</v>
      </c>
      <c r="F125" s="5">
        <f t="shared" si="20"/>
        <v>1000</v>
      </c>
      <c r="G125" s="5"/>
      <c r="H125" s="5"/>
      <c r="I125" s="5">
        <f t="shared" si="21"/>
        <v>-200</v>
      </c>
      <c r="J125" s="35">
        <v>800</v>
      </c>
      <c r="K125" s="35">
        <v>94.816272965879307</v>
      </c>
      <c r="L125" s="5">
        <f t="shared" si="22"/>
        <v>600</v>
      </c>
      <c r="M125" s="35">
        <v>4800</v>
      </c>
      <c r="N125" s="35">
        <v>85.629921259842376</v>
      </c>
      <c r="O125" s="5">
        <f t="shared" si="23"/>
        <v>4600</v>
      </c>
    </row>
    <row r="126" spans="1:15" x14ac:dyDescent="0.25">
      <c r="A126" s="35">
        <v>5600</v>
      </c>
      <c r="B126" s="35">
        <v>256</v>
      </c>
      <c r="C126">
        <f t="shared" si="24"/>
        <v>5400</v>
      </c>
      <c r="D126" s="35">
        <v>1200</v>
      </c>
      <c r="E126" s="35">
        <v>55.842519685039406</v>
      </c>
      <c r="F126" s="5">
        <f t="shared" si="20"/>
        <v>1000</v>
      </c>
      <c r="G126" s="5"/>
      <c r="H126" s="5"/>
      <c r="I126" s="5">
        <f t="shared" si="21"/>
        <v>-200</v>
      </c>
      <c r="J126" s="35">
        <v>800</v>
      </c>
      <c r="K126" s="35">
        <v>221.96587926509164</v>
      </c>
      <c r="L126" s="5">
        <f t="shared" si="22"/>
        <v>600</v>
      </c>
      <c r="M126" s="35">
        <v>4800</v>
      </c>
      <c r="N126" s="35">
        <v>400</v>
      </c>
      <c r="O126" s="5">
        <f t="shared" si="23"/>
        <v>4600</v>
      </c>
    </row>
    <row r="127" spans="1:15" x14ac:dyDescent="0.25">
      <c r="A127" s="35">
        <v>6000</v>
      </c>
      <c r="B127" s="35">
        <v>109.01312335958028</v>
      </c>
      <c r="C127">
        <f t="shared" si="24"/>
        <v>5800</v>
      </c>
      <c r="D127" s="35">
        <v>1200</v>
      </c>
      <c r="E127" s="35">
        <v>113.84251968503941</v>
      </c>
      <c r="F127" s="5">
        <f t="shared" si="20"/>
        <v>1000</v>
      </c>
      <c r="G127" s="5"/>
      <c r="H127" s="5"/>
      <c r="I127" s="5">
        <f t="shared" si="21"/>
        <v>-200</v>
      </c>
      <c r="J127" s="35">
        <v>800</v>
      </c>
      <c r="K127" s="35">
        <v>72.178477690288673</v>
      </c>
      <c r="L127" s="5">
        <f t="shared" si="22"/>
        <v>600</v>
      </c>
      <c r="M127" s="35">
        <v>4800</v>
      </c>
      <c r="N127" s="35">
        <v>18.993438320209862</v>
      </c>
      <c r="O127" s="5">
        <f t="shared" si="23"/>
        <v>4600</v>
      </c>
    </row>
    <row r="128" spans="1:15" x14ac:dyDescent="0.25">
      <c r="A128" s="35">
        <v>6000</v>
      </c>
      <c r="B128" s="35">
        <v>149</v>
      </c>
      <c r="C128">
        <f t="shared" si="24"/>
        <v>5800</v>
      </c>
      <c r="D128" s="35">
        <v>1200</v>
      </c>
      <c r="E128" s="35">
        <v>400</v>
      </c>
      <c r="F128" s="5">
        <f t="shared" si="20"/>
        <v>1000</v>
      </c>
      <c r="G128" s="5"/>
      <c r="H128" s="5"/>
      <c r="I128" s="5">
        <f t="shared" si="21"/>
        <v>-200</v>
      </c>
      <c r="J128" s="35">
        <v>800</v>
      </c>
      <c r="K128" s="35">
        <v>105.85564304461968</v>
      </c>
      <c r="L128" s="5">
        <f t="shared" si="22"/>
        <v>600</v>
      </c>
      <c r="M128" s="35">
        <v>5200</v>
      </c>
      <c r="N128" s="35">
        <v>193.84251968503941</v>
      </c>
      <c r="O128" s="5">
        <f t="shared" si="23"/>
        <v>5000</v>
      </c>
    </row>
    <row r="129" spans="1:15" x14ac:dyDescent="0.25">
      <c r="A129">
        <v>6000</v>
      </c>
      <c r="B129">
        <v>10.236220472440436</v>
      </c>
      <c r="C129">
        <f t="shared" si="24"/>
        <v>5800</v>
      </c>
      <c r="D129" s="35">
        <v>1200</v>
      </c>
      <c r="E129" s="35">
        <v>400</v>
      </c>
      <c r="F129" s="5">
        <f t="shared" si="20"/>
        <v>1000</v>
      </c>
      <c r="G129" s="5"/>
      <c r="H129" s="5"/>
      <c r="I129" s="5">
        <f t="shared" si="21"/>
        <v>-200</v>
      </c>
      <c r="J129" s="35">
        <v>800</v>
      </c>
      <c r="K129" s="35">
        <v>140.74803149606305</v>
      </c>
      <c r="L129" s="5">
        <f t="shared" si="22"/>
        <v>600</v>
      </c>
      <c r="M129" s="35">
        <v>5200</v>
      </c>
      <c r="N129" s="35">
        <v>81.003937007873901</v>
      </c>
      <c r="O129" s="5">
        <f t="shared" si="23"/>
        <v>5000</v>
      </c>
    </row>
    <row r="130" spans="1:15" x14ac:dyDescent="0.25">
      <c r="A130" s="35">
        <v>6400</v>
      </c>
      <c r="B130" s="35">
        <v>149.84514435695564</v>
      </c>
      <c r="C130">
        <f t="shared" si="24"/>
        <v>6200</v>
      </c>
      <c r="D130" s="35">
        <v>1200</v>
      </c>
      <c r="E130" s="35">
        <v>55.881889763779327</v>
      </c>
      <c r="F130" s="5">
        <f t="shared" si="20"/>
        <v>1000</v>
      </c>
      <c r="G130" s="5"/>
      <c r="H130" s="5"/>
      <c r="I130" s="5">
        <f t="shared" si="21"/>
        <v>-200</v>
      </c>
      <c r="J130">
        <v>800</v>
      </c>
      <c r="K130">
        <v>79.926509186352177</v>
      </c>
      <c r="L130" s="5">
        <f t="shared" si="22"/>
        <v>600</v>
      </c>
      <c r="M130">
        <v>5200</v>
      </c>
      <c r="N130">
        <v>240.92125984251925</v>
      </c>
      <c r="O130" s="5">
        <f t="shared" si="23"/>
        <v>5000</v>
      </c>
    </row>
    <row r="131" spans="1:15" x14ac:dyDescent="0.25">
      <c r="A131" s="35">
        <v>8400</v>
      </c>
      <c r="B131" s="35">
        <v>297.06299212598424</v>
      </c>
      <c r="C131">
        <f t="shared" si="24"/>
        <v>8200</v>
      </c>
      <c r="D131" s="35">
        <v>1200</v>
      </c>
      <c r="E131" s="35">
        <v>140.09186351706057</v>
      </c>
      <c r="F131" s="5">
        <f t="shared" si="20"/>
        <v>1000</v>
      </c>
      <c r="G131" s="5"/>
      <c r="H131" s="5"/>
      <c r="I131" s="5">
        <f t="shared" si="21"/>
        <v>-200</v>
      </c>
      <c r="J131">
        <v>800</v>
      </c>
      <c r="K131">
        <v>37</v>
      </c>
      <c r="L131" s="5">
        <f t="shared" si="22"/>
        <v>600</v>
      </c>
      <c r="M131">
        <v>5200</v>
      </c>
      <c r="N131">
        <v>65.6167979002621</v>
      </c>
      <c r="O131" s="5">
        <f t="shared" si="23"/>
        <v>5000</v>
      </c>
    </row>
    <row r="132" spans="1:15" x14ac:dyDescent="0.25">
      <c r="A132" s="35">
        <v>8800</v>
      </c>
      <c r="B132" s="35">
        <v>53.986876640419723</v>
      </c>
      <c r="C132">
        <f t="shared" si="24"/>
        <v>8600</v>
      </c>
      <c r="D132" s="35">
        <v>1200</v>
      </c>
      <c r="E132" s="35">
        <v>400</v>
      </c>
      <c r="F132" s="5">
        <f t="shared" si="20"/>
        <v>1000</v>
      </c>
      <c r="G132" s="5"/>
      <c r="H132" s="5"/>
      <c r="I132" s="5">
        <f t="shared" si="21"/>
        <v>-200</v>
      </c>
      <c r="J132">
        <v>800</v>
      </c>
      <c r="K132">
        <v>65</v>
      </c>
      <c r="L132" s="5">
        <f t="shared" si="22"/>
        <v>600</v>
      </c>
      <c r="M132" s="35">
        <v>5200</v>
      </c>
      <c r="N132" s="35">
        <v>294.40682414698222</v>
      </c>
      <c r="O132" s="5">
        <f t="shared" si="23"/>
        <v>5000</v>
      </c>
    </row>
    <row r="133" spans="1:15" x14ac:dyDescent="0.25">
      <c r="D133" s="35">
        <v>1200</v>
      </c>
      <c r="E133" s="35">
        <v>70.041994750656158</v>
      </c>
      <c r="F133" s="5">
        <f t="shared" si="20"/>
        <v>1000</v>
      </c>
      <c r="G133" s="5"/>
      <c r="H133" s="5"/>
      <c r="I133" s="5">
        <f t="shared" si="21"/>
        <v>-200</v>
      </c>
      <c r="J133">
        <v>800</v>
      </c>
      <c r="K133">
        <v>57.999999999999545</v>
      </c>
      <c r="L133" s="5">
        <f t="shared" si="22"/>
        <v>600</v>
      </c>
      <c r="M133" s="35">
        <v>5200</v>
      </c>
      <c r="N133" s="35">
        <v>135.9475065616798</v>
      </c>
      <c r="O133" s="5">
        <f t="shared" si="23"/>
        <v>5000</v>
      </c>
    </row>
    <row r="134" spans="1:15" x14ac:dyDescent="0.25">
      <c r="D134" s="35">
        <v>1200</v>
      </c>
      <c r="E134" s="35">
        <v>167.88451443569556</v>
      </c>
      <c r="F134" s="5">
        <f t="shared" si="20"/>
        <v>1000</v>
      </c>
      <c r="G134" s="5"/>
      <c r="H134" s="5"/>
      <c r="I134" s="5">
        <f t="shared" si="21"/>
        <v>-200</v>
      </c>
      <c r="J134">
        <v>800</v>
      </c>
      <c r="K134">
        <v>69.057742782152218</v>
      </c>
      <c r="L134" s="5">
        <f t="shared" si="22"/>
        <v>600</v>
      </c>
      <c r="M134">
        <v>5600</v>
      </c>
      <c r="N134">
        <v>250.00000000000091</v>
      </c>
      <c r="O134" s="5">
        <f t="shared" si="23"/>
        <v>5400</v>
      </c>
    </row>
    <row r="135" spans="1:15" x14ac:dyDescent="0.25">
      <c r="D135" s="35">
        <v>1200</v>
      </c>
      <c r="E135" s="35">
        <v>71.923884514435485</v>
      </c>
      <c r="F135" s="5">
        <f t="shared" si="20"/>
        <v>1000</v>
      </c>
      <c r="G135" s="5"/>
      <c r="H135" s="5"/>
      <c r="I135" s="5">
        <f t="shared" si="21"/>
        <v>-200</v>
      </c>
      <c r="J135">
        <v>800</v>
      </c>
      <c r="K135">
        <v>12.139107611548525</v>
      </c>
      <c r="L135" s="5">
        <f t="shared" si="22"/>
        <v>600</v>
      </c>
      <c r="M135">
        <v>5600</v>
      </c>
      <c r="N135">
        <v>59.078740157479842</v>
      </c>
      <c r="O135" s="5">
        <f t="shared" si="23"/>
        <v>5400</v>
      </c>
    </row>
    <row r="136" spans="1:15" x14ac:dyDescent="0.25">
      <c r="D136" s="35">
        <v>1200</v>
      </c>
      <c r="E136" s="35">
        <v>328.07611548556451</v>
      </c>
      <c r="F136" s="5">
        <f t="shared" si="20"/>
        <v>1000</v>
      </c>
      <c r="G136" s="5"/>
      <c r="H136" s="5"/>
      <c r="I136" s="5">
        <f t="shared" si="21"/>
        <v>-200</v>
      </c>
      <c r="J136">
        <v>800</v>
      </c>
      <c r="K136">
        <v>21</v>
      </c>
      <c r="L136" s="5">
        <f t="shared" si="22"/>
        <v>600</v>
      </c>
      <c r="M136">
        <v>5600</v>
      </c>
      <c r="N136">
        <v>400</v>
      </c>
      <c r="O136" s="5">
        <f t="shared" si="23"/>
        <v>5400</v>
      </c>
    </row>
    <row r="137" spans="1:15" x14ac:dyDescent="0.25">
      <c r="D137" s="35">
        <v>1200</v>
      </c>
      <c r="E137" s="35">
        <v>94.160104986876377</v>
      </c>
      <c r="F137" s="5">
        <f t="shared" ref="F137:F200" si="25">D137-($Q$7/2)</f>
        <v>1000</v>
      </c>
      <c r="G137" s="5"/>
      <c r="H137" s="5"/>
      <c r="I137" s="5">
        <f t="shared" ref="I137:I200" si="26">G137-($Q$7/2)</f>
        <v>-200</v>
      </c>
      <c r="J137">
        <v>800</v>
      </c>
      <c r="K137">
        <v>39</v>
      </c>
      <c r="L137" s="5">
        <f t="shared" ref="L137:L200" si="27">J137-($Q$7/2)</f>
        <v>600</v>
      </c>
      <c r="M137" s="35">
        <v>5600</v>
      </c>
      <c r="N137" s="35">
        <v>209.02230971128665</v>
      </c>
      <c r="O137" s="5">
        <f t="shared" ref="O137:O200" si="28">M137-($Q$7/2)</f>
        <v>5400</v>
      </c>
    </row>
    <row r="138" spans="1:15" x14ac:dyDescent="0.25">
      <c r="D138" s="35">
        <v>1200</v>
      </c>
      <c r="E138" s="35">
        <v>83.874015748031979</v>
      </c>
      <c r="F138" s="5">
        <f t="shared" si="25"/>
        <v>1000</v>
      </c>
      <c r="G138" s="5"/>
      <c r="H138" s="5"/>
      <c r="I138" s="5">
        <f t="shared" si="26"/>
        <v>-200</v>
      </c>
      <c r="J138">
        <v>800</v>
      </c>
      <c r="K138">
        <v>37</v>
      </c>
      <c r="L138" s="5">
        <f t="shared" si="27"/>
        <v>600</v>
      </c>
      <c r="M138" s="35">
        <v>5600</v>
      </c>
      <c r="N138" s="35">
        <v>240.04199475065616</v>
      </c>
      <c r="O138" s="5">
        <f t="shared" si="28"/>
        <v>5400</v>
      </c>
    </row>
    <row r="139" spans="1:15" x14ac:dyDescent="0.25">
      <c r="D139" s="35">
        <v>1200</v>
      </c>
      <c r="E139" s="35">
        <v>145.01312335957982</v>
      </c>
      <c r="F139" s="5">
        <f t="shared" si="25"/>
        <v>1000</v>
      </c>
      <c r="G139" s="5"/>
      <c r="H139" s="5"/>
      <c r="I139" s="5">
        <f t="shared" si="26"/>
        <v>-200</v>
      </c>
      <c r="J139">
        <v>800</v>
      </c>
      <c r="K139">
        <v>160.00000000000023</v>
      </c>
      <c r="L139" s="5">
        <f t="shared" si="27"/>
        <v>600</v>
      </c>
      <c r="M139" s="35">
        <v>5600</v>
      </c>
      <c r="N139" s="35">
        <v>80.052493438320198</v>
      </c>
      <c r="O139" s="5">
        <f t="shared" si="28"/>
        <v>5400</v>
      </c>
    </row>
    <row r="140" spans="1:15" x14ac:dyDescent="0.25">
      <c r="D140" s="35">
        <v>1200</v>
      </c>
      <c r="E140" s="35">
        <v>73.162729658793069</v>
      </c>
      <c r="F140" s="5">
        <f t="shared" si="25"/>
        <v>1000</v>
      </c>
      <c r="G140" s="5"/>
      <c r="H140" s="5"/>
      <c r="I140" s="5">
        <f t="shared" si="26"/>
        <v>-200</v>
      </c>
      <c r="J140">
        <v>800</v>
      </c>
      <c r="K140">
        <v>310.05511811023644</v>
      </c>
      <c r="L140" s="5">
        <f t="shared" si="27"/>
        <v>600</v>
      </c>
      <c r="M140" s="35">
        <v>5600</v>
      </c>
      <c r="N140" s="35">
        <v>79.905511811023644</v>
      </c>
      <c r="O140" s="5">
        <f t="shared" si="28"/>
        <v>5400</v>
      </c>
    </row>
    <row r="141" spans="1:15" x14ac:dyDescent="0.25">
      <c r="D141" s="35">
        <v>1200</v>
      </c>
      <c r="E141" s="35">
        <v>269.85564304461923</v>
      </c>
      <c r="F141" s="5">
        <f t="shared" si="25"/>
        <v>1000</v>
      </c>
      <c r="G141" s="5"/>
      <c r="H141" s="5"/>
      <c r="I141" s="5">
        <f t="shared" si="26"/>
        <v>-200</v>
      </c>
      <c r="J141">
        <v>800</v>
      </c>
      <c r="K141">
        <v>4.986876640441551E-2</v>
      </c>
      <c r="L141" s="5">
        <f t="shared" si="27"/>
        <v>600</v>
      </c>
      <c r="M141">
        <v>6000</v>
      </c>
      <c r="N141">
        <v>290.98687664041972</v>
      </c>
      <c r="O141" s="5">
        <f t="shared" si="28"/>
        <v>5800</v>
      </c>
    </row>
    <row r="142" spans="1:15" x14ac:dyDescent="0.25">
      <c r="D142" s="35">
        <v>1200</v>
      </c>
      <c r="E142" s="35">
        <v>14.107611548556179</v>
      </c>
      <c r="F142" s="5">
        <f t="shared" si="25"/>
        <v>1000</v>
      </c>
      <c r="G142" s="5"/>
      <c r="H142" s="5"/>
      <c r="I142" s="5">
        <f t="shared" si="26"/>
        <v>-200</v>
      </c>
      <c r="J142">
        <v>800</v>
      </c>
      <c r="K142">
        <v>160.1049868766404</v>
      </c>
      <c r="L142" s="5">
        <f t="shared" si="27"/>
        <v>600</v>
      </c>
      <c r="M142">
        <v>6000</v>
      </c>
      <c r="N142">
        <v>400</v>
      </c>
      <c r="O142" s="5">
        <f t="shared" si="28"/>
        <v>5800</v>
      </c>
    </row>
    <row r="143" spans="1:15" x14ac:dyDescent="0.25">
      <c r="A143" s="12"/>
      <c r="B143" s="12"/>
      <c r="D143">
        <v>1200</v>
      </c>
      <c r="E143">
        <v>104.98687664041972</v>
      </c>
      <c r="F143" s="5">
        <f t="shared" si="25"/>
        <v>1000</v>
      </c>
      <c r="G143" s="5"/>
      <c r="H143" s="5"/>
      <c r="I143" s="5">
        <f t="shared" si="26"/>
        <v>-200</v>
      </c>
      <c r="J143">
        <v>800</v>
      </c>
      <c r="K143">
        <v>179.01312335958005</v>
      </c>
      <c r="L143" s="5">
        <f t="shared" si="27"/>
        <v>600</v>
      </c>
      <c r="M143" s="35">
        <v>6000</v>
      </c>
      <c r="N143" s="35">
        <v>148.76902887139113</v>
      </c>
      <c r="O143" s="5">
        <f t="shared" si="28"/>
        <v>5800</v>
      </c>
    </row>
    <row r="144" spans="1:15" x14ac:dyDescent="0.25">
      <c r="A144" s="12"/>
      <c r="B144" s="12"/>
      <c r="D144">
        <v>1200</v>
      </c>
      <c r="E144">
        <v>232.10761154855618</v>
      </c>
      <c r="F144" s="5">
        <f t="shared" si="25"/>
        <v>1000</v>
      </c>
      <c r="G144" s="5"/>
      <c r="H144" s="5"/>
      <c r="I144" s="5">
        <f t="shared" si="26"/>
        <v>-200</v>
      </c>
      <c r="J144">
        <v>800</v>
      </c>
      <c r="K144">
        <v>26.842519685039179</v>
      </c>
      <c r="L144" s="5">
        <f t="shared" si="27"/>
        <v>600</v>
      </c>
      <c r="M144">
        <v>6400</v>
      </c>
      <c r="N144">
        <v>400</v>
      </c>
      <c r="O144" s="5">
        <f t="shared" si="28"/>
        <v>6200</v>
      </c>
    </row>
    <row r="145" spans="1:15" x14ac:dyDescent="0.25">
      <c r="A145" s="12"/>
      <c r="B145" s="12"/>
      <c r="D145">
        <v>1200</v>
      </c>
      <c r="E145">
        <v>253.14698162729655</v>
      </c>
      <c r="F145" s="5">
        <f t="shared" si="25"/>
        <v>1000</v>
      </c>
      <c r="G145" s="5"/>
      <c r="H145" s="5"/>
      <c r="I145" s="5">
        <f t="shared" si="26"/>
        <v>-200</v>
      </c>
      <c r="J145">
        <v>800</v>
      </c>
      <c r="K145">
        <v>117.90813648293988</v>
      </c>
      <c r="L145" s="5">
        <f t="shared" si="27"/>
        <v>600</v>
      </c>
      <c r="M145">
        <v>6800</v>
      </c>
      <c r="N145">
        <v>400</v>
      </c>
      <c r="O145" s="5">
        <f t="shared" si="28"/>
        <v>6600</v>
      </c>
    </row>
    <row r="146" spans="1:15" x14ac:dyDescent="0.25">
      <c r="A146" s="12"/>
      <c r="B146" s="12"/>
      <c r="D146">
        <v>1200</v>
      </c>
      <c r="E146">
        <v>42.850393700787663</v>
      </c>
      <c r="F146" s="5">
        <f t="shared" si="25"/>
        <v>1000</v>
      </c>
      <c r="G146" s="5"/>
      <c r="H146" s="5"/>
      <c r="I146" s="5">
        <f t="shared" si="26"/>
        <v>-200</v>
      </c>
      <c r="J146">
        <v>800</v>
      </c>
      <c r="K146">
        <v>64.960629921260079</v>
      </c>
      <c r="L146" s="5">
        <f t="shared" si="27"/>
        <v>600</v>
      </c>
      <c r="M146" s="35">
        <v>7200</v>
      </c>
      <c r="N146" s="35">
        <v>400</v>
      </c>
      <c r="O146" s="5">
        <f t="shared" si="28"/>
        <v>7000</v>
      </c>
    </row>
    <row r="147" spans="1:15" x14ac:dyDescent="0.25">
      <c r="A147" s="12"/>
      <c r="B147" s="12"/>
      <c r="D147">
        <v>1200</v>
      </c>
      <c r="E147">
        <v>141.84251968503941</v>
      </c>
      <c r="F147" s="5">
        <f t="shared" si="25"/>
        <v>1000</v>
      </c>
      <c r="G147" s="5"/>
      <c r="H147" s="5"/>
      <c r="I147" s="5">
        <f t="shared" si="26"/>
        <v>-200</v>
      </c>
      <c r="J147">
        <v>800</v>
      </c>
      <c r="K147">
        <v>237.0787401574803</v>
      </c>
      <c r="L147" s="5">
        <f t="shared" si="27"/>
        <v>600</v>
      </c>
      <c r="M147" s="35">
        <v>7600</v>
      </c>
      <c r="N147" s="35">
        <v>211.01312335957846</v>
      </c>
      <c r="O147" s="5">
        <f t="shared" si="28"/>
        <v>7400</v>
      </c>
    </row>
    <row r="148" spans="1:15" x14ac:dyDescent="0.25">
      <c r="A148" s="12"/>
      <c r="B148" s="12"/>
      <c r="D148">
        <v>1200</v>
      </c>
      <c r="E148">
        <v>155</v>
      </c>
      <c r="F148" s="5">
        <f t="shared" si="25"/>
        <v>1000</v>
      </c>
      <c r="G148" s="5"/>
      <c r="H148" s="5"/>
      <c r="I148" s="5">
        <f t="shared" si="26"/>
        <v>-200</v>
      </c>
      <c r="J148">
        <v>800</v>
      </c>
      <c r="K148">
        <v>14.091863517060574</v>
      </c>
      <c r="L148" s="5">
        <f t="shared" si="27"/>
        <v>600</v>
      </c>
      <c r="M148" s="35">
        <v>7600</v>
      </c>
      <c r="N148" s="35">
        <v>188.98687664042154</v>
      </c>
      <c r="O148" s="5">
        <f t="shared" si="28"/>
        <v>7400</v>
      </c>
    </row>
    <row r="149" spans="1:15" x14ac:dyDescent="0.25">
      <c r="A149" s="12"/>
      <c r="B149" s="12"/>
      <c r="D149">
        <v>1200</v>
      </c>
      <c r="E149">
        <v>89.238845144357128</v>
      </c>
      <c r="F149" s="5">
        <f t="shared" si="25"/>
        <v>1000</v>
      </c>
      <c r="G149" s="5"/>
      <c r="H149" s="5"/>
      <c r="I149" s="5">
        <f t="shared" si="26"/>
        <v>-200</v>
      </c>
      <c r="J149">
        <v>800</v>
      </c>
      <c r="K149">
        <v>222.11286089238865</v>
      </c>
      <c r="L149" s="5">
        <f t="shared" si="27"/>
        <v>600</v>
      </c>
      <c r="M149" s="35">
        <v>8000</v>
      </c>
      <c r="N149" s="35">
        <v>323.15223097112903</v>
      </c>
      <c r="O149" s="5">
        <f t="shared" si="28"/>
        <v>7800</v>
      </c>
    </row>
    <row r="150" spans="1:15" x14ac:dyDescent="0.25">
      <c r="A150" s="12"/>
      <c r="B150" s="12"/>
      <c r="D150">
        <v>1200</v>
      </c>
      <c r="E150">
        <v>74.80314960629903</v>
      </c>
      <c r="F150" s="5">
        <f t="shared" si="25"/>
        <v>1000</v>
      </c>
      <c r="G150" s="5"/>
      <c r="H150" s="5"/>
      <c r="I150" s="5">
        <f t="shared" si="26"/>
        <v>-200</v>
      </c>
      <c r="J150">
        <v>800</v>
      </c>
      <c r="K150">
        <v>352.96062992125962</v>
      </c>
      <c r="L150" s="5">
        <f t="shared" si="27"/>
        <v>600</v>
      </c>
      <c r="M150">
        <v>8000</v>
      </c>
      <c r="N150">
        <v>18.125984251970294</v>
      </c>
      <c r="O150" s="5">
        <f t="shared" si="28"/>
        <v>7800</v>
      </c>
    </row>
    <row r="151" spans="1:15" x14ac:dyDescent="0.25">
      <c r="A151" s="12"/>
      <c r="B151" s="12"/>
      <c r="D151">
        <v>1200</v>
      </c>
      <c r="E151">
        <v>12.139107611548752</v>
      </c>
      <c r="F151" s="5">
        <f t="shared" si="25"/>
        <v>1000</v>
      </c>
      <c r="G151" s="5"/>
      <c r="H151" s="5"/>
      <c r="I151" s="5">
        <f t="shared" si="26"/>
        <v>-200</v>
      </c>
      <c r="J151">
        <v>800</v>
      </c>
      <c r="K151">
        <v>374.11548556430444</v>
      </c>
      <c r="L151" s="5">
        <f t="shared" si="27"/>
        <v>600</v>
      </c>
      <c r="M151">
        <v>8400</v>
      </c>
      <c r="N151">
        <v>102.93700787401576</v>
      </c>
      <c r="O151" s="5">
        <f t="shared" si="28"/>
        <v>8200</v>
      </c>
    </row>
    <row r="152" spans="1:15" x14ac:dyDescent="0.25">
      <c r="A152" s="12"/>
      <c r="B152" s="12"/>
      <c r="D152">
        <v>1200</v>
      </c>
      <c r="E152">
        <v>7.8740157480315247</v>
      </c>
      <c r="F152" s="5">
        <f t="shared" si="25"/>
        <v>1000</v>
      </c>
      <c r="G152" s="5"/>
      <c r="H152" s="5"/>
      <c r="I152" s="5">
        <f t="shared" si="26"/>
        <v>-200</v>
      </c>
      <c r="J152">
        <v>800</v>
      </c>
      <c r="K152">
        <v>24.990813648293624</v>
      </c>
      <c r="L152" s="5">
        <f t="shared" si="27"/>
        <v>600</v>
      </c>
      <c r="M152">
        <v>9600</v>
      </c>
      <c r="N152">
        <v>291.02624671916055</v>
      </c>
      <c r="O152" s="5">
        <f t="shared" si="28"/>
        <v>9400</v>
      </c>
    </row>
    <row r="153" spans="1:15" x14ac:dyDescent="0.25">
      <c r="A153" s="12"/>
      <c r="B153" s="12"/>
      <c r="D153">
        <v>1200</v>
      </c>
      <c r="E153">
        <v>43.01312335958005</v>
      </c>
      <c r="F153" s="5">
        <f t="shared" si="25"/>
        <v>1000</v>
      </c>
      <c r="G153" s="5"/>
      <c r="H153" s="5"/>
      <c r="I153" s="5">
        <f t="shared" si="26"/>
        <v>-200</v>
      </c>
      <c r="J153">
        <v>800</v>
      </c>
      <c r="K153">
        <v>12.842519685039406</v>
      </c>
      <c r="L153" s="5">
        <f t="shared" si="27"/>
        <v>600</v>
      </c>
      <c r="M153">
        <v>10000</v>
      </c>
      <c r="N153">
        <v>245.06299212598424</v>
      </c>
      <c r="O153" s="5">
        <f t="shared" si="28"/>
        <v>9800</v>
      </c>
    </row>
    <row r="154" spans="1:15" x14ac:dyDescent="0.25">
      <c r="A154" s="12"/>
      <c r="B154" s="12"/>
      <c r="D154">
        <v>1200</v>
      </c>
      <c r="E154">
        <v>400</v>
      </c>
      <c r="F154" s="5">
        <f t="shared" si="25"/>
        <v>1000</v>
      </c>
      <c r="G154" s="5"/>
      <c r="H154" s="5"/>
      <c r="I154" s="5">
        <f t="shared" si="26"/>
        <v>-200</v>
      </c>
      <c r="J154">
        <v>800</v>
      </c>
      <c r="K154">
        <v>65.288713910761089</v>
      </c>
      <c r="L154" s="5">
        <f t="shared" si="27"/>
        <v>600</v>
      </c>
      <c r="M154" s="35">
        <v>10400</v>
      </c>
      <c r="N154" s="35">
        <v>198.81889763779509</v>
      </c>
      <c r="O154" s="5">
        <f t="shared" si="28"/>
        <v>10200</v>
      </c>
    </row>
    <row r="155" spans="1:15" x14ac:dyDescent="0.25">
      <c r="A155" s="12"/>
      <c r="B155" s="12"/>
      <c r="D155">
        <v>1200</v>
      </c>
      <c r="E155">
        <v>30.060367454068</v>
      </c>
      <c r="F155" s="5">
        <f t="shared" si="25"/>
        <v>1000</v>
      </c>
      <c r="G155" s="5"/>
      <c r="H155" s="5"/>
      <c r="I155" s="5">
        <f t="shared" si="26"/>
        <v>-200</v>
      </c>
      <c r="J155">
        <v>800</v>
      </c>
      <c r="K155">
        <v>49.947506561679802</v>
      </c>
      <c r="L155" s="5">
        <f t="shared" si="27"/>
        <v>600</v>
      </c>
      <c r="M155">
        <v>10400</v>
      </c>
      <c r="N155">
        <v>119.09448818897727</v>
      </c>
      <c r="O155" s="5">
        <f t="shared" si="28"/>
        <v>10200</v>
      </c>
    </row>
    <row r="156" spans="1:15" x14ac:dyDescent="0.25">
      <c r="A156" s="12"/>
      <c r="B156" s="12"/>
      <c r="D156">
        <v>1200</v>
      </c>
      <c r="E156">
        <v>163.90288713910786</v>
      </c>
      <c r="F156" s="5">
        <f t="shared" si="25"/>
        <v>1000</v>
      </c>
      <c r="G156" s="5"/>
      <c r="H156" s="5"/>
      <c r="I156" s="5">
        <f t="shared" si="26"/>
        <v>-200</v>
      </c>
      <c r="J156">
        <v>800</v>
      </c>
      <c r="K156">
        <v>40.026246719159644</v>
      </c>
      <c r="L156" s="5">
        <f t="shared" si="27"/>
        <v>600</v>
      </c>
      <c r="M156" s="35">
        <v>10800</v>
      </c>
      <c r="N156" s="35">
        <v>60.908136482939881</v>
      </c>
      <c r="O156" s="5">
        <f t="shared" si="28"/>
        <v>10600</v>
      </c>
    </row>
    <row r="157" spans="1:15" x14ac:dyDescent="0.25">
      <c r="A157" s="12"/>
      <c r="B157" s="12"/>
      <c r="D157">
        <v>1200</v>
      </c>
      <c r="E157">
        <v>153.90551181102364</v>
      </c>
      <c r="F157" s="5">
        <f t="shared" si="25"/>
        <v>1000</v>
      </c>
      <c r="G157" s="5"/>
      <c r="H157" s="5"/>
      <c r="I157" s="5">
        <f t="shared" si="26"/>
        <v>-200</v>
      </c>
      <c r="J157">
        <v>800</v>
      </c>
      <c r="K157">
        <v>89.895013123360059</v>
      </c>
      <c r="L157" s="5">
        <f t="shared" si="27"/>
        <v>600</v>
      </c>
      <c r="M157" s="35">
        <v>11200</v>
      </c>
      <c r="N157" s="35">
        <v>151.03412073490654</v>
      </c>
      <c r="O157" s="5">
        <f t="shared" si="28"/>
        <v>11000</v>
      </c>
    </row>
    <row r="158" spans="1:15" x14ac:dyDescent="0.25">
      <c r="A158" s="12"/>
      <c r="B158" s="12"/>
      <c r="D158">
        <v>1200</v>
      </c>
      <c r="E158">
        <v>22.947506561679802</v>
      </c>
      <c r="F158" s="5">
        <f t="shared" si="25"/>
        <v>1000</v>
      </c>
      <c r="G158" s="5"/>
      <c r="H158" s="5"/>
      <c r="I158" s="5">
        <f t="shared" si="26"/>
        <v>-200</v>
      </c>
      <c r="J158">
        <v>800</v>
      </c>
      <c r="K158">
        <v>120.07874015747984</v>
      </c>
      <c r="L158" s="5">
        <f t="shared" si="27"/>
        <v>600</v>
      </c>
      <c r="M158">
        <v>12000</v>
      </c>
      <c r="N158">
        <v>54.101049868764676</v>
      </c>
      <c r="O158" s="5">
        <f t="shared" si="28"/>
        <v>11800</v>
      </c>
    </row>
    <row r="159" spans="1:15" x14ac:dyDescent="0.25">
      <c r="A159" s="12"/>
      <c r="B159" s="12"/>
      <c r="D159">
        <v>1200</v>
      </c>
      <c r="E159">
        <v>106.9475065616798</v>
      </c>
      <c r="F159" s="5">
        <f t="shared" si="25"/>
        <v>1000</v>
      </c>
      <c r="G159" s="5"/>
      <c r="H159" s="5"/>
      <c r="I159" s="5">
        <f t="shared" si="26"/>
        <v>-200</v>
      </c>
      <c r="J159">
        <v>800</v>
      </c>
      <c r="K159">
        <v>100.05249343832065</v>
      </c>
      <c r="L159" s="5">
        <f t="shared" si="27"/>
        <v>600</v>
      </c>
      <c r="O159" s="5">
        <f t="shared" si="28"/>
        <v>-200</v>
      </c>
    </row>
    <row r="160" spans="1:15" x14ac:dyDescent="0.25">
      <c r="A160" s="12"/>
      <c r="B160" s="12"/>
      <c r="D160">
        <v>1200</v>
      </c>
      <c r="E160">
        <v>140.09186351706012</v>
      </c>
      <c r="F160" s="5">
        <f t="shared" si="25"/>
        <v>1000</v>
      </c>
      <c r="G160" s="5"/>
      <c r="H160" s="5"/>
      <c r="I160" s="5">
        <f t="shared" si="26"/>
        <v>-200</v>
      </c>
      <c r="J160">
        <v>800</v>
      </c>
      <c r="K160">
        <v>75.131233595800495</v>
      </c>
      <c r="L160" s="5">
        <f t="shared" si="27"/>
        <v>600</v>
      </c>
      <c r="O160" s="5">
        <f t="shared" si="28"/>
        <v>-200</v>
      </c>
    </row>
    <row r="161" spans="1:15" x14ac:dyDescent="0.25">
      <c r="A161" s="12"/>
      <c r="B161" s="12"/>
      <c r="D161">
        <v>1200</v>
      </c>
      <c r="E161">
        <v>400</v>
      </c>
      <c r="F161" s="5">
        <f t="shared" si="25"/>
        <v>1000</v>
      </c>
      <c r="G161" s="5"/>
      <c r="H161" s="5"/>
      <c r="I161" s="5">
        <f t="shared" si="26"/>
        <v>-200</v>
      </c>
      <c r="J161">
        <v>800</v>
      </c>
      <c r="K161">
        <v>34.776902887139158</v>
      </c>
      <c r="L161" s="5">
        <f t="shared" si="27"/>
        <v>600</v>
      </c>
      <c r="M161" s="35"/>
      <c r="N161" s="35"/>
      <c r="O161" s="5">
        <f t="shared" si="28"/>
        <v>-200</v>
      </c>
    </row>
    <row r="162" spans="1:15" x14ac:dyDescent="0.25">
      <c r="A162" s="12"/>
      <c r="B162" s="12"/>
      <c r="D162">
        <v>1200</v>
      </c>
      <c r="E162">
        <v>134.88188976377955</v>
      </c>
      <c r="F162" s="5">
        <f t="shared" si="25"/>
        <v>1000</v>
      </c>
      <c r="G162" s="5"/>
      <c r="H162" s="5"/>
      <c r="I162" s="5">
        <f t="shared" si="26"/>
        <v>-200</v>
      </c>
      <c r="J162">
        <v>800</v>
      </c>
      <c r="K162">
        <v>55.118110236220218</v>
      </c>
      <c r="L162" s="5">
        <f t="shared" si="27"/>
        <v>600</v>
      </c>
      <c r="M162" s="35"/>
      <c r="N162" s="35"/>
      <c r="O162" s="5">
        <f t="shared" si="28"/>
        <v>-200</v>
      </c>
    </row>
    <row r="163" spans="1:15" x14ac:dyDescent="0.25">
      <c r="A163" s="12"/>
      <c r="B163" s="12"/>
      <c r="D163">
        <v>1200</v>
      </c>
      <c r="E163">
        <v>24.960629921260079</v>
      </c>
      <c r="F163" s="5">
        <f t="shared" si="25"/>
        <v>1000</v>
      </c>
      <c r="G163" s="5"/>
      <c r="H163" s="5"/>
      <c r="I163" s="5">
        <f t="shared" si="26"/>
        <v>-200</v>
      </c>
      <c r="J163">
        <v>1200</v>
      </c>
      <c r="K163">
        <v>50.023622047244316</v>
      </c>
      <c r="L163" s="5">
        <f t="shared" si="27"/>
        <v>1000</v>
      </c>
      <c r="M163" s="35"/>
      <c r="N163" s="35"/>
      <c r="O163" s="5">
        <f t="shared" si="28"/>
        <v>-200</v>
      </c>
    </row>
    <row r="164" spans="1:15" x14ac:dyDescent="0.25">
      <c r="A164" s="12"/>
      <c r="B164" s="12"/>
      <c r="D164">
        <v>1200</v>
      </c>
      <c r="E164">
        <v>26.999999999999545</v>
      </c>
      <c r="F164" s="5">
        <f t="shared" si="25"/>
        <v>1000</v>
      </c>
      <c r="G164" s="5"/>
      <c r="H164" s="5"/>
      <c r="I164" s="5">
        <f t="shared" si="26"/>
        <v>-200</v>
      </c>
      <c r="J164">
        <v>1200</v>
      </c>
      <c r="K164">
        <v>43</v>
      </c>
      <c r="L164" s="5">
        <f t="shared" si="27"/>
        <v>1000</v>
      </c>
      <c r="O164" s="5">
        <f t="shared" si="28"/>
        <v>-200</v>
      </c>
    </row>
    <row r="165" spans="1:15" x14ac:dyDescent="0.25">
      <c r="A165" s="12"/>
      <c r="B165" s="12"/>
      <c r="D165">
        <v>1200</v>
      </c>
      <c r="E165">
        <v>91.091863517060119</v>
      </c>
      <c r="F165" s="5">
        <f t="shared" si="25"/>
        <v>1000</v>
      </c>
      <c r="G165" s="5"/>
      <c r="H165" s="5"/>
      <c r="I165" s="5">
        <f t="shared" si="26"/>
        <v>-200</v>
      </c>
      <c r="J165">
        <v>1200</v>
      </c>
      <c r="K165">
        <v>14.763779527559109</v>
      </c>
      <c r="L165" s="5">
        <f t="shared" si="27"/>
        <v>1000</v>
      </c>
      <c r="M165" s="35"/>
      <c r="N165" s="35"/>
      <c r="O165" s="5">
        <f t="shared" si="28"/>
        <v>-200</v>
      </c>
    </row>
    <row r="166" spans="1:15" x14ac:dyDescent="0.25">
      <c r="A166" s="12"/>
      <c r="B166" s="12"/>
      <c r="D166">
        <v>1200</v>
      </c>
      <c r="E166">
        <v>10</v>
      </c>
      <c r="F166" s="5">
        <f t="shared" si="25"/>
        <v>1000</v>
      </c>
      <c r="G166" s="5"/>
      <c r="H166" s="5"/>
      <c r="I166" s="5">
        <f t="shared" si="26"/>
        <v>-200</v>
      </c>
      <c r="J166">
        <v>1200</v>
      </c>
      <c r="K166">
        <v>11.811023622047287</v>
      </c>
      <c r="L166" s="5">
        <f t="shared" si="27"/>
        <v>1000</v>
      </c>
      <c r="O166" s="5">
        <f t="shared" si="28"/>
        <v>-200</v>
      </c>
    </row>
    <row r="167" spans="1:15" x14ac:dyDescent="0.25">
      <c r="A167" s="12"/>
      <c r="B167" s="12"/>
      <c r="D167">
        <v>1200</v>
      </c>
      <c r="E167">
        <v>35</v>
      </c>
      <c r="F167" s="5">
        <f t="shared" si="25"/>
        <v>1000</v>
      </c>
      <c r="G167" s="5"/>
      <c r="H167" s="5"/>
      <c r="I167" s="5">
        <f t="shared" si="26"/>
        <v>-200</v>
      </c>
      <c r="J167">
        <v>1200</v>
      </c>
      <c r="K167">
        <v>170.96325459317563</v>
      </c>
      <c r="L167" s="5">
        <f t="shared" si="27"/>
        <v>1000</v>
      </c>
      <c r="O167" s="5">
        <f t="shared" si="28"/>
        <v>-200</v>
      </c>
    </row>
    <row r="168" spans="1:15" x14ac:dyDescent="0.25">
      <c r="A168" s="12"/>
      <c r="B168" s="12"/>
      <c r="D168">
        <v>1200</v>
      </c>
      <c r="E168">
        <v>400</v>
      </c>
      <c r="F168" s="5">
        <f t="shared" si="25"/>
        <v>1000</v>
      </c>
      <c r="G168" s="5"/>
      <c r="H168" s="5"/>
      <c r="I168" s="5">
        <f t="shared" si="26"/>
        <v>-200</v>
      </c>
      <c r="J168">
        <v>1200</v>
      </c>
      <c r="K168">
        <v>87.926509186351723</v>
      </c>
      <c r="L168" s="5">
        <f t="shared" si="27"/>
        <v>1000</v>
      </c>
      <c r="O168" s="5">
        <f t="shared" si="28"/>
        <v>-200</v>
      </c>
    </row>
    <row r="169" spans="1:15" x14ac:dyDescent="0.25">
      <c r="A169" s="12"/>
      <c r="B169" s="12"/>
      <c r="D169">
        <v>1200</v>
      </c>
      <c r="E169">
        <v>3.133858267716505</v>
      </c>
      <c r="F169" s="5">
        <f t="shared" si="25"/>
        <v>1000</v>
      </c>
      <c r="G169" s="5"/>
      <c r="H169" s="5"/>
      <c r="I169" s="5">
        <f t="shared" si="26"/>
        <v>-200</v>
      </c>
      <c r="J169" s="35">
        <v>1200</v>
      </c>
      <c r="K169" s="35">
        <v>210.30183727034091</v>
      </c>
      <c r="L169" s="5">
        <f t="shared" si="27"/>
        <v>1000</v>
      </c>
      <c r="M169" s="35"/>
      <c r="N169" s="35"/>
      <c r="O169" s="5">
        <f t="shared" si="28"/>
        <v>-200</v>
      </c>
    </row>
    <row r="170" spans="1:15" x14ac:dyDescent="0.25">
      <c r="A170" s="12"/>
      <c r="B170" s="12"/>
      <c r="D170">
        <v>1200</v>
      </c>
      <c r="E170">
        <v>151.96850393700788</v>
      </c>
      <c r="F170" s="5">
        <f t="shared" si="25"/>
        <v>1000</v>
      </c>
      <c r="G170" s="5"/>
      <c r="H170" s="5"/>
      <c r="I170" s="5">
        <f t="shared" si="26"/>
        <v>-200</v>
      </c>
      <c r="J170" s="35">
        <v>1200</v>
      </c>
      <c r="K170" s="35">
        <v>20.013123359580277</v>
      </c>
      <c r="L170" s="5">
        <f t="shared" si="27"/>
        <v>1000</v>
      </c>
      <c r="O170" s="5">
        <f t="shared" si="28"/>
        <v>-200</v>
      </c>
    </row>
    <row r="171" spans="1:15" x14ac:dyDescent="0.25">
      <c r="A171" s="12"/>
      <c r="B171" s="12"/>
      <c r="D171">
        <v>1200</v>
      </c>
      <c r="E171">
        <v>33.136482939632515</v>
      </c>
      <c r="F171" s="5">
        <f t="shared" si="25"/>
        <v>1000</v>
      </c>
      <c r="G171" s="5"/>
      <c r="H171" s="5"/>
      <c r="I171" s="5">
        <f t="shared" si="26"/>
        <v>-200</v>
      </c>
      <c r="J171" s="35">
        <v>1200</v>
      </c>
      <c r="K171" s="35">
        <v>189.96062992126008</v>
      </c>
      <c r="L171" s="5">
        <f t="shared" si="27"/>
        <v>1000</v>
      </c>
      <c r="O171" s="5">
        <f t="shared" si="28"/>
        <v>-200</v>
      </c>
    </row>
    <row r="172" spans="1:15" x14ac:dyDescent="0.25">
      <c r="A172" s="12"/>
      <c r="B172" s="12"/>
      <c r="D172" s="35">
        <v>1200</v>
      </c>
      <c r="E172" s="35">
        <v>44.947506561679347</v>
      </c>
      <c r="F172" s="5">
        <f t="shared" si="25"/>
        <v>1000</v>
      </c>
      <c r="G172" s="5"/>
      <c r="H172" s="5"/>
      <c r="I172" s="5">
        <f t="shared" si="26"/>
        <v>-200</v>
      </c>
      <c r="J172" s="35">
        <v>1200</v>
      </c>
      <c r="K172" s="35">
        <v>14.06561679790002</v>
      </c>
      <c r="L172" s="5">
        <f t="shared" si="27"/>
        <v>1000</v>
      </c>
      <c r="O172" s="5">
        <f t="shared" si="28"/>
        <v>-200</v>
      </c>
    </row>
    <row r="173" spans="1:15" x14ac:dyDescent="0.25">
      <c r="A173" s="12"/>
      <c r="B173" s="12"/>
      <c r="D173" s="35">
        <v>1200</v>
      </c>
      <c r="E173" s="35">
        <v>169.94750656168026</v>
      </c>
      <c r="F173" s="5">
        <f t="shared" si="25"/>
        <v>1000</v>
      </c>
      <c r="G173" s="5"/>
      <c r="H173" s="5"/>
      <c r="I173" s="5">
        <f t="shared" si="26"/>
        <v>-200</v>
      </c>
      <c r="J173" s="35">
        <v>1200</v>
      </c>
      <c r="K173" s="35">
        <v>162.07349081364828</v>
      </c>
      <c r="L173" s="5">
        <f t="shared" si="27"/>
        <v>1000</v>
      </c>
      <c r="O173" s="5">
        <f t="shared" si="28"/>
        <v>-200</v>
      </c>
    </row>
    <row r="174" spans="1:15" x14ac:dyDescent="0.25">
      <c r="A174" s="12"/>
      <c r="B174" s="12"/>
      <c r="D174" s="35">
        <v>1200</v>
      </c>
      <c r="E174" s="35">
        <v>350</v>
      </c>
      <c r="F174" s="5">
        <f t="shared" si="25"/>
        <v>1000</v>
      </c>
      <c r="G174" s="5"/>
      <c r="H174" s="5"/>
      <c r="I174" s="5">
        <f t="shared" si="26"/>
        <v>-200</v>
      </c>
      <c r="J174" s="35">
        <v>1200</v>
      </c>
      <c r="K174" s="35">
        <v>2.149606299212337</v>
      </c>
      <c r="L174" s="5">
        <f t="shared" si="27"/>
        <v>1000</v>
      </c>
      <c r="O174" s="5">
        <f t="shared" si="28"/>
        <v>-200</v>
      </c>
    </row>
    <row r="175" spans="1:15" x14ac:dyDescent="0.25">
      <c r="A175" s="12"/>
      <c r="B175" s="12"/>
      <c r="D175" s="35">
        <v>1200</v>
      </c>
      <c r="E175" s="35">
        <v>218</v>
      </c>
      <c r="F175" s="5">
        <f t="shared" si="25"/>
        <v>1000</v>
      </c>
      <c r="G175" s="5"/>
      <c r="H175" s="5"/>
      <c r="I175" s="5">
        <f t="shared" si="26"/>
        <v>-200</v>
      </c>
      <c r="J175" s="35">
        <v>1200</v>
      </c>
      <c r="K175" s="35">
        <v>219.81627296587931</v>
      </c>
      <c r="L175" s="5">
        <f t="shared" si="27"/>
        <v>1000</v>
      </c>
      <c r="O175" s="5">
        <f t="shared" si="28"/>
        <v>-200</v>
      </c>
    </row>
    <row r="176" spans="1:15" x14ac:dyDescent="0.25">
      <c r="A176" s="12"/>
      <c r="B176" s="12"/>
      <c r="D176" s="35">
        <v>1200</v>
      </c>
      <c r="E176" s="35">
        <v>9</v>
      </c>
      <c r="F176" s="5">
        <f t="shared" si="25"/>
        <v>1000</v>
      </c>
      <c r="G176" s="5"/>
      <c r="H176" s="5"/>
      <c r="I176" s="5">
        <f t="shared" si="26"/>
        <v>-200</v>
      </c>
      <c r="J176" s="35">
        <v>1200</v>
      </c>
      <c r="K176" s="35">
        <v>85.973753280839901</v>
      </c>
      <c r="L176" s="5">
        <f t="shared" si="27"/>
        <v>1000</v>
      </c>
      <c r="O176" s="5">
        <f t="shared" si="28"/>
        <v>-200</v>
      </c>
    </row>
    <row r="177" spans="1:15" x14ac:dyDescent="0.25">
      <c r="A177" s="12"/>
      <c r="B177" s="12"/>
      <c r="D177" s="35">
        <v>1200</v>
      </c>
      <c r="E177" s="35">
        <v>42.979002624671921</v>
      </c>
      <c r="F177" s="5">
        <f t="shared" si="25"/>
        <v>1000</v>
      </c>
      <c r="G177" s="5"/>
      <c r="H177" s="5"/>
      <c r="I177" s="5">
        <f t="shared" si="26"/>
        <v>-200</v>
      </c>
      <c r="J177" s="35">
        <v>1200</v>
      </c>
      <c r="K177" s="35">
        <v>95.850393700787208</v>
      </c>
      <c r="L177" s="5">
        <f t="shared" si="27"/>
        <v>1000</v>
      </c>
      <c r="O177" s="5">
        <f t="shared" si="28"/>
        <v>-200</v>
      </c>
    </row>
    <row r="178" spans="1:15" x14ac:dyDescent="0.25">
      <c r="A178" s="12"/>
      <c r="B178" s="12"/>
      <c r="D178" s="35">
        <v>1200</v>
      </c>
      <c r="E178" s="35">
        <v>30.183727034120693</v>
      </c>
      <c r="F178" s="5">
        <f t="shared" si="25"/>
        <v>1000</v>
      </c>
      <c r="G178" s="5"/>
      <c r="H178" s="5"/>
      <c r="I178" s="5">
        <f t="shared" si="26"/>
        <v>-200</v>
      </c>
      <c r="J178" s="35">
        <v>1200</v>
      </c>
      <c r="K178" s="35">
        <v>130.14435695538077</v>
      </c>
      <c r="L178" s="5">
        <f t="shared" si="27"/>
        <v>1000</v>
      </c>
      <c r="M178" s="35"/>
      <c r="N178" s="35"/>
      <c r="O178" s="5">
        <f t="shared" si="28"/>
        <v>-200</v>
      </c>
    </row>
    <row r="179" spans="1:15" x14ac:dyDescent="0.25">
      <c r="A179" s="12"/>
      <c r="B179" s="12"/>
      <c r="D179" s="35">
        <v>1200</v>
      </c>
      <c r="E179" s="35">
        <v>33</v>
      </c>
      <c r="F179" s="5">
        <f t="shared" si="25"/>
        <v>1000</v>
      </c>
      <c r="G179" s="5"/>
      <c r="H179" s="5"/>
      <c r="I179" s="5">
        <f t="shared" si="26"/>
        <v>-200</v>
      </c>
      <c r="J179" s="35">
        <v>1200</v>
      </c>
      <c r="K179" s="35">
        <v>28.002624671916237</v>
      </c>
      <c r="L179" s="5">
        <f t="shared" si="27"/>
        <v>1000</v>
      </c>
      <c r="M179" s="35"/>
      <c r="N179" s="35"/>
      <c r="O179" s="5">
        <f t="shared" si="28"/>
        <v>-200</v>
      </c>
    </row>
    <row r="180" spans="1:15" x14ac:dyDescent="0.25">
      <c r="A180" s="12"/>
      <c r="B180" s="12"/>
      <c r="D180" s="35">
        <v>1200</v>
      </c>
      <c r="E180" s="35">
        <v>76.115485564304436</v>
      </c>
      <c r="F180" s="5">
        <f t="shared" si="25"/>
        <v>1000</v>
      </c>
      <c r="G180" s="5"/>
      <c r="H180" s="5"/>
      <c r="I180" s="5">
        <f t="shared" si="26"/>
        <v>-200</v>
      </c>
      <c r="J180" s="35">
        <v>1200</v>
      </c>
      <c r="K180" s="35">
        <v>111.87664041994776</v>
      </c>
      <c r="L180" s="5">
        <f t="shared" si="27"/>
        <v>1000</v>
      </c>
      <c r="M180" s="35"/>
      <c r="N180" s="35"/>
      <c r="O180" s="5">
        <f t="shared" si="28"/>
        <v>-200</v>
      </c>
    </row>
    <row r="181" spans="1:15" x14ac:dyDescent="0.25">
      <c r="A181" s="12"/>
      <c r="B181" s="12"/>
      <c r="D181" s="35">
        <v>1600</v>
      </c>
      <c r="E181" s="35">
        <v>400</v>
      </c>
      <c r="F181" s="5">
        <f t="shared" si="25"/>
        <v>1400</v>
      </c>
      <c r="G181" s="5"/>
      <c r="H181" s="5"/>
      <c r="I181" s="5">
        <f t="shared" si="26"/>
        <v>-200</v>
      </c>
      <c r="J181" s="35">
        <v>1200</v>
      </c>
      <c r="K181" s="35">
        <v>115.15748031496059</v>
      </c>
      <c r="L181" s="5">
        <f t="shared" si="27"/>
        <v>1000</v>
      </c>
      <c r="M181" s="35"/>
      <c r="N181" s="35"/>
      <c r="O181" s="5">
        <f t="shared" si="28"/>
        <v>-200</v>
      </c>
    </row>
    <row r="182" spans="1:15" x14ac:dyDescent="0.25">
      <c r="A182" s="12"/>
      <c r="B182" s="12"/>
      <c r="D182" s="35">
        <v>1600</v>
      </c>
      <c r="E182" s="35">
        <v>400</v>
      </c>
      <c r="F182" s="5">
        <f t="shared" si="25"/>
        <v>1400</v>
      </c>
      <c r="G182" s="5"/>
      <c r="H182" s="5"/>
      <c r="I182" s="5">
        <f t="shared" si="26"/>
        <v>-200</v>
      </c>
      <c r="J182" s="35">
        <v>1200</v>
      </c>
      <c r="K182" s="35">
        <v>25.868766404199505</v>
      </c>
      <c r="L182" s="5">
        <f t="shared" si="27"/>
        <v>1000</v>
      </c>
      <c r="M182" s="35"/>
      <c r="N182" s="35"/>
      <c r="O182" s="5">
        <f t="shared" si="28"/>
        <v>-200</v>
      </c>
    </row>
    <row r="183" spans="1:15" x14ac:dyDescent="0.25">
      <c r="A183" s="12"/>
      <c r="B183" s="12"/>
      <c r="D183" s="35">
        <v>1600</v>
      </c>
      <c r="E183" s="35">
        <v>261.15748031496059</v>
      </c>
      <c r="F183" s="5">
        <f t="shared" si="25"/>
        <v>1400</v>
      </c>
      <c r="G183" s="5"/>
      <c r="H183" s="5"/>
      <c r="I183" s="5">
        <f t="shared" si="26"/>
        <v>-200</v>
      </c>
      <c r="J183" s="35">
        <v>1200</v>
      </c>
      <c r="K183" s="35">
        <v>87.926509186351723</v>
      </c>
      <c r="L183" s="5">
        <f t="shared" si="27"/>
        <v>1000</v>
      </c>
      <c r="M183" s="35"/>
      <c r="N183" s="35"/>
      <c r="O183" s="5">
        <f t="shared" si="28"/>
        <v>-200</v>
      </c>
    </row>
    <row r="184" spans="1:15" x14ac:dyDescent="0.25">
      <c r="A184" s="12"/>
      <c r="B184" s="12"/>
      <c r="D184" s="35">
        <v>1600</v>
      </c>
      <c r="E184" s="35">
        <v>138.84251968503941</v>
      </c>
      <c r="F184" s="5">
        <f t="shared" si="25"/>
        <v>1400</v>
      </c>
      <c r="G184" s="5"/>
      <c r="H184" s="5"/>
      <c r="I184" s="5">
        <f t="shared" si="26"/>
        <v>-200</v>
      </c>
      <c r="J184" s="35">
        <v>1200</v>
      </c>
      <c r="K184" s="35">
        <v>36.986876640420178</v>
      </c>
      <c r="L184" s="5">
        <f t="shared" si="27"/>
        <v>1000</v>
      </c>
      <c r="M184" s="35"/>
      <c r="N184" s="35"/>
      <c r="O184" s="5">
        <f t="shared" si="28"/>
        <v>-200</v>
      </c>
    </row>
    <row r="185" spans="1:15" x14ac:dyDescent="0.25">
      <c r="A185" s="12"/>
      <c r="B185" s="12"/>
      <c r="D185" s="35">
        <v>1600</v>
      </c>
      <c r="E185" s="35">
        <v>202.07611548556406</v>
      </c>
      <c r="F185" s="5">
        <f t="shared" si="25"/>
        <v>1400</v>
      </c>
      <c r="G185" s="5"/>
      <c r="H185" s="5"/>
      <c r="I185" s="5">
        <f t="shared" si="26"/>
        <v>-200</v>
      </c>
      <c r="J185" s="35">
        <v>1200</v>
      </c>
      <c r="K185" s="35">
        <v>104.00262467191578</v>
      </c>
      <c r="L185" s="5">
        <f t="shared" si="27"/>
        <v>1000</v>
      </c>
      <c r="M185" s="35"/>
      <c r="N185" s="35"/>
      <c r="O185" s="5">
        <f t="shared" si="28"/>
        <v>-200</v>
      </c>
    </row>
    <row r="186" spans="1:15" x14ac:dyDescent="0.25">
      <c r="A186" s="12"/>
      <c r="B186" s="12"/>
      <c r="D186" s="35">
        <v>1600</v>
      </c>
      <c r="E186" s="35">
        <v>178.80577427821527</v>
      </c>
      <c r="F186" s="5">
        <f t="shared" si="25"/>
        <v>1400</v>
      </c>
      <c r="G186" s="5"/>
      <c r="H186" s="5"/>
      <c r="I186" s="5">
        <f t="shared" si="26"/>
        <v>-200</v>
      </c>
      <c r="J186" s="35">
        <v>1200</v>
      </c>
      <c r="K186" s="35">
        <v>238.18897637795271</v>
      </c>
      <c r="L186" s="5">
        <f t="shared" si="27"/>
        <v>1000</v>
      </c>
      <c r="M186" s="35"/>
      <c r="N186" s="35"/>
      <c r="O186" s="5">
        <f t="shared" si="28"/>
        <v>-200</v>
      </c>
    </row>
    <row r="187" spans="1:15" x14ac:dyDescent="0.25">
      <c r="A187" s="12"/>
      <c r="B187" s="12"/>
      <c r="D187" s="35">
        <v>1600</v>
      </c>
      <c r="E187" s="35">
        <v>203.01312335958028</v>
      </c>
      <c r="F187" s="5">
        <f t="shared" si="25"/>
        <v>1400</v>
      </c>
      <c r="G187" s="5"/>
      <c r="H187" s="5"/>
      <c r="I187" s="5">
        <f t="shared" si="26"/>
        <v>-200</v>
      </c>
      <c r="J187" s="35">
        <v>1200</v>
      </c>
      <c r="K187" s="35">
        <v>19.968503937007881</v>
      </c>
      <c r="L187" s="5">
        <f t="shared" si="27"/>
        <v>1000</v>
      </c>
      <c r="M187" s="35"/>
      <c r="N187" s="35"/>
      <c r="O187" s="5">
        <f t="shared" si="28"/>
        <v>-200</v>
      </c>
    </row>
    <row r="188" spans="1:15" x14ac:dyDescent="0.25">
      <c r="A188" s="12"/>
      <c r="B188" s="12"/>
      <c r="D188" s="35">
        <v>1600</v>
      </c>
      <c r="E188" s="35">
        <v>196.98687664041972</v>
      </c>
      <c r="F188" s="5">
        <f t="shared" si="25"/>
        <v>1400</v>
      </c>
      <c r="G188" s="5"/>
      <c r="H188" s="5"/>
      <c r="I188" s="5">
        <f t="shared" si="26"/>
        <v>-200</v>
      </c>
      <c r="J188">
        <v>1200</v>
      </c>
      <c r="K188">
        <v>36</v>
      </c>
      <c r="L188" s="5">
        <f t="shared" si="27"/>
        <v>1000</v>
      </c>
      <c r="O188" s="5">
        <f t="shared" si="28"/>
        <v>-200</v>
      </c>
    </row>
    <row r="189" spans="1:15" x14ac:dyDescent="0.25">
      <c r="A189" s="12"/>
      <c r="B189" s="12"/>
      <c r="D189" s="35">
        <v>1600</v>
      </c>
      <c r="E189" s="35">
        <v>299.8687664041995</v>
      </c>
      <c r="F189" s="5">
        <f t="shared" si="25"/>
        <v>1400</v>
      </c>
      <c r="G189" s="5"/>
      <c r="H189" s="5"/>
      <c r="I189" s="5">
        <f t="shared" si="26"/>
        <v>-200</v>
      </c>
      <c r="J189">
        <v>1200</v>
      </c>
      <c r="K189">
        <v>82</v>
      </c>
      <c r="L189" s="5">
        <f t="shared" si="27"/>
        <v>1000</v>
      </c>
      <c r="O189" s="5">
        <f t="shared" si="28"/>
        <v>-200</v>
      </c>
    </row>
    <row r="190" spans="1:15" x14ac:dyDescent="0.25">
      <c r="A190" s="12"/>
      <c r="B190" s="12"/>
      <c r="D190" s="35">
        <v>1600</v>
      </c>
      <c r="E190" s="35">
        <v>188.90813648293943</v>
      </c>
      <c r="F190" s="5">
        <f t="shared" si="25"/>
        <v>1400</v>
      </c>
      <c r="G190" s="5"/>
      <c r="H190" s="5"/>
      <c r="I190" s="5">
        <f t="shared" si="26"/>
        <v>-200</v>
      </c>
      <c r="J190">
        <v>1200</v>
      </c>
      <c r="K190">
        <v>39.866141732283268</v>
      </c>
      <c r="L190" s="5">
        <f t="shared" si="27"/>
        <v>1000</v>
      </c>
      <c r="M190" s="35"/>
      <c r="N190" s="35"/>
      <c r="O190" s="5">
        <f t="shared" si="28"/>
        <v>-200</v>
      </c>
    </row>
    <row r="191" spans="1:15" x14ac:dyDescent="0.25">
      <c r="A191" s="12"/>
      <c r="B191" s="12"/>
      <c r="D191">
        <v>1600</v>
      </c>
      <c r="E191">
        <v>146.13123359580095</v>
      </c>
      <c r="F191" s="5">
        <f t="shared" si="25"/>
        <v>1400</v>
      </c>
      <c r="G191" s="5"/>
      <c r="H191" s="5"/>
      <c r="I191" s="5">
        <f t="shared" si="26"/>
        <v>-200</v>
      </c>
      <c r="J191">
        <v>1200</v>
      </c>
      <c r="K191">
        <v>119.97637795275614</v>
      </c>
      <c r="L191" s="5">
        <f t="shared" si="27"/>
        <v>1000</v>
      </c>
      <c r="O191" s="5">
        <f t="shared" si="28"/>
        <v>-200</v>
      </c>
    </row>
    <row r="192" spans="1:15" x14ac:dyDescent="0.25">
      <c r="A192" s="12"/>
      <c r="B192" s="48"/>
      <c r="D192">
        <v>1600</v>
      </c>
      <c r="E192">
        <v>400</v>
      </c>
      <c r="F192" s="5">
        <f t="shared" si="25"/>
        <v>1400</v>
      </c>
      <c r="G192" s="5"/>
      <c r="H192" s="5"/>
      <c r="I192" s="5">
        <f t="shared" si="26"/>
        <v>-200</v>
      </c>
      <c r="J192">
        <v>1200</v>
      </c>
      <c r="K192">
        <v>47.244094488188921</v>
      </c>
      <c r="L192" s="5">
        <f t="shared" si="27"/>
        <v>1000</v>
      </c>
      <c r="M192" s="35"/>
      <c r="N192" s="35"/>
      <c r="O192" s="5">
        <f t="shared" si="28"/>
        <v>-200</v>
      </c>
    </row>
    <row r="193" spans="1:15" x14ac:dyDescent="0.25">
      <c r="A193" s="12"/>
      <c r="B193" s="48"/>
      <c r="D193">
        <v>1600</v>
      </c>
      <c r="E193">
        <v>392.98687664041972</v>
      </c>
      <c r="F193" s="5">
        <f t="shared" si="25"/>
        <v>1400</v>
      </c>
      <c r="G193" s="5"/>
      <c r="H193" s="5"/>
      <c r="I193" s="5">
        <f t="shared" si="26"/>
        <v>-200</v>
      </c>
      <c r="J193">
        <v>1200</v>
      </c>
      <c r="K193">
        <v>25.918635170603693</v>
      </c>
      <c r="L193" s="5">
        <f t="shared" si="27"/>
        <v>1000</v>
      </c>
      <c r="M193" s="35"/>
      <c r="N193" s="35"/>
      <c r="O193" s="5">
        <f t="shared" si="28"/>
        <v>-200</v>
      </c>
    </row>
    <row r="194" spans="1:15" x14ac:dyDescent="0.25">
      <c r="A194" s="12"/>
      <c r="B194" s="48"/>
      <c r="D194">
        <v>1600</v>
      </c>
      <c r="E194">
        <v>86.073490813647823</v>
      </c>
      <c r="F194" s="5">
        <f t="shared" si="25"/>
        <v>1400</v>
      </c>
      <c r="G194" s="5"/>
      <c r="H194" s="5"/>
      <c r="I194" s="5">
        <f t="shared" si="26"/>
        <v>-200</v>
      </c>
      <c r="J194">
        <v>1200</v>
      </c>
      <c r="K194">
        <v>60.039370078740376</v>
      </c>
      <c r="L194" s="5">
        <f t="shared" si="27"/>
        <v>1000</v>
      </c>
      <c r="M194" s="35"/>
      <c r="N194" s="35"/>
      <c r="O194" s="5">
        <f t="shared" si="28"/>
        <v>-200</v>
      </c>
    </row>
    <row r="195" spans="1:15" x14ac:dyDescent="0.25">
      <c r="A195" s="12"/>
      <c r="B195" s="48"/>
      <c r="D195">
        <v>1600</v>
      </c>
      <c r="E195">
        <v>222.76902887139067</v>
      </c>
      <c r="F195" s="5">
        <f t="shared" si="25"/>
        <v>1400</v>
      </c>
      <c r="G195" s="5"/>
      <c r="H195" s="5"/>
      <c r="I195" s="5">
        <f t="shared" si="26"/>
        <v>-200</v>
      </c>
      <c r="J195">
        <v>1200</v>
      </c>
      <c r="K195">
        <v>28</v>
      </c>
      <c r="L195" s="5">
        <f t="shared" si="27"/>
        <v>1000</v>
      </c>
      <c r="M195" s="35"/>
      <c r="N195" s="35"/>
      <c r="O195" s="5">
        <f t="shared" si="28"/>
        <v>-200</v>
      </c>
    </row>
    <row r="196" spans="1:15" x14ac:dyDescent="0.25">
      <c r="A196" s="12"/>
      <c r="B196" s="48"/>
      <c r="D196">
        <v>1600</v>
      </c>
      <c r="E196">
        <v>14.107611548557088</v>
      </c>
      <c r="F196" s="5">
        <f t="shared" si="25"/>
        <v>1400</v>
      </c>
      <c r="G196" s="5"/>
      <c r="H196" s="5"/>
      <c r="I196" s="5">
        <f t="shared" si="26"/>
        <v>-200</v>
      </c>
      <c r="J196">
        <v>1200</v>
      </c>
      <c r="K196">
        <v>10.120734908136455</v>
      </c>
      <c r="L196" s="5">
        <f t="shared" si="27"/>
        <v>1000</v>
      </c>
      <c r="O196" s="5">
        <f t="shared" si="28"/>
        <v>-200</v>
      </c>
    </row>
    <row r="197" spans="1:15" x14ac:dyDescent="0.25">
      <c r="A197" s="12"/>
      <c r="B197" s="48"/>
      <c r="D197">
        <v>1600</v>
      </c>
      <c r="E197">
        <v>13.779527559055168</v>
      </c>
      <c r="F197" s="5">
        <f t="shared" si="25"/>
        <v>1400</v>
      </c>
      <c r="G197" s="5"/>
      <c r="H197" s="5"/>
      <c r="I197" s="5">
        <f t="shared" si="26"/>
        <v>-200</v>
      </c>
      <c r="J197">
        <v>1200</v>
      </c>
      <c r="K197">
        <v>42.979002624671466</v>
      </c>
      <c r="L197" s="5">
        <f t="shared" si="27"/>
        <v>1000</v>
      </c>
      <c r="M197" s="35"/>
      <c r="N197" s="35"/>
      <c r="O197" s="5">
        <f t="shared" si="28"/>
        <v>-200</v>
      </c>
    </row>
    <row r="198" spans="1:15" x14ac:dyDescent="0.25">
      <c r="A198" s="12"/>
      <c r="B198" s="48"/>
      <c r="D198">
        <v>1600</v>
      </c>
      <c r="E198">
        <v>71.850393700787208</v>
      </c>
      <c r="F198" s="5">
        <f t="shared" si="25"/>
        <v>1400</v>
      </c>
      <c r="G198" s="5"/>
      <c r="H198" s="5"/>
      <c r="I198" s="5">
        <f t="shared" si="26"/>
        <v>-200</v>
      </c>
      <c r="J198">
        <v>1200</v>
      </c>
      <c r="K198">
        <v>187.00787401574826</v>
      </c>
      <c r="L198" s="5">
        <f t="shared" si="27"/>
        <v>1000</v>
      </c>
      <c r="O198" s="5">
        <f t="shared" si="28"/>
        <v>-200</v>
      </c>
    </row>
    <row r="199" spans="1:15" x14ac:dyDescent="0.25">
      <c r="A199" s="12"/>
      <c r="B199" s="48"/>
      <c r="D199">
        <v>1600</v>
      </c>
      <c r="E199">
        <v>26.047244094488178</v>
      </c>
      <c r="F199" s="5">
        <f t="shared" si="25"/>
        <v>1400</v>
      </c>
      <c r="G199" s="5"/>
      <c r="H199" s="5"/>
      <c r="I199" s="5">
        <f t="shared" si="26"/>
        <v>-200</v>
      </c>
      <c r="J199">
        <v>1200</v>
      </c>
      <c r="K199">
        <v>40.026246719160099</v>
      </c>
      <c r="L199" s="5">
        <f t="shared" si="27"/>
        <v>1000</v>
      </c>
      <c r="M199" s="35"/>
      <c r="N199" s="35"/>
      <c r="O199" s="5">
        <f t="shared" si="28"/>
        <v>-200</v>
      </c>
    </row>
    <row r="200" spans="1:15" x14ac:dyDescent="0.25">
      <c r="A200" s="12"/>
      <c r="B200" s="48"/>
      <c r="D200">
        <v>1600</v>
      </c>
      <c r="E200">
        <v>107.99999999999955</v>
      </c>
      <c r="F200" s="5">
        <f t="shared" si="25"/>
        <v>1400</v>
      </c>
      <c r="G200" s="5"/>
      <c r="H200" s="5"/>
      <c r="I200" s="5">
        <f t="shared" si="26"/>
        <v>-200</v>
      </c>
      <c r="J200">
        <v>1200</v>
      </c>
      <c r="K200">
        <v>119.86614173228372</v>
      </c>
      <c r="L200" s="5">
        <f t="shared" si="27"/>
        <v>1000</v>
      </c>
      <c r="O200" s="5">
        <f t="shared" si="28"/>
        <v>-200</v>
      </c>
    </row>
    <row r="201" spans="1:15" x14ac:dyDescent="0.25">
      <c r="A201" s="12"/>
      <c r="B201" s="48"/>
      <c r="D201">
        <v>1600</v>
      </c>
      <c r="E201">
        <v>17.060367454068</v>
      </c>
      <c r="F201" s="5">
        <f t="shared" ref="F201:F264" si="29">D201-($Q$7/2)</f>
        <v>1400</v>
      </c>
      <c r="G201" s="5"/>
      <c r="H201" s="5"/>
      <c r="I201" s="5">
        <f t="shared" ref="I201:I264" si="30">G201-($Q$7/2)</f>
        <v>-200</v>
      </c>
      <c r="J201">
        <v>1200</v>
      </c>
      <c r="K201">
        <v>400</v>
      </c>
      <c r="L201" s="5">
        <f t="shared" ref="L201:L264" si="31">J201-($Q$7/2)</f>
        <v>1000</v>
      </c>
      <c r="O201" s="5">
        <f t="shared" ref="O201:O264" si="32">M201-($Q$7/2)</f>
        <v>-200</v>
      </c>
    </row>
    <row r="202" spans="1:15" x14ac:dyDescent="0.25">
      <c r="A202" s="12"/>
      <c r="B202" s="48"/>
      <c r="D202">
        <v>1600</v>
      </c>
      <c r="E202">
        <v>22.931758530183515</v>
      </c>
      <c r="F202" s="5">
        <f t="shared" si="29"/>
        <v>1400</v>
      </c>
      <c r="G202" s="5"/>
      <c r="H202" s="5"/>
      <c r="I202" s="5">
        <f t="shared" si="30"/>
        <v>-200</v>
      </c>
      <c r="J202">
        <v>1200</v>
      </c>
      <c r="K202">
        <v>21.855643044619228</v>
      </c>
      <c r="L202" s="5">
        <f t="shared" si="31"/>
        <v>1000</v>
      </c>
      <c r="O202" s="5">
        <f t="shared" si="32"/>
        <v>-200</v>
      </c>
    </row>
    <row r="203" spans="1:15" x14ac:dyDescent="0.25">
      <c r="A203" s="12"/>
      <c r="B203" s="48"/>
      <c r="D203">
        <v>1600</v>
      </c>
      <c r="E203">
        <v>60.039370078739921</v>
      </c>
      <c r="F203" s="5">
        <f t="shared" si="29"/>
        <v>1400</v>
      </c>
      <c r="G203" s="5"/>
      <c r="H203" s="5"/>
      <c r="I203" s="5">
        <f t="shared" si="30"/>
        <v>-200</v>
      </c>
      <c r="J203">
        <v>1200</v>
      </c>
      <c r="K203">
        <v>60.039370078739921</v>
      </c>
      <c r="L203" s="5">
        <f t="shared" si="31"/>
        <v>1000</v>
      </c>
      <c r="O203" s="5">
        <f t="shared" si="32"/>
        <v>-200</v>
      </c>
    </row>
    <row r="204" spans="1:15" x14ac:dyDescent="0.25">
      <c r="A204" s="12"/>
      <c r="B204" s="48"/>
      <c r="D204">
        <v>1600</v>
      </c>
      <c r="E204">
        <v>40.026246719160099</v>
      </c>
      <c r="F204" s="5">
        <f t="shared" si="29"/>
        <v>1400</v>
      </c>
      <c r="G204" s="5"/>
      <c r="H204" s="5"/>
      <c r="I204" s="5">
        <f t="shared" si="30"/>
        <v>-200</v>
      </c>
      <c r="J204">
        <v>1200</v>
      </c>
      <c r="K204">
        <v>15.091863517060574</v>
      </c>
      <c r="L204" s="5">
        <f t="shared" si="31"/>
        <v>1000</v>
      </c>
      <c r="O204" s="5">
        <f t="shared" si="32"/>
        <v>-200</v>
      </c>
    </row>
    <row r="205" spans="1:15" x14ac:dyDescent="0.25">
      <c r="A205" s="12"/>
      <c r="B205" s="48"/>
      <c r="D205">
        <v>1600</v>
      </c>
      <c r="E205">
        <v>154.0524934383202</v>
      </c>
      <c r="F205" s="5">
        <f t="shared" si="29"/>
        <v>1400</v>
      </c>
      <c r="G205" s="5"/>
      <c r="H205" s="5"/>
      <c r="I205" s="5">
        <f t="shared" si="30"/>
        <v>-200</v>
      </c>
      <c r="J205">
        <v>1200</v>
      </c>
      <c r="K205">
        <v>287.9212598425197</v>
      </c>
      <c r="L205" s="5">
        <f t="shared" si="31"/>
        <v>1000</v>
      </c>
      <c r="O205" s="5">
        <f t="shared" si="32"/>
        <v>-200</v>
      </c>
    </row>
    <row r="206" spans="1:15" x14ac:dyDescent="0.25">
      <c r="A206" s="12"/>
      <c r="B206" s="48"/>
      <c r="D206">
        <v>1600</v>
      </c>
      <c r="E206">
        <v>116.02624671916055</v>
      </c>
      <c r="F206" s="5">
        <f t="shared" si="29"/>
        <v>1400</v>
      </c>
      <c r="G206" s="5"/>
      <c r="H206" s="5"/>
      <c r="I206" s="5">
        <f t="shared" si="30"/>
        <v>-200</v>
      </c>
      <c r="J206">
        <v>1200</v>
      </c>
      <c r="K206">
        <v>44.089238845144337</v>
      </c>
      <c r="L206" s="5">
        <f t="shared" si="31"/>
        <v>1000</v>
      </c>
      <c r="M206" s="35"/>
      <c r="N206" s="35"/>
      <c r="O206" s="5">
        <f t="shared" si="32"/>
        <v>-200</v>
      </c>
    </row>
    <row r="207" spans="1:15" x14ac:dyDescent="0.25">
      <c r="A207" s="12"/>
      <c r="B207" s="48"/>
      <c r="D207">
        <v>1600</v>
      </c>
      <c r="E207">
        <v>29.994750656167525</v>
      </c>
      <c r="F207" s="5">
        <f t="shared" si="29"/>
        <v>1400</v>
      </c>
      <c r="G207" s="5"/>
      <c r="H207" s="5"/>
      <c r="I207" s="5">
        <f t="shared" si="30"/>
        <v>-200</v>
      </c>
      <c r="J207">
        <v>1200</v>
      </c>
      <c r="K207">
        <v>53.805774278214813</v>
      </c>
      <c r="L207" s="5">
        <f t="shared" si="31"/>
        <v>1000</v>
      </c>
      <c r="O207" s="5">
        <f t="shared" si="32"/>
        <v>-200</v>
      </c>
    </row>
    <row r="208" spans="1:15" x14ac:dyDescent="0.25">
      <c r="A208" s="12"/>
      <c r="B208" s="48"/>
      <c r="D208">
        <v>1600</v>
      </c>
      <c r="E208">
        <v>100.06561679790002</v>
      </c>
      <c r="F208" s="5">
        <f t="shared" si="29"/>
        <v>1400</v>
      </c>
      <c r="G208" s="5"/>
      <c r="H208" s="5"/>
      <c r="I208" s="5">
        <f t="shared" si="30"/>
        <v>-200</v>
      </c>
      <c r="J208">
        <v>1200</v>
      </c>
      <c r="K208">
        <v>111.22047244094529</v>
      </c>
      <c r="L208" s="5">
        <f t="shared" si="31"/>
        <v>1000</v>
      </c>
      <c r="M208" s="35"/>
      <c r="N208" s="35"/>
      <c r="O208" s="5">
        <f t="shared" si="32"/>
        <v>-200</v>
      </c>
    </row>
    <row r="209" spans="1:15" x14ac:dyDescent="0.25">
      <c r="A209" s="12"/>
      <c r="B209" s="48"/>
      <c r="D209">
        <v>1600</v>
      </c>
      <c r="E209">
        <v>400</v>
      </c>
      <c r="F209" s="5">
        <f t="shared" si="29"/>
        <v>1400</v>
      </c>
      <c r="G209" s="5"/>
      <c r="H209" s="5"/>
      <c r="I209" s="5">
        <f t="shared" si="30"/>
        <v>-200</v>
      </c>
      <c r="J209">
        <v>1200</v>
      </c>
      <c r="K209">
        <v>9.5144356955379408</v>
      </c>
      <c r="L209" s="5">
        <f t="shared" si="31"/>
        <v>1000</v>
      </c>
      <c r="M209" s="35"/>
      <c r="N209" s="35"/>
      <c r="O209" s="5">
        <f t="shared" si="32"/>
        <v>-200</v>
      </c>
    </row>
    <row r="210" spans="1:15" x14ac:dyDescent="0.25">
      <c r="A210" s="12"/>
      <c r="B210" s="48"/>
      <c r="D210">
        <v>1600</v>
      </c>
      <c r="E210">
        <v>155.15748031496059</v>
      </c>
      <c r="F210" s="5">
        <f t="shared" si="29"/>
        <v>1400</v>
      </c>
      <c r="G210" s="5"/>
      <c r="H210" s="5"/>
      <c r="I210" s="5">
        <f t="shared" si="30"/>
        <v>-200</v>
      </c>
      <c r="J210">
        <v>1200</v>
      </c>
      <c r="K210">
        <v>9.5144356955379408</v>
      </c>
      <c r="L210" s="5">
        <f t="shared" si="31"/>
        <v>1000</v>
      </c>
      <c r="M210" s="35"/>
      <c r="N210" s="35"/>
      <c r="O210" s="5">
        <f t="shared" si="32"/>
        <v>-200</v>
      </c>
    </row>
    <row r="211" spans="1:15" x14ac:dyDescent="0.25">
      <c r="A211" s="12"/>
      <c r="B211" s="48"/>
      <c r="D211">
        <v>1600</v>
      </c>
      <c r="E211">
        <v>99.73753280839901</v>
      </c>
      <c r="F211" s="5">
        <f t="shared" si="29"/>
        <v>1400</v>
      </c>
      <c r="G211" s="5"/>
      <c r="H211" s="5"/>
      <c r="I211" s="5">
        <f t="shared" si="30"/>
        <v>-200</v>
      </c>
      <c r="J211">
        <v>1200</v>
      </c>
      <c r="K211">
        <v>29.855643044619683</v>
      </c>
      <c r="L211" s="5">
        <f t="shared" si="31"/>
        <v>1000</v>
      </c>
      <c r="M211" s="35"/>
      <c r="N211" s="35"/>
      <c r="O211" s="5">
        <f t="shared" si="32"/>
        <v>-200</v>
      </c>
    </row>
    <row r="212" spans="1:15" x14ac:dyDescent="0.25">
      <c r="A212" s="12"/>
      <c r="B212" s="48"/>
      <c r="D212">
        <v>1600</v>
      </c>
      <c r="E212">
        <v>145.1049868766404</v>
      </c>
      <c r="F212" s="5">
        <f t="shared" si="29"/>
        <v>1400</v>
      </c>
      <c r="G212" s="5"/>
      <c r="H212" s="5"/>
      <c r="I212" s="5">
        <f t="shared" si="30"/>
        <v>-200</v>
      </c>
      <c r="J212">
        <v>1200</v>
      </c>
      <c r="K212">
        <v>104.98687664041972</v>
      </c>
      <c r="L212" s="5">
        <f t="shared" si="31"/>
        <v>1000</v>
      </c>
      <c r="M212" s="35"/>
      <c r="N212" s="35"/>
      <c r="O212" s="5">
        <f t="shared" si="32"/>
        <v>-200</v>
      </c>
    </row>
    <row r="213" spans="1:15" x14ac:dyDescent="0.25">
      <c r="A213" s="12"/>
      <c r="B213" s="48"/>
      <c r="D213">
        <v>1600</v>
      </c>
      <c r="E213">
        <v>174.04724409448772</v>
      </c>
      <c r="F213" s="5">
        <f t="shared" si="29"/>
        <v>1400</v>
      </c>
      <c r="G213" s="5"/>
      <c r="H213" s="5"/>
      <c r="I213" s="5">
        <f t="shared" si="30"/>
        <v>-200</v>
      </c>
      <c r="J213">
        <v>1200</v>
      </c>
      <c r="K213">
        <v>37.013123359580277</v>
      </c>
      <c r="L213" s="5">
        <f t="shared" si="31"/>
        <v>1000</v>
      </c>
      <c r="M213" s="35"/>
      <c r="N213" s="35"/>
      <c r="O213" s="5">
        <f t="shared" si="32"/>
        <v>-200</v>
      </c>
    </row>
    <row r="214" spans="1:15" x14ac:dyDescent="0.25">
      <c r="A214" s="12"/>
      <c r="B214" s="48"/>
      <c r="D214">
        <v>1600</v>
      </c>
      <c r="E214">
        <v>62.992125984252198</v>
      </c>
      <c r="F214" s="5">
        <f t="shared" si="29"/>
        <v>1400</v>
      </c>
      <c r="G214" s="5"/>
      <c r="H214" s="5"/>
      <c r="I214" s="5">
        <f t="shared" si="30"/>
        <v>-200</v>
      </c>
      <c r="J214">
        <v>1200</v>
      </c>
      <c r="K214">
        <v>206.03674540682414</v>
      </c>
      <c r="L214" s="5">
        <f t="shared" si="31"/>
        <v>1000</v>
      </c>
      <c r="M214" s="35"/>
      <c r="N214" s="35"/>
      <c r="O214" s="5">
        <f t="shared" si="32"/>
        <v>-200</v>
      </c>
    </row>
    <row r="215" spans="1:15" x14ac:dyDescent="0.25">
      <c r="A215" s="12"/>
      <c r="B215" s="48"/>
      <c r="D215">
        <v>1600</v>
      </c>
      <c r="E215">
        <v>162.96062992126008</v>
      </c>
      <c r="F215" s="5">
        <f t="shared" si="29"/>
        <v>1400</v>
      </c>
      <c r="G215" s="5"/>
      <c r="H215" s="5"/>
      <c r="I215" s="5">
        <f t="shared" si="30"/>
        <v>-200</v>
      </c>
      <c r="J215">
        <v>1200</v>
      </c>
      <c r="K215">
        <v>234.25196850393695</v>
      </c>
      <c r="L215" s="5">
        <f t="shared" si="31"/>
        <v>1000</v>
      </c>
      <c r="M215" s="35"/>
      <c r="N215" s="35"/>
      <c r="O215" s="5">
        <f t="shared" si="32"/>
        <v>-200</v>
      </c>
    </row>
    <row r="216" spans="1:15" x14ac:dyDescent="0.25">
      <c r="A216" s="12"/>
      <c r="B216" s="48"/>
      <c r="D216">
        <v>1600</v>
      </c>
      <c r="E216">
        <v>36.892388451443367</v>
      </c>
      <c r="F216" s="5">
        <f t="shared" si="29"/>
        <v>1400</v>
      </c>
      <c r="G216" s="5"/>
      <c r="H216" s="5"/>
      <c r="I216" s="5">
        <f t="shared" si="30"/>
        <v>-200</v>
      </c>
      <c r="J216">
        <v>1200</v>
      </c>
      <c r="K216">
        <v>155.18372703412024</v>
      </c>
      <c r="L216" s="5">
        <f t="shared" si="31"/>
        <v>1000</v>
      </c>
      <c r="M216" s="35"/>
      <c r="N216" s="35"/>
      <c r="O216" s="5">
        <f t="shared" si="32"/>
        <v>-200</v>
      </c>
    </row>
    <row r="217" spans="1:15" x14ac:dyDescent="0.25">
      <c r="A217" s="12"/>
      <c r="B217" s="48"/>
      <c r="D217">
        <v>1600</v>
      </c>
      <c r="E217">
        <v>20.01312335958005</v>
      </c>
      <c r="F217" s="5">
        <f t="shared" si="29"/>
        <v>1400</v>
      </c>
      <c r="G217" s="5"/>
      <c r="H217" s="5"/>
      <c r="I217" s="5">
        <f t="shared" si="30"/>
        <v>-200</v>
      </c>
      <c r="J217">
        <v>1200</v>
      </c>
      <c r="K217">
        <v>221.86876640419996</v>
      </c>
      <c r="L217" s="5">
        <f t="shared" si="31"/>
        <v>1000</v>
      </c>
      <c r="M217" s="35"/>
      <c r="N217" s="35"/>
      <c r="O217" s="5">
        <f t="shared" si="32"/>
        <v>-200</v>
      </c>
    </row>
    <row r="218" spans="1:15" x14ac:dyDescent="0.25">
      <c r="A218" s="12"/>
      <c r="B218" s="48"/>
      <c r="D218" s="35">
        <v>1600</v>
      </c>
      <c r="E218" s="35">
        <v>74.146981627296782</v>
      </c>
      <c r="F218" s="5">
        <f t="shared" si="29"/>
        <v>1400</v>
      </c>
      <c r="G218" s="5"/>
      <c r="H218" s="5"/>
      <c r="I218" s="5">
        <f t="shared" si="30"/>
        <v>-200</v>
      </c>
      <c r="J218">
        <v>1200</v>
      </c>
      <c r="K218">
        <v>100.07874015747984</v>
      </c>
      <c r="L218" s="5">
        <f t="shared" si="31"/>
        <v>1000</v>
      </c>
      <c r="M218" s="5"/>
      <c r="N218" s="5"/>
      <c r="O218" s="5">
        <f t="shared" si="32"/>
        <v>-200</v>
      </c>
    </row>
    <row r="219" spans="1:15" x14ac:dyDescent="0.25">
      <c r="A219" s="12"/>
      <c r="B219" s="48"/>
      <c r="D219" s="35">
        <v>1600</v>
      </c>
      <c r="E219" s="35">
        <v>175.85301837270345</v>
      </c>
      <c r="F219" s="5">
        <f t="shared" si="29"/>
        <v>1400</v>
      </c>
      <c r="G219" s="5"/>
      <c r="H219" s="5"/>
      <c r="I219" s="5">
        <f t="shared" si="30"/>
        <v>-200</v>
      </c>
      <c r="J219">
        <v>1200</v>
      </c>
      <c r="K219">
        <v>20.013123359580277</v>
      </c>
      <c r="L219" s="5">
        <f t="shared" si="31"/>
        <v>1000</v>
      </c>
      <c r="M219" s="5"/>
      <c r="N219" s="5"/>
      <c r="O219" s="5">
        <f t="shared" si="32"/>
        <v>-200</v>
      </c>
    </row>
    <row r="220" spans="1:15" x14ac:dyDescent="0.25">
      <c r="A220" s="12"/>
      <c r="B220" s="48"/>
      <c r="D220" s="35">
        <v>1600</v>
      </c>
      <c r="E220" s="35">
        <v>89.895013123359604</v>
      </c>
      <c r="F220" s="5">
        <f t="shared" si="29"/>
        <v>1400</v>
      </c>
      <c r="G220" s="5"/>
      <c r="H220" s="5"/>
      <c r="I220" s="5">
        <f t="shared" si="30"/>
        <v>-200</v>
      </c>
      <c r="J220">
        <v>1200</v>
      </c>
      <c r="K220">
        <v>20.013123359580277</v>
      </c>
      <c r="L220" s="5">
        <f t="shared" si="31"/>
        <v>1000</v>
      </c>
      <c r="M220" s="5"/>
      <c r="N220" s="5"/>
      <c r="O220" s="5">
        <f t="shared" si="32"/>
        <v>-200</v>
      </c>
    </row>
    <row r="221" spans="1:15" x14ac:dyDescent="0.25">
      <c r="A221" s="12"/>
      <c r="B221" s="48"/>
      <c r="D221" s="35">
        <v>1600</v>
      </c>
      <c r="E221" s="35">
        <v>50.196850393700515</v>
      </c>
      <c r="F221" s="5">
        <f t="shared" si="29"/>
        <v>1400</v>
      </c>
      <c r="G221" s="5"/>
      <c r="H221" s="5"/>
      <c r="I221" s="5">
        <f t="shared" si="30"/>
        <v>-200</v>
      </c>
      <c r="J221">
        <v>1200</v>
      </c>
      <c r="K221">
        <v>259.8950131233596</v>
      </c>
      <c r="L221" s="5">
        <f t="shared" si="31"/>
        <v>1000</v>
      </c>
      <c r="M221" s="5"/>
      <c r="N221" s="5"/>
      <c r="O221" s="5">
        <f t="shared" si="32"/>
        <v>-200</v>
      </c>
    </row>
    <row r="222" spans="1:15" x14ac:dyDescent="0.25">
      <c r="A222" s="12"/>
      <c r="B222" s="48"/>
      <c r="D222" s="35">
        <v>1600</v>
      </c>
      <c r="E222" s="35">
        <v>82.020997375328079</v>
      </c>
      <c r="F222" s="5">
        <f t="shared" si="29"/>
        <v>1400</v>
      </c>
      <c r="G222" s="5"/>
      <c r="H222" s="5"/>
      <c r="I222" s="5">
        <f t="shared" si="30"/>
        <v>-200</v>
      </c>
      <c r="J222">
        <v>1200</v>
      </c>
      <c r="K222">
        <v>152.96062992126008</v>
      </c>
      <c r="L222" s="5">
        <f t="shared" si="31"/>
        <v>1000</v>
      </c>
      <c r="M222" s="5"/>
      <c r="N222" s="5"/>
      <c r="O222" s="5">
        <f t="shared" si="32"/>
        <v>-200</v>
      </c>
    </row>
    <row r="223" spans="1:15" x14ac:dyDescent="0.25">
      <c r="A223" s="12"/>
      <c r="B223" s="48"/>
      <c r="D223" s="35">
        <v>1600</v>
      </c>
      <c r="E223" s="35">
        <v>65.060367454068455</v>
      </c>
      <c r="F223" s="5">
        <f t="shared" si="29"/>
        <v>1400</v>
      </c>
      <c r="G223" s="5"/>
      <c r="H223" s="5"/>
      <c r="I223" s="5">
        <f t="shared" si="30"/>
        <v>-200</v>
      </c>
      <c r="J223">
        <v>1200</v>
      </c>
      <c r="K223">
        <v>240.15748031496037</v>
      </c>
      <c r="L223" s="5">
        <f t="shared" si="31"/>
        <v>1000</v>
      </c>
      <c r="M223" s="5"/>
      <c r="N223" s="5"/>
      <c r="O223" s="5">
        <f t="shared" si="32"/>
        <v>-200</v>
      </c>
    </row>
    <row r="224" spans="1:15" x14ac:dyDescent="0.25">
      <c r="A224" s="12"/>
      <c r="B224" s="48"/>
      <c r="D224" s="35">
        <v>1600</v>
      </c>
      <c r="E224" s="35">
        <v>56</v>
      </c>
      <c r="F224" s="5">
        <f t="shared" si="29"/>
        <v>1400</v>
      </c>
      <c r="G224" s="5"/>
      <c r="H224" s="5"/>
      <c r="I224" s="5">
        <f t="shared" si="30"/>
        <v>-200</v>
      </c>
      <c r="J224">
        <v>1600</v>
      </c>
      <c r="K224">
        <v>41.002624671916237</v>
      </c>
      <c r="L224" s="5">
        <f t="shared" si="31"/>
        <v>1400</v>
      </c>
      <c r="M224" s="5"/>
      <c r="N224" s="5"/>
      <c r="O224" s="5">
        <f t="shared" si="32"/>
        <v>-200</v>
      </c>
    </row>
    <row r="225" spans="1:15" x14ac:dyDescent="0.25">
      <c r="A225" s="12"/>
      <c r="B225" s="48"/>
      <c r="D225" s="35">
        <v>1600</v>
      </c>
      <c r="E225" s="35">
        <v>89</v>
      </c>
      <c r="F225" s="5">
        <f t="shared" si="29"/>
        <v>1400</v>
      </c>
      <c r="G225" s="5"/>
      <c r="H225" s="5"/>
      <c r="I225" s="5">
        <f t="shared" si="30"/>
        <v>-200</v>
      </c>
      <c r="J225">
        <v>1600</v>
      </c>
      <c r="K225">
        <v>10.826771653543346</v>
      </c>
      <c r="L225" s="5">
        <f t="shared" si="31"/>
        <v>1400</v>
      </c>
      <c r="M225" s="5"/>
      <c r="N225" s="5"/>
      <c r="O225" s="5">
        <f t="shared" si="32"/>
        <v>-200</v>
      </c>
    </row>
    <row r="226" spans="1:15" x14ac:dyDescent="0.25">
      <c r="A226" s="12"/>
      <c r="B226" s="48"/>
      <c r="D226" s="35">
        <v>1600</v>
      </c>
      <c r="E226" s="35">
        <v>43</v>
      </c>
      <c r="F226" s="5">
        <f t="shared" si="29"/>
        <v>1400</v>
      </c>
      <c r="G226" s="5"/>
      <c r="H226" s="5"/>
      <c r="I226" s="5">
        <f t="shared" si="30"/>
        <v>-200</v>
      </c>
      <c r="J226">
        <v>1600</v>
      </c>
      <c r="K226">
        <v>60.039370078740376</v>
      </c>
      <c r="L226" s="5">
        <f t="shared" si="31"/>
        <v>1400</v>
      </c>
      <c r="M226" s="5"/>
      <c r="N226" s="5"/>
      <c r="O226" s="5">
        <f t="shared" si="32"/>
        <v>-200</v>
      </c>
    </row>
    <row r="227" spans="1:15" x14ac:dyDescent="0.25">
      <c r="A227" s="12"/>
      <c r="B227" s="48"/>
      <c r="D227" s="35">
        <v>1600</v>
      </c>
      <c r="E227" s="35">
        <v>35.023622047244316</v>
      </c>
      <c r="F227" s="5">
        <f t="shared" si="29"/>
        <v>1400</v>
      </c>
      <c r="G227" s="5"/>
      <c r="H227" s="5"/>
      <c r="I227" s="5">
        <f t="shared" si="30"/>
        <v>-200</v>
      </c>
      <c r="J227">
        <v>1600</v>
      </c>
      <c r="K227">
        <v>169.94750656167957</v>
      </c>
      <c r="L227" s="5">
        <f t="shared" si="31"/>
        <v>1400</v>
      </c>
      <c r="M227" s="5"/>
      <c r="N227" s="5"/>
      <c r="O227" s="5">
        <f t="shared" si="32"/>
        <v>-200</v>
      </c>
    </row>
    <row r="228" spans="1:15" x14ac:dyDescent="0.25">
      <c r="A228" s="12"/>
      <c r="B228" s="48"/>
      <c r="D228" s="35">
        <v>1600</v>
      </c>
      <c r="E228" s="35">
        <v>14.107611548556179</v>
      </c>
      <c r="F228" s="5">
        <f t="shared" si="29"/>
        <v>1400</v>
      </c>
      <c r="G228" s="5"/>
      <c r="H228" s="5"/>
      <c r="I228" s="5">
        <f t="shared" si="30"/>
        <v>-200</v>
      </c>
      <c r="J228" s="35">
        <v>1600</v>
      </c>
      <c r="K228" s="35">
        <v>56.144356955380317</v>
      </c>
      <c r="L228" s="5">
        <f t="shared" si="31"/>
        <v>1400</v>
      </c>
      <c r="M228" s="5"/>
      <c r="N228" s="5"/>
      <c r="O228" s="5">
        <f t="shared" si="32"/>
        <v>-200</v>
      </c>
    </row>
    <row r="229" spans="1:15" x14ac:dyDescent="0.25">
      <c r="A229" s="12"/>
      <c r="B229" s="48"/>
      <c r="D229" s="35">
        <v>1600</v>
      </c>
      <c r="E229" s="35">
        <v>43.963254593175861</v>
      </c>
      <c r="F229" s="5">
        <f t="shared" si="29"/>
        <v>1400</v>
      </c>
      <c r="G229" s="5"/>
      <c r="H229" s="5"/>
      <c r="I229" s="5">
        <f t="shared" si="30"/>
        <v>-200</v>
      </c>
      <c r="J229" s="35">
        <v>1600</v>
      </c>
      <c r="K229" s="35">
        <v>19.052493438320653</v>
      </c>
      <c r="L229" s="5">
        <f t="shared" si="31"/>
        <v>1400</v>
      </c>
      <c r="M229" s="5"/>
      <c r="N229" s="5"/>
      <c r="O229" s="5">
        <f t="shared" si="32"/>
        <v>-200</v>
      </c>
    </row>
    <row r="230" spans="1:15" x14ac:dyDescent="0.25">
      <c r="A230" s="12"/>
      <c r="B230" s="48"/>
      <c r="D230" s="35">
        <v>2000</v>
      </c>
      <c r="E230" s="35">
        <v>400</v>
      </c>
      <c r="F230" s="5">
        <f t="shared" si="29"/>
        <v>1800</v>
      </c>
      <c r="G230" s="5"/>
      <c r="H230" s="5"/>
      <c r="I230" s="5">
        <f t="shared" si="30"/>
        <v>-200</v>
      </c>
      <c r="J230" s="35">
        <v>1600</v>
      </c>
      <c r="K230" s="35">
        <v>64.960629921259624</v>
      </c>
      <c r="L230" s="5">
        <f t="shared" si="31"/>
        <v>1400</v>
      </c>
      <c r="M230" s="5"/>
      <c r="N230" s="5"/>
      <c r="O230" s="5">
        <f t="shared" si="32"/>
        <v>-200</v>
      </c>
    </row>
    <row r="231" spans="1:15" x14ac:dyDescent="0.25">
      <c r="A231" s="12"/>
      <c r="B231" s="48"/>
      <c r="D231" s="35">
        <v>2000</v>
      </c>
      <c r="E231" s="35">
        <v>400</v>
      </c>
      <c r="F231" s="5">
        <f t="shared" si="29"/>
        <v>1800</v>
      </c>
      <c r="G231" s="5"/>
      <c r="H231" s="5"/>
      <c r="I231" s="5">
        <f t="shared" si="30"/>
        <v>-200</v>
      </c>
      <c r="J231" s="35">
        <v>1600</v>
      </c>
      <c r="K231" s="35">
        <v>38.057742782152673</v>
      </c>
      <c r="L231" s="5">
        <f t="shared" si="31"/>
        <v>1400</v>
      </c>
      <c r="M231" s="5"/>
      <c r="N231" s="5"/>
      <c r="O231" s="5">
        <f t="shared" si="32"/>
        <v>-200</v>
      </c>
    </row>
    <row r="232" spans="1:15" x14ac:dyDescent="0.25">
      <c r="A232" s="12"/>
      <c r="B232" s="48"/>
      <c r="D232" s="35">
        <v>2000</v>
      </c>
      <c r="E232" s="35">
        <v>20.93438320209998</v>
      </c>
      <c r="F232" s="5">
        <f t="shared" si="29"/>
        <v>1800</v>
      </c>
      <c r="G232" s="5"/>
      <c r="H232" s="5"/>
      <c r="I232" s="5">
        <f t="shared" si="30"/>
        <v>-200</v>
      </c>
      <c r="J232" s="35">
        <v>1600</v>
      </c>
      <c r="K232" s="35">
        <v>0.32808398950101036</v>
      </c>
      <c r="L232" s="5">
        <f t="shared" si="31"/>
        <v>1400</v>
      </c>
      <c r="M232" s="5"/>
      <c r="N232" s="5"/>
      <c r="O232" s="5">
        <f t="shared" si="32"/>
        <v>-200</v>
      </c>
    </row>
    <row r="233" spans="1:15" x14ac:dyDescent="0.25">
      <c r="A233" s="12"/>
      <c r="B233" s="48"/>
      <c r="D233">
        <v>2000</v>
      </c>
      <c r="E233">
        <v>133.98687664042063</v>
      </c>
      <c r="F233" s="5">
        <f t="shared" si="29"/>
        <v>1800</v>
      </c>
      <c r="G233" s="5"/>
      <c r="H233" s="5"/>
      <c r="I233" s="5">
        <f t="shared" si="30"/>
        <v>-200</v>
      </c>
      <c r="J233" s="35">
        <v>1600</v>
      </c>
      <c r="K233" s="35">
        <v>24.884514435695564</v>
      </c>
      <c r="L233" s="5">
        <f t="shared" si="31"/>
        <v>1400</v>
      </c>
      <c r="M233" s="5"/>
      <c r="N233" s="5"/>
      <c r="O233" s="5">
        <f t="shared" si="32"/>
        <v>-200</v>
      </c>
    </row>
    <row r="234" spans="1:15" x14ac:dyDescent="0.25">
      <c r="A234" s="12"/>
      <c r="B234" s="48"/>
      <c r="D234">
        <v>2000</v>
      </c>
      <c r="E234">
        <v>133.06561679790002</v>
      </c>
      <c r="F234" s="5">
        <f t="shared" si="29"/>
        <v>1800</v>
      </c>
      <c r="G234" s="5"/>
      <c r="H234" s="5"/>
      <c r="I234" s="5">
        <f t="shared" si="30"/>
        <v>-200</v>
      </c>
      <c r="J234" s="35">
        <v>1600</v>
      </c>
      <c r="K234" s="35">
        <v>400</v>
      </c>
      <c r="L234" s="5">
        <f t="shared" si="31"/>
        <v>1400</v>
      </c>
      <c r="M234" s="5"/>
      <c r="N234" s="5"/>
      <c r="O234" s="5">
        <f t="shared" si="32"/>
        <v>-200</v>
      </c>
    </row>
    <row r="235" spans="1:15" x14ac:dyDescent="0.25">
      <c r="A235" s="12"/>
      <c r="B235" s="48"/>
      <c r="D235">
        <v>2000</v>
      </c>
      <c r="E235">
        <v>75.787401574802971</v>
      </c>
      <c r="F235" s="5">
        <f t="shared" si="29"/>
        <v>1800</v>
      </c>
      <c r="G235" s="5"/>
      <c r="H235" s="5"/>
      <c r="I235" s="5">
        <f t="shared" si="30"/>
        <v>-200</v>
      </c>
      <c r="J235" s="35">
        <v>1600</v>
      </c>
      <c r="K235" s="35">
        <v>194.98687664041972</v>
      </c>
      <c r="L235" s="5">
        <f t="shared" si="31"/>
        <v>1400</v>
      </c>
      <c r="M235" s="5"/>
      <c r="N235" s="5"/>
      <c r="O235" s="5">
        <f t="shared" si="32"/>
        <v>-200</v>
      </c>
    </row>
    <row r="236" spans="1:15" x14ac:dyDescent="0.25">
      <c r="A236" s="12"/>
      <c r="B236" s="48"/>
      <c r="D236">
        <v>2000</v>
      </c>
      <c r="E236">
        <v>191.14698162729701</v>
      </c>
      <c r="F236" s="5">
        <f t="shared" si="29"/>
        <v>1800</v>
      </c>
      <c r="G236" s="5"/>
      <c r="H236" s="5"/>
      <c r="I236" s="5">
        <f t="shared" si="30"/>
        <v>-200</v>
      </c>
      <c r="J236" s="35">
        <v>1600</v>
      </c>
      <c r="K236" s="35">
        <v>120.0787401574803</v>
      </c>
      <c r="L236" s="5">
        <f t="shared" si="31"/>
        <v>1400</v>
      </c>
      <c r="M236" s="5"/>
      <c r="N236" s="5"/>
      <c r="O236" s="5">
        <f t="shared" si="32"/>
        <v>-200</v>
      </c>
    </row>
    <row r="237" spans="1:15" x14ac:dyDescent="0.25">
      <c r="A237" s="12"/>
      <c r="B237" s="48"/>
      <c r="D237">
        <v>2000</v>
      </c>
      <c r="E237">
        <v>269.11811023622067</v>
      </c>
      <c r="F237" s="5">
        <f t="shared" si="29"/>
        <v>1800</v>
      </c>
      <c r="G237" s="5"/>
      <c r="H237" s="5"/>
      <c r="I237" s="5">
        <f t="shared" si="30"/>
        <v>-200</v>
      </c>
      <c r="J237" s="35">
        <v>1600</v>
      </c>
      <c r="K237" s="35">
        <v>84.93438320209998</v>
      </c>
      <c r="L237" s="5">
        <f t="shared" si="31"/>
        <v>1400</v>
      </c>
      <c r="M237" s="5"/>
      <c r="N237" s="5"/>
      <c r="O237" s="5">
        <f t="shared" si="32"/>
        <v>-200</v>
      </c>
    </row>
    <row r="238" spans="1:15" x14ac:dyDescent="0.25">
      <c r="A238" s="12"/>
      <c r="B238" s="48"/>
      <c r="D238">
        <v>2000</v>
      </c>
      <c r="E238">
        <v>154.06561679789957</v>
      </c>
      <c r="F238" s="5">
        <f t="shared" si="29"/>
        <v>1800</v>
      </c>
      <c r="G238" s="5"/>
      <c r="H238" s="5"/>
      <c r="I238" s="5">
        <f t="shared" si="30"/>
        <v>-200</v>
      </c>
      <c r="J238" s="35">
        <v>1600</v>
      </c>
      <c r="K238" s="35">
        <v>58.120734908136001</v>
      </c>
      <c r="L238" s="5">
        <f t="shared" si="31"/>
        <v>1400</v>
      </c>
      <c r="M238" s="5"/>
      <c r="N238" s="5"/>
      <c r="O238" s="5">
        <f t="shared" si="32"/>
        <v>-200</v>
      </c>
    </row>
    <row r="239" spans="1:15" x14ac:dyDescent="0.25">
      <c r="A239" s="12"/>
      <c r="B239" s="48"/>
      <c r="D239">
        <v>2000</v>
      </c>
      <c r="E239">
        <v>56.13123359580004</v>
      </c>
      <c r="F239" s="5">
        <f t="shared" si="29"/>
        <v>1800</v>
      </c>
      <c r="G239" s="5"/>
      <c r="H239" s="5"/>
      <c r="I239" s="5">
        <f t="shared" si="30"/>
        <v>-200</v>
      </c>
      <c r="J239" s="35">
        <v>1600</v>
      </c>
      <c r="K239" s="35">
        <v>121.71916010498717</v>
      </c>
      <c r="L239" s="5">
        <f t="shared" si="31"/>
        <v>1400</v>
      </c>
      <c r="M239" s="5"/>
      <c r="N239" s="5"/>
      <c r="O239" s="5">
        <f t="shared" si="32"/>
        <v>-200</v>
      </c>
    </row>
    <row r="240" spans="1:15" x14ac:dyDescent="0.25">
      <c r="A240" s="12"/>
      <c r="B240" s="48"/>
      <c r="D240">
        <v>2000</v>
      </c>
      <c r="E240">
        <v>144.0446194225724</v>
      </c>
      <c r="F240" s="5">
        <f t="shared" si="29"/>
        <v>1800</v>
      </c>
      <c r="G240" s="5"/>
      <c r="H240" s="5"/>
      <c r="I240" s="5">
        <f t="shared" si="30"/>
        <v>-200</v>
      </c>
      <c r="J240" s="35">
        <v>1600</v>
      </c>
      <c r="K240" s="35">
        <v>400</v>
      </c>
      <c r="L240" s="5">
        <f t="shared" si="31"/>
        <v>1400</v>
      </c>
      <c r="M240" s="5"/>
      <c r="N240" s="5"/>
      <c r="O240" s="5">
        <f t="shared" si="32"/>
        <v>-200</v>
      </c>
    </row>
    <row r="241" spans="1:15" x14ac:dyDescent="0.25">
      <c r="A241" s="12"/>
      <c r="B241" s="48"/>
      <c r="D241">
        <v>2000</v>
      </c>
      <c r="E241">
        <v>81.036745406824139</v>
      </c>
      <c r="F241" s="5">
        <f t="shared" si="29"/>
        <v>1800</v>
      </c>
      <c r="G241" s="5"/>
      <c r="H241" s="5"/>
      <c r="I241" s="5">
        <f t="shared" si="30"/>
        <v>-200</v>
      </c>
      <c r="J241" s="35">
        <v>1600</v>
      </c>
      <c r="K241" s="35">
        <v>98.097112860892139</v>
      </c>
      <c r="L241" s="5">
        <f t="shared" si="31"/>
        <v>1400</v>
      </c>
      <c r="M241" s="5"/>
      <c r="N241" s="5"/>
      <c r="O241" s="5">
        <f t="shared" si="32"/>
        <v>-200</v>
      </c>
    </row>
    <row r="242" spans="1:15" x14ac:dyDescent="0.25">
      <c r="A242" s="12"/>
      <c r="B242" s="48"/>
      <c r="D242">
        <v>2000</v>
      </c>
      <c r="E242">
        <v>69.881889763779327</v>
      </c>
      <c r="F242" s="5">
        <f t="shared" si="29"/>
        <v>1800</v>
      </c>
      <c r="G242" s="5"/>
      <c r="H242" s="5"/>
      <c r="I242" s="5">
        <f t="shared" si="30"/>
        <v>-200</v>
      </c>
      <c r="J242" s="35">
        <v>1600</v>
      </c>
      <c r="K242" s="35">
        <v>275.85564304461968</v>
      </c>
      <c r="L242" s="5">
        <f t="shared" si="31"/>
        <v>1400</v>
      </c>
      <c r="M242" s="5"/>
      <c r="N242" s="5"/>
      <c r="O242" s="5">
        <f t="shared" si="32"/>
        <v>-200</v>
      </c>
    </row>
    <row r="243" spans="1:15" x14ac:dyDescent="0.25">
      <c r="A243" s="12"/>
      <c r="B243" s="48"/>
      <c r="D243">
        <v>2000</v>
      </c>
      <c r="E243">
        <v>21</v>
      </c>
      <c r="F243" s="5">
        <f t="shared" si="29"/>
        <v>1800</v>
      </c>
      <c r="G243" s="5"/>
      <c r="H243" s="5"/>
      <c r="I243" s="5">
        <f t="shared" si="30"/>
        <v>-200</v>
      </c>
      <c r="J243" s="35">
        <v>1600</v>
      </c>
      <c r="K243" s="35">
        <v>83.049868766403961</v>
      </c>
      <c r="L243" s="5">
        <f t="shared" si="31"/>
        <v>1400</v>
      </c>
      <c r="M243" s="5"/>
      <c r="N243" s="5"/>
      <c r="O243" s="5">
        <f t="shared" si="32"/>
        <v>-200</v>
      </c>
    </row>
    <row r="244" spans="1:15" x14ac:dyDescent="0.25">
      <c r="A244" s="12"/>
      <c r="B244" s="48"/>
      <c r="D244">
        <v>2000</v>
      </c>
      <c r="E244">
        <v>326.85826771653547</v>
      </c>
      <c r="F244" s="5">
        <f t="shared" si="29"/>
        <v>1800</v>
      </c>
      <c r="G244" s="5"/>
      <c r="H244" s="5"/>
      <c r="I244" s="5">
        <f t="shared" si="30"/>
        <v>-200</v>
      </c>
      <c r="J244" s="35">
        <v>1600</v>
      </c>
      <c r="K244" s="35">
        <v>148.95013123359604</v>
      </c>
      <c r="L244" s="5">
        <f t="shared" si="31"/>
        <v>1400</v>
      </c>
      <c r="M244" s="5"/>
      <c r="N244" s="5"/>
      <c r="O244" s="5">
        <f t="shared" si="32"/>
        <v>-200</v>
      </c>
    </row>
    <row r="245" spans="1:15" x14ac:dyDescent="0.25">
      <c r="A245" s="12"/>
      <c r="B245" s="48"/>
      <c r="D245">
        <v>2000</v>
      </c>
      <c r="E245">
        <v>40.026246719160099</v>
      </c>
      <c r="F245" s="5">
        <f t="shared" si="29"/>
        <v>1800</v>
      </c>
      <c r="G245" s="5"/>
      <c r="H245" s="5"/>
      <c r="I245" s="5">
        <f t="shared" si="30"/>
        <v>-200</v>
      </c>
      <c r="J245" s="35">
        <v>1600</v>
      </c>
      <c r="K245" s="35">
        <v>168</v>
      </c>
      <c r="L245" s="5">
        <f t="shared" si="31"/>
        <v>1400</v>
      </c>
      <c r="M245" s="5"/>
      <c r="N245" s="5"/>
      <c r="O245" s="5">
        <f t="shared" si="32"/>
        <v>-200</v>
      </c>
    </row>
    <row r="246" spans="1:15" x14ac:dyDescent="0.25">
      <c r="A246" s="12"/>
      <c r="B246" s="48"/>
      <c r="D246">
        <v>2000</v>
      </c>
      <c r="E246">
        <v>78.083989501312317</v>
      </c>
      <c r="F246" s="5">
        <f t="shared" si="29"/>
        <v>1800</v>
      </c>
      <c r="G246" s="5"/>
      <c r="H246" s="5"/>
      <c r="I246" s="5">
        <f t="shared" si="30"/>
        <v>-200</v>
      </c>
      <c r="J246">
        <v>1600</v>
      </c>
      <c r="K246">
        <v>139.86614173228327</v>
      </c>
      <c r="L246" s="5">
        <f t="shared" si="31"/>
        <v>1400</v>
      </c>
      <c r="M246" s="5"/>
      <c r="N246" s="5"/>
      <c r="O246" s="5">
        <f t="shared" si="32"/>
        <v>-200</v>
      </c>
    </row>
    <row r="247" spans="1:15" x14ac:dyDescent="0.25">
      <c r="A247" s="12"/>
      <c r="B247" s="48"/>
      <c r="D247">
        <v>2000</v>
      </c>
      <c r="E247">
        <v>34.776902887138931</v>
      </c>
      <c r="F247" s="5">
        <f t="shared" si="29"/>
        <v>1800</v>
      </c>
      <c r="G247" s="5"/>
      <c r="H247" s="5"/>
      <c r="I247" s="5">
        <f t="shared" si="30"/>
        <v>-200</v>
      </c>
      <c r="J247">
        <v>1600</v>
      </c>
      <c r="K247">
        <v>79.068241469816257</v>
      </c>
      <c r="L247" s="5">
        <f t="shared" si="31"/>
        <v>1400</v>
      </c>
      <c r="M247" s="5"/>
      <c r="N247" s="5"/>
      <c r="O247" s="5">
        <f t="shared" si="32"/>
        <v>-200</v>
      </c>
    </row>
    <row r="248" spans="1:15" x14ac:dyDescent="0.25">
      <c r="A248" s="12"/>
      <c r="B248" s="48"/>
      <c r="D248">
        <v>2000</v>
      </c>
      <c r="E248">
        <v>20.013123359579822</v>
      </c>
      <c r="F248" s="5">
        <f t="shared" si="29"/>
        <v>1800</v>
      </c>
      <c r="G248" s="5"/>
      <c r="H248" s="5"/>
      <c r="I248" s="5">
        <f t="shared" si="30"/>
        <v>-200</v>
      </c>
      <c r="J248">
        <v>1600</v>
      </c>
      <c r="K248">
        <v>95.144356955380772</v>
      </c>
      <c r="L248" s="5">
        <f t="shared" si="31"/>
        <v>1400</v>
      </c>
      <c r="M248" s="5"/>
      <c r="N248" s="5"/>
      <c r="O248" s="5">
        <f t="shared" si="32"/>
        <v>-200</v>
      </c>
    </row>
    <row r="249" spans="1:15" x14ac:dyDescent="0.25">
      <c r="A249" s="12"/>
      <c r="B249" s="48"/>
      <c r="D249">
        <v>2000</v>
      </c>
      <c r="E249">
        <v>104.11811023622067</v>
      </c>
      <c r="F249" s="5">
        <f t="shared" si="29"/>
        <v>1800</v>
      </c>
      <c r="G249" s="5"/>
      <c r="H249" s="5"/>
      <c r="I249" s="5">
        <f t="shared" si="30"/>
        <v>-200</v>
      </c>
      <c r="J249">
        <v>1600</v>
      </c>
      <c r="K249">
        <v>300.08136482939608</v>
      </c>
      <c r="L249" s="5">
        <f t="shared" si="31"/>
        <v>1400</v>
      </c>
      <c r="M249" s="5"/>
      <c r="N249" s="5"/>
      <c r="O249" s="5">
        <f t="shared" si="32"/>
        <v>-200</v>
      </c>
    </row>
    <row r="250" spans="1:15" x14ac:dyDescent="0.25">
      <c r="A250" s="12"/>
      <c r="B250" s="48"/>
      <c r="D250">
        <v>2000</v>
      </c>
      <c r="E250">
        <v>45.881889763780237</v>
      </c>
      <c r="F250" s="5">
        <f t="shared" si="29"/>
        <v>1800</v>
      </c>
      <c r="G250" s="5"/>
      <c r="H250" s="5"/>
      <c r="I250" s="5">
        <f t="shared" si="30"/>
        <v>-200</v>
      </c>
      <c r="J250">
        <v>1600</v>
      </c>
      <c r="K250">
        <v>300.90813648293943</v>
      </c>
      <c r="L250" s="5">
        <f t="shared" si="31"/>
        <v>1400</v>
      </c>
      <c r="M250" s="5"/>
      <c r="N250" s="5"/>
      <c r="O250" s="5">
        <f t="shared" si="32"/>
        <v>-200</v>
      </c>
    </row>
    <row r="251" spans="1:15" x14ac:dyDescent="0.25">
      <c r="A251" s="12"/>
      <c r="B251" s="48"/>
      <c r="D251">
        <v>2000</v>
      </c>
      <c r="E251">
        <v>83.005249343831565</v>
      </c>
      <c r="F251" s="5">
        <f t="shared" si="29"/>
        <v>1800</v>
      </c>
      <c r="G251" s="5"/>
      <c r="H251" s="5"/>
      <c r="I251" s="5">
        <f t="shared" si="30"/>
        <v>-200</v>
      </c>
      <c r="J251">
        <v>1600</v>
      </c>
      <c r="K251">
        <v>42.131233595800495</v>
      </c>
      <c r="L251" s="5">
        <f t="shared" si="31"/>
        <v>1400</v>
      </c>
      <c r="M251" s="5"/>
      <c r="N251" s="5"/>
      <c r="O251" s="5">
        <f t="shared" si="32"/>
        <v>-200</v>
      </c>
    </row>
    <row r="252" spans="1:15" x14ac:dyDescent="0.25">
      <c r="A252" s="12"/>
      <c r="B252" s="48"/>
      <c r="D252">
        <v>2000</v>
      </c>
      <c r="E252">
        <v>220.14435695538077</v>
      </c>
      <c r="F252" s="5">
        <f t="shared" si="29"/>
        <v>1800</v>
      </c>
      <c r="G252" s="5"/>
      <c r="H252" s="5"/>
      <c r="I252" s="5">
        <f t="shared" si="30"/>
        <v>-200</v>
      </c>
      <c r="J252">
        <v>1600</v>
      </c>
      <c r="K252">
        <v>109.90813648293943</v>
      </c>
      <c r="L252" s="5">
        <f t="shared" si="31"/>
        <v>1400</v>
      </c>
      <c r="M252" s="5"/>
      <c r="N252" s="5"/>
      <c r="O252" s="5">
        <f t="shared" si="32"/>
        <v>-200</v>
      </c>
    </row>
    <row r="253" spans="1:15" x14ac:dyDescent="0.25">
      <c r="A253" s="12"/>
      <c r="B253" s="48"/>
      <c r="D253" s="35">
        <v>2000</v>
      </c>
      <c r="E253" s="35">
        <v>26.026246719159644</v>
      </c>
      <c r="F253" s="5">
        <f t="shared" si="29"/>
        <v>1800</v>
      </c>
      <c r="G253" s="5"/>
      <c r="H253" s="5"/>
      <c r="I253" s="5">
        <f t="shared" si="30"/>
        <v>-200</v>
      </c>
      <c r="J253">
        <v>1600</v>
      </c>
      <c r="K253">
        <v>191.98950131233596</v>
      </c>
      <c r="L253" s="5">
        <f t="shared" si="31"/>
        <v>1400</v>
      </c>
      <c r="M253" s="5"/>
      <c r="N253" s="5"/>
      <c r="O253" s="5">
        <f t="shared" si="32"/>
        <v>-200</v>
      </c>
    </row>
    <row r="254" spans="1:15" x14ac:dyDescent="0.25">
      <c r="A254" s="12"/>
      <c r="B254" s="48"/>
      <c r="D254" s="35">
        <v>2000</v>
      </c>
      <c r="E254" s="35">
        <v>325.13123359580095</v>
      </c>
      <c r="F254" s="5">
        <f t="shared" si="29"/>
        <v>1800</v>
      </c>
      <c r="G254" s="5"/>
      <c r="H254" s="5"/>
      <c r="I254" s="5">
        <f t="shared" si="30"/>
        <v>-200</v>
      </c>
      <c r="J254">
        <v>1600</v>
      </c>
      <c r="K254">
        <v>129.92125984251925</v>
      </c>
      <c r="L254" s="5">
        <f t="shared" si="31"/>
        <v>1400</v>
      </c>
      <c r="M254" s="5"/>
      <c r="N254" s="5"/>
      <c r="O254" s="5">
        <f t="shared" si="32"/>
        <v>-200</v>
      </c>
    </row>
    <row r="255" spans="1:15" x14ac:dyDescent="0.25">
      <c r="A255" s="12"/>
      <c r="B255" s="48"/>
      <c r="D255" s="35">
        <v>2000</v>
      </c>
      <c r="E255" s="35">
        <v>48.842519685039406</v>
      </c>
      <c r="F255" s="5">
        <f t="shared" si="29"/>
        <v>1800</v>
      </c>
      <c r="G255" s="5"/>
      <c r="H255" s="5"/>
      <c r="I255" s="5">
        <f t="shared" si="30"/>
        <v>-200</v>
      </c>
      <c r="J255">
        <v>1600</v>
      </c>
      <c r="K255">
        <v>343.09186351706012</v>
      </c>
      <c r="L255" s="5">
        <f t="shared" si="31"/>
        <v>1400</v>
      </c>
      <c r="M255" s="5"/>
      <c r="N255" s="5"/>
      <c r="O255" s="5">
        <f t="shared" si="32"/>
        <v>-200</v>
      </c>
    </row>
    <row r="256" spans="1:15" x14ac:dyDescent="0.25">
      <c r="A256" s="12"/>
      <c r="B256" s="48"/>
      <c r="D256" s="35">
        <v>2000</v>
      </c>
      <c r="E256" s="35">
        <v>235.14435695538032</v>
      </c>
      <c r="F256" s="5">
        <f t="shared" si="29"/>
        <v>1800</v>
      </c>
      <c r="G256" s="5"/>
      <c r="H256" s="5"/>
      <c r="I256" s="5">
        <f t="shared" si="30"/>
        <v>-200</v>
      </c>
      <c r="J256">
        <v>1600</v>
      </c>
      <c r="K256">
        <v>56.908136482939881</v>
      </c>
      <c r="L256" s="5">
        <f t="shared" si="31"/>
        <v>1400</v>
      </c>
      <c r="M256" s="5"/>
      <c r="N256" s="5"/>
      <c r="O256" s="5">
        <f t="shared" si="32"/>
        <v>-200</v>
      </c>
    </row>
    <row r="257" spans="1:15" x14ac:dyDescent="0.25">
      <c r="A257" s="12"/>
      <c r="B257" s="48"/>
      <c r="D257" s="35">
        <v>2000</v>
      </c>
      <c r="E257" s="35">
        <v>255.93438320209998</v>
      </c>
      <c r="F257" s="5">
        <f t="shared" si="29"/>
        <v>1800</v>
      </c>
      <c r="G257" s="5"/>
      <c r="H257" s="5"/>
      <c r="I257" s="5">
        <f t="shared" si="30"/>
        <v>-200</v>
      </c>
      <c r="J257">
        <v>1600</v>
      </c>
      <c r="K257">
        <v>400</v>
      </c>
      <c r="L257" s="5">
        <f t="shared" si="31"/>
        <v>1400</v>
      </c>
      <c r="M257" s="5"/>
      <c r="N257" s="5"/>
      <c r="O257" s="5">
        <f t="shared" si="32"/>
        <v>-200</v>
      </c>
    </row>
    <row r="258" spans="1:15" x14ac:dyDescent="0.25">
      <c r="A258" s="12"/>
      <c r="B258" s="48"/>
      <c r="D258" s="35">
        <v>2000</v>
      </c>
      <c r="E258" s="35">
        <v>378.04986876640396</v>
      </c>
      <c r="F258" s="5">
        <f t="shared" si="29"/>
        <v>1800</v>
      </c>
      <c r="G258" s="5"/>
      <c r="H258" s="5"/>
      <c r="I258" s="5">
        <f t="shared" si="30"/>
        <v>-200</v>
      </c>
      <c r="J258">
        <v>1600</v>
      </c>
      <c r="K258">
        <v>117.0524934383202</v>
      </c>
      <c r="L258" s="5">
        <f t="shared" si="31"/>
        <v>1400</v>
      </c>
      <c r="M258" s="5"/>
      <c r="N258" s="5"/>
      <c r="O258" s="5">
        <f t="shared" si="32"/>
        <v>-200</v>
      </c>
    </row>
    <row r="259" spans="1:15" x14ac:dyDescent="0.25">
      <c r="A259" s="12"/>
      <c r="B259" s="48"/>
      <c r="D259" s="35">
        <v>2000</v>
      </c>
      <c r="E259" s="35">
        <v>21.950131233596039</v>
      </c>
      <c r="F259" s="5">
        <f t="shared" si="29"/>
        <v>1800</v>
      </c>
      <c r="G259" s="5"/>
      <c r="H259" s="5"/>
      <c r="I259" s="5">
        <f t="shared" si="30"/>
        <v>-200</v>
      </c>
      <c r="J259">
        <v>1600</v>
      </c>
      <c r="K259">
        <v>29.855643044619683</v>
      </c>
      <c r="L259" s="5">
        <f t="shared" si="31"/>
        <v>1400</v>
      </c>
      <c r="M259" s="5"/>
      <c r="N259" s="5"/>
      <c r="O259" s="5">
        <f t="shared" si="32"/>
        <v>-200</v>
      </c>
    </row>
    <row r="260" spans="1:15" x14ac:dyDescent="0.25">
      <c r="A260" s="12"/>
      <c r="B260" s="48"/>
      <c r="D260" s="35">
        <v>2000</v>
      </c>
      <c r="E260" s="35">
        <v>40.026246719160099</v>
      </c>
      <c r="F260" s="5">
        <f t="shared" si="29"/>
        <v>1800</v>
      </c>
      <c r="G260" s="5"/>
      <c r="H260" s="5"/>
      <c r="I260" s="5">
        <f t="shared" si="30"/>
        <v>-200</v>
      </c>
      <c r="J260" s="35">
        <v>2000</v>
      </c>
      <c r="K260" s="35">
        <v>140.09186351705966</v>
      </c>
      <c r="L260" s="5">
        <f t="shared" si="31"/>
        <v>1800</v>
      </c>
      <c r="M260" s="5"/>
      <c r="N260" s="5"/>
      <c r="O260" s="5">
        <f t="shared" si="32"/>
        <v>-200</v>
      </c>
    </row>
    <row r="261" spans="1:15" x14ac:dyDescent="0.25">
      <c r="A261" s="12"/>
      <c r="B261" s="48"/>
      <c r="D261" s="35">
        <v>2000</v>
      </c>
      <c r="E261" s="35">
        <v>255.0524934383202</v>
      </c>
      <c r="F261" s="5">
        <f t="shared" si="29"/>
        <v>1800</v>
      </c>
      <c r="G261" s="5"/>
      <c r="H261" s="5"/>
      <c r="I261" s="5">
        <f t="shared" si="30"/>
        <v>-200</v>
      </c>
      <c r="J261" s="35">
        <v>2000</v>
      </c>
      <c r="K261" s="35">
        <v>104.98687664041972</v>
      </c>
      <c r="L261" s="5">
        <f t="shared" si="31"/>
        <v>1800</v>
      </c>
      <c r="M261" s="5"/>
      <c r="N261" s="5"/>
      <c r="O261" s="5">
        <f t="shared" si="32"/>
        <v>-200</v>
      </c>
    </row>
    <row r="262" spans="1:15" x14ac:dyDescent="0.25">
      <c r="A262" s="12"/>
      <c r="B262" s="48"/>
      <c r="D262" s="35">
        <v>2000</v>
      </c>
      <c r="E262" s="35">
        <v>77</v>
      </c>
      <c r="F262" s="5">
        <f t="shared" si="29"/>
        <v>1800</v>
      </c>
      <c r="G262" s="5"/>
      <c r="H262" s="5"/>
      <c r="I262" s="5">
        <f t="shared" si="30"/>
        <v>-200</v>
      </c>
      <c r="J262" s="35">
        <v>2000</v>
      </c>
      <c r="K262" s="35">
        <v>31.144356955379862</v>
      </c>
      <c r="L262" s="5">
        <f t="shared" si="31"/>
        <v>1800</v>
      </c>
      <c r="M262" s="5"/>
      <c r="N262" s="5"/>
      <c r="O262" s="5">
        <f t="shared" si="32"/>
        <v>-200</v>
      </c>
    </row>
    <row r="263" spans="1:15" x14ac:dyDescent="0.25">
      <c r="A263" s="12"/>
      <c r="B263" s="48"/>
      <c r="D263" s="35">
        <v>2000</v>
      </c>
      <c r="E263" s="35">
        <v>19</v>
      </c>
      <c r="F263" s="5">
        <f t="shared" si="29"/>
        <v>1800</v>
      </c>
      <c r="G263" s="5"/>
      <c r="H263" s="5"/>
      <c r="I263" s="5">
        <f t="shared" si="30"/>
        <v>-200</v>
      </c>
      <c r="J263" s="35">
        <v>2000</v>
      </c>
      <c r="K263" s="35">
        <v>96</v>
      </c>
      <c r="L263" s="5">
        <f t="shared" si="31"/>
        <v>1800</v>
      </c>
      <c r="M263" s="5"/>
      <c r="N263" s="5"/>
      <c r="O263" s="5">
        <f t="shared" si="32"/>
        <v>-200</v>
      </c>
    </row>
    <row r="264" spans="1:15" x14ac:dyDescent="0.25">
      <c r="A264" s="12"/>
      <c r="B264" s="48"/>
      <c r="D264" s="35">
        <v>2000</v>
      </c>
      <c r="E264" s="35">
        <v>252</v>
      </c>
      <c r="F264" s="5">
        <f t="shared" si="29"/>
        <v>1800</v>
      </c>
      <c r="G264" s="5"/>
      <c r="H264" s="5"/>
      <c r="I264" s="5">
        <f t="shared" si="30"/>
        <v>-200</v>
      </c>
      <c r="J264" s="35">
        <v>2000</v>
      </c>
      <c r="K264" s="35">
        <v>59.711286089239366</v>
      </c>
      <c r="L264" s="5">
        <f t="shared" si="31"/>
        <v>1800</v>
      </c>
      <c r="M264" s="5"/>
      <c r="N264" s="5"/>
      <c r="O264" s="5">
        <f t="shared" si="32"/>
        <v>-200</v>
      </c>
    </row>
    <row r="265" spans="1:15" x14ac:dyDescent="0.25">
      <c r="A265" s="12"/>
      <c r="B265" s="48"/>
      <c r="D265" s="35">
        <v>2000</v>
      </c>
      <c r="E265" s="35">
        <v>206.11811023622022</v>
      </c>
      <c r="F265" s="5">
        <f t="shared" ref="F265:F328" si="33">D265-($Q$7/2)</f>
        <v>1800</v>
      </c>
      <c r="G265" s="5"/>
      <c r="H265" s="5"/>
      <c r="I265" s="5">
        <f t="shared" ref="I265:I328" si="34">G265-($Q$7/2)</f>
        <v>-200</v>
      </c>
      <c r="J265" s="35">
        <v>2000</v>
      </c>
      <c r="K265" s="35">
        <v>195.20997375328079</v>
      </c>
      <c r="L265" s="5">
        <f t="shared" ref="L265:L328" si="35">J265-($Q$7/2)</f>
        <v>1800</v>
      </c>
      <c r="M265" s="5"/>
      <c r="N265" s="5"/>
      <c r="O265" s="5">
        <f t="shared" ref="O265:O328" si="36">M265-($Q$7/2)</f>
        <v>-200</v>
      </c>
    </row>
    <row r="266" spans="1:15" x14ac:dyDescent="0.25">
      <c r="A266" s="12"/>
      <c r="B266" s="48"/>
      <c r="D266" s="35">
        <v>2000</v>
      </c>
      <c r="E266" s="35">
        <v>96.128608923884258</v>
      </c>
      <c r="F266" s="5">
        <f t="shared" si="33"/>
        <v>1800</v>
      </c>
      <c r="G266" s="5"/>
      <c r="H266" s="5"/>
      <c r="I266" s="5">
        <f t="shared" si="34"/>
        <v>-200</v>
      </c>
      <c r="J266" s="35">
        <v>2000</v>
      </c>
      <c r="K266" s="35">
        <v>88.947506561679802</v>
      </c>
      <c r="L266" s="5">
        <f t="shared" si="35"/>
        <v>1800</v>
      </c>
      <c r="M266" s="5"/>
      <c r="N266" s="5"/>
      <c r="O266" s="5">
        <f t="shared" si="36"/>
        <v>-200</v>
      </c>
    </row>
    <row r="267" spans="1:15" x14ac:dyDescent="0.25">
      <c r="A267" s="12"/>
      <c r="B267" s="48"/>
      <c r="D267" s="35">
        <v>2000</v>
      </c>
      <c r="E267" s="35">
        <v>28.855643044619683</v>
      </c>
      <c r="F267" s="5">
        <f t="shared" si="33"/>
        <v>1800</v>
      </c>
      <c r="G267" s="5"/>
      <c r="H267" s="5"/>
      <c r="I267" s="5">
        <f t="shared" si="34"/>
        <v>-200</v>
      </c>
      <c r="J267" s="35">
        <v>2000</v>
      </c>
      <c r="K267" s="35">
        <v>215.92913385826705</v>
      </c>
      <c r="L267" s="5">
        <f t="shared" si="35"/>
        <v>1800</v>
      </c>
      <c r="M267" s="5"/>
      <c r="N267" s="5"/>
      <c r="O267" s="5">
        <f t="shared" si="36"/>
        <v>-200</v>
      </c>
    </row>
    <row r="268" spans="1:15" x14ac:dyDescent="0.25">
      <c r="A268" s="12"/>
      <c r="B268" s="48"/>
      <c r="D268" s="35">
        <v>2400</v>
      </c>
      <c r="E268" s="35">
        <v>400</v>
      </c>
      <c r="F268" s="5">
        <f t="shared" si="33"/>
        <v>2200</v>
      </c>
      <c r="G268" s="5"/>
      <c r="H268" s="5"/>
      <c r="I268" s="5">
        <f t="shared" si="34"/>
        <v>-200</v>
      </c>
      <c r="J268" s="35">
        <v>2000</v>
      </c>
      <c r="K268" s="35">
        <v>40.026246719160554</v>
      </c>
      <c r="L268" s="5">
        <f t="shared" si="35"/>
        <v>1800</v>
      </c>
      <c r="M268" s="5"/>
      <c r="N268" s="5"/>
      <c r="O268" s="5">
        <f t="shared" si="36"/>
        <v>-200</v>
      </c>
    </row>
    <row r="269" spans="1:15" x14ac:dyDescent="0.25">
      <c r="A269" s="12"/>
      <c r="B269" s="48"/>
      <c r="D269">
        <v>2400</v>
      </c>
      <c r="E269">
        <v>285.06561679790047</v>
      </c>
      <c r="F269" s="5">
        <f t="shared" si="33"/>
        <v>2200</v>
      </c>
      <c r="G269" s="5"/>
      <c r="H269" s="5"/>
      <c r="I269" s="5">
        <f t="shared" si="34"/>
        <v>-200</v>
      </c>
      <c r="J269" s="35">
        <v>2000</v>
      </c>
      <c r="K269" s="35">
        <v>165.8950131233596</v>
      </c>
      <c r="L269" s="5">
        <f t="shared" si="35"/>
        <v>1800</v>
      </c>
      <c r="M269" s="5"/>
      <c r="N269" s="5"/>
      <c r="O269" s="5">
        <f t="shared" si="36"/>
        <v>-200</v>
      </c>
    </row>
    <row r="270" spans="1:15" x14ac:dyDescent="0.25">
      <c r="A270" s="12"/>
      <c r="B270" s="48"/>
      <c r="D270">
        <v>2400</v>
      </c>
      <c r="E270">
        <v>114.93438320209953</v>
      </c>
      <c r="F270" s="5">
        <f t="shared" si="33"/>
        <v>2200</v>
      </c>
      <c r="G270" s="5"/>
      <c r="H270" s="5"/>
      <c r="I270" s="5">
        <f t="shared" si="34"/>
        <v>-200</v>
      </c>
      <c r="J270" s="35">
        <v>2000</v>
      </c>
      <c r="K270" s="35">
        <v>234.1049868766404</v>
      </c>
      <c r="L270" s="5">
        <f t="shared" si="35"/>
        <v>1800</v>
      </c>
      <c r="M270" s="5"/>
      <c r="N270" s="5"/>
      <c r="O270" s="5">
        <f t="shared" si="36"/>
        <v>-200</v>
      </c>
    </row>
    <row r="271" spans="1:15" x14ac:dyDescent="0.25">
      <c r="A271" s="12"/>
      <c r="B271" s="48"/>
      <c r="D271">
        <v>2400</v>
      </c>
      <c r="E271">
        <v>400</v>
      </c>
      <c r="F271" s="5">
        <f t="shared" si="33"/>
        <v>2200</v>
      </c>
      <c r="G271" s="5"/>
      <c r="H271" s="5"/>
      <c r="I271" s="5">
        <f t="shared" si="34"/>
        <v>-200</v>
      </c>
      <c r="J271" s="35">
        <v>2000</v>
      </c>
      <c r="K271" s="35">
        <v>45.971128608923664</v>
      </c>
      <c r="L271" s="5">
        <f t="shared" si="35"/>
        <v>1800</v>
      </c>
      <c r="M271" s="5"/>
      <c r="N271" s="5"/>
      <c r="O271" s="5">
        <f t="shared" si="36"/>
        <v>-200</v>
      </c>
    </row>
    <row r="272" spans="1:15" x14ac:dyDescent="0.25">
      <c r="A272" s="12"/>
      <c r="B272" s="48"/>
      <c r="D272">
        <v>2400</v>
      </c>
      <c r="E272">
        <v>184.05511811023598</v>
      </c>
      <c r="F272" s="5">
        <f t="shared" si="33"/>
        <v>2200</v>
      </c>
      <c r="G272" s="5"/>
      <c r="H272" s="5"/>
      <c r="I272" s="5">
        <f t="shared" si="34"/>
        <v>-200</v>
      </c>
      <c r="J272" s="35">
        <v>2000</v>
      </c>
      <c r="K272" s="35">
        <v>100.06561679790047</v>
      </c>
      <c r="L272" s="5">
        <f t="shared" si="35"/>
        <v>1800</v>
      </c>
      <c r="M272" s="5"/>
      <c r="N272" s="5"/>
      <c r="O272" s="5">
        <f t="shared" si="36"/>
        <v>-200</v>
      </c>
    </row>
    <row r="273" spans="1:15" x14ac:dyDescent="0.25">
      <c r="A273" s="12"/>
      <c r="B273" s="48"/>
      <c r="D273">
        <v>2400</v>
      </c>
      <c r="E273">
        <v>80.708661417323128</v>
      </c>
      <c r="F273" s="5">
        <f t="shared" si="33"/>
        <v>2200</v>
      </c>
      <c r="G273" s="5"/>
      <c r="H273" s="5"/>
      <c r="I273" s="5">
        <f t="shared" si="34"/>
        <v>-200</v>
      </c>
      <c r="J273" s="35">
        <v>2000</v>
      </c>
      <c r="K273" s="35">
        <v>38.057742782151763</v>
      </c>
      <c r="L273" s="5">
        <f t="shared" si="35"/>
        <v>1800</v>
      </c>
      <c r="M273" s="5"/>
      <c r="N273" s="5"/>
      <c r="O273" s="5">
        <f t="shared" si="36"/>
        <v>-200</v>
      </c>
    </row>
    <row r="274" spans="1:15" x14ac:dyDescent="0.25">
      <c r="A274" s="12"/>
      <c r="B274" s="48"/>
      <c r="D274">
        <v>2400</v>
      </c>
      <c r="E274">
        <v>129.15748031496059</v>
      </c>
      <c r="F274" s="5">
        <f t="shared" si="33"/>
        <v>2200</v>
      </c>
      <c r="G274" s="5"/>
      <c r="H274" s="5"/>
      <c r="I274" s="5">
        <f t="shared" si="34"/>
        <v>-200</v>
      </c>
      <c r="J274" s="35">
        <v>2000</v>
      </c>
      <c r="K274" s="35">
        <v>134.86876640419996</v>
      </c>
      <c r="L274" s="5">
        <f t="shared" si="35"/>
        <v>1800</v>
      </c>
      <c r="M274" s="5"/>
      <c r="N274" s="5"/>
      <c r="O274" s="5">
        <f t="shared" si="36"/>
        <v>-200</v>
      </c>
    </row>
    <row r="275" spans="1:15" x14ac:dyDescent="0.25">
      <c r="A275" s="12"/>
      <c r="B275" s="48"/>
      <c r="D275">
        <v>2400</v>
      </c>
      <c r="E275">
        <v>382.99999999999909</v>
      </c>
      <c r="F275" s="5">
        <f t="shared" si="33"/>
        <v>2200</v>
      </c>
      <c r="G275" s="5"/>
      <c r="H275" s="5"/>
      <c r="I275" s="5">
        <f t="shared" si="34"/>
        <v>-200</v>
      </c>
      <c r="J275" s="35">
        <v>2000</v>
      </c>
      <c r="K275" s="35">
        <v>33.136482939632515</v>
      </c>
      <c r="L275" s="5">
        <f t="shared" si="35"/>
        <v>1800</v>
      </c>
      <c r="M275" s="5"/>
      <c r="N275" s="5"/>
      <c r="O275" s="5">
        <f t="shared" si="36"/>
        <v>-200</v>
      </c>
    </row>
    <row r="276" spans="1:15" x14ac:dyDescent="0.25">
      <c r="A276" s="12"/>
      <c r="B276" s="48"/>
      <c r="D276">
        <v>2400</v>
      </c>
      <c r="E276">
        <v>400</v>
      </c>
      <c r="F276" s="5">
        <f t="shared" si="33"/>
        <v>2200</v>
      </c>
      <c r="G276" s="5"/>
      <c r="H276" s="5"/>
      <c r="I276" s="5">
        <f t="shared" si="34"/>
        <v>-200</v>
      </c>
      <c r="J276" s="35">
        <v>2000</v>
      </c>
      <c r="K276" s="35">
        <v>112.94225721784778</v>
      </c>
      <c r="L276" s="5">
        <f t="shared" si="35"/>
        <v>1800</v>
      </c>
      <c r="M276" s="5"/>
      <c r="N276" s="5"/>
      <c r="O276" s="5">
        <f t="shared" si="36"/>
        <v>-200</v>
      </c>
    </row>
    <row r="277" spans="1:15" x14ac:dyDescent="0.25">
      <c r="A277" s="12"/>
      <c r="B277" s="48"/>
      <c r="D277">
        <v>2400</v>
      </c>
      <c r="E277">
        <v>9.8425196850394059</v>
      </c>
      <c r="F277" s="5">
        <f t="shared" si="33"/>
        <v>2200</v>
      </c>
      <c r="G277" s="5"/>
      <c r="H277" s="5"/>
      <c r="I277" s="5">
        <f t="shared" si="34"/>
        <v>-200</v>
      </c>
      <c r="J277" s="35">
        <v>2000</v>
      </c>
      <c r="K277" s="35">
        <v>263.14435695537986</v>
      </c>
      <c r="L277" s="5">
        <f t="shared" si="35"/>
        <v>1800</v>
      </c>
      <c r="M277" s="5"/>
      <c r="N277" s="5"/>
      <c r="O277" s="5">
        <f t="shared" si="36"/>
        <v>-200</v>
      </c>
    </row>
    <row r="278" spans="1:15" x14ac:dyDescent="0.25">
      <c r="A278" s="12"/>
      <c r="B278" s="48"/>
      <c r="D278">
        <v>2400</v>
      </c>
      <c r="E278">
        <v>205.0524934383202</v>
      </c>
      <c r="F278" s="5">
        <f t="shared" si="33"/>
        <v>2200</v>
      </c>
      <c r="G278" s="5"/>
      <c r="H278" s="5"/>
      <c r="I278" s="5">
        <f t="shared" si="34"/>
        <v>-200</v>
      </c>
      <c r="J278" s="35">
        <v>2000</v>
      </c>
      <c r="K278" s="35">
        <v>379</v>
      </c>
      <c r="L278" s="5">
        <f t="shared" si="35"/>
        <v>1800</v>
      </c>
      <c r="M278" s="5"/>
      <c r="N278" s="5"/>
      <c r="O278" s="5">
        <f t="shared" si="36"/>
        <v>-200</v>
      </c>
    </row>
    <row r="279" spans="1:15" x14ac:dyDescent="0.25">
      <c r="A279" s="12"/>
      <c r="B279" s="48"/>
      <c r="D279">
        <v>2400</v>
      </c>
      <c r="E279">
        <v>389.09186351706012</v>
      </c>
      <c r="F279" s="5">
        <f t="shared" si="33"/>
        <v>2200</v>
      </c>
      <c r="G279" s="5"/>
      <c r="H279" s="5"/>
      <c r="I279" s="5">
        <f t="shared" si="34"/>
        <v>-200</v>
      </c>
      <c r="J279" s="35">
        <v>2000</v>
      </c>
      <c r="K279" s="35">
        <v>73.141732283464535</v>
      </c>
      <c r="L279" s="5">
        <f t="shared" si="35"/>
        <v>1800</v>
      </c>
      <c r="M279" s="5"/>
      <c r="N279" s="5"/>
      <c r="O279" s="5">
        <f t="shared" si="36"/>
        <v>-200</v>
      </c>
    </row>
    <row r="280" spans="1:15" x14ac:dyDescent="0.25">
      <c r="A280" s="12"/>
      <c r="B280" s="48"/>
      <c r="D280">
        <v>2400</v>
      </c>
      <c r="E280">
        <v>10.908136482939881</v>
      </c>
      <c r="F280" s="5">
        <f t="shared" si="33"/>
        <v>2200</v>
      </c>
      <c r="G280" s="5"/>
      <c r="H280" s="5"/>
      <c r="I280" s="5">
        <f t="shared" si="34"/>
        <v>-200</v>
      </c>
      <c r="J280">
        <v>2000</v>
      </c>
      <c r="K280">
        <v>9.8425196850394059</v>
      </c>
      <c r="L280" s="5">
        <f t="shared" si="35"/>
        <v>1800</v>
      </c>
      <c r="M280" s="5"/>
      <c r="N280" s="5"/>
      <c r="O280" s="5">
        <f t="shared" si="36"/>
        <v>-200</v>
      </c>
    </row>
    <row r="281" spans="1:15" x14ac:dyDescent="0.25">
      <c r="A281" s="12"/>
      <c r="B281" s="48"/>
      <c r="D281">
        <v>2400</v>
      </c>
      <c r="E281">
        <v>390.01049868766449</v>
      </c>
      <c r="F281" s="5">
        <f t="shared" si="33"/>
        <v>2200</v>
      </c>
      <c r="G281" s="5"/>
      <c r="H281" s="5"/>
      <c r="I281" s="5">
        <f t="shared" si="34"/>
        <v>-200</v>
      </c>
      <c r="J281">
        <v>2000</v>
      </c>
      <c r="K281">
        <v>54.968503937007426</v>
      </c>
      <c r="L281" s="5">
        <f t="shared" si="35"/>
        <v>1800</v>
      </c>
      <c r="M281" s="5"/>
      <c r="N281" s="5"/>
      <c r="O281" s="5">
        <f t="shared" si="36"/>
        <v>-200</v>
      </c>
    </row>
    <row r="282" spans="1:15" x14ac:dyDescent="0.25">
      <c r="A282" s="12"/>
      <c r="B282" s="48"/>
      <c r="D282" s="35">
        <v>2400</v>
      </c>
      <c r="E282" s="35">
        <v>289.03937007873947</v>
      </c>
      <c r="F282" s="5">
        <f t="shared" si="33"/>
        <v>2200</v>
      </c>
      <c r="G282" s="5"/>
      <c r="H282" s="5"/>
      <c r="I282" s="5">
        <f t="shared" si="34"/>
        <v>-200</v>
      </c>
      <c r="J282">
        <v>2000</v>
      </c>
      <c r="K282">
        <v>400</v>
      </c>
      <c r="L282" s="5">
        <f t="shared" si="35"/>
        <v>1800</v>
      </c>
      <c r="M282" s="5"/>
      <c r="N282" s="5"/>
      <c r="O282" s="5">
        <f t="shared" si="36"/>
        <v>-200</v>
      </c>
    </row>
    <row r="283" spans="1:15" x14ac:dyDescent="0.25">
      <c r="A283" s="12"/>
      <c r="B283" s="48"/>
      <c r="D283" s="35">
        <v>2400</v>
      </c>
      <c r="E283" s="35">
        <v>400</v>
      </c>
      <c r="F283" s="5">
        <f t="shared" si="33"/>
        <v>2200</v>
      </c>
      <c r="G283" s="5"/>
      <c r="H283" s="5"/>
      <c r="I283" s="5">
        <f t="shared" si="34"/>
        <v>-200</v>
      </c>
      <c r="J283">
        <v>2000</v>
      </c>
      <c r="K283">
        <v>82.881889763779782</v>
      </c>
      <c r="L283" s="5">
        <f t="shared" si="35"/>
        <v>1800</v>
      </c>
      <c r="M283" s="5"/>
      <c r="N283" s="5"/>
      <c r="O283" s="5">
        <f t="shared" si="36"/>
        <v>-200</v>
      </c>
    </row>
    <row r="284" spans="1:15" x14ac:dyDescent="0.25">
      <c r="A284" s="12"/>
      <c r="B284" s="48"/>
      <c r="D284" s="35">
        <v>2400</v>
      </c>
      <c r="E284" s="35">
        <v>32.808398950131505</v>
      </c>
      <c r="F284" s="5">
        <f t="shared" si="33"/>
        <v>2200</v>
      </c>
      <c r="G284" s="5"/>
      <c r="H284" s="5"/>
      <c r="I284" s="5">
        <f t="shared" si="34"/>
        <v>-200</v>
      </c>
      <c r="J284" s="35">
        <v>2400</v>
      </c>
      <c r="K284" s="35">
        <v>76.881889763780237</v>
      </c>
      <c r="L284" s="5">
        <f t="shared" si="35"/>
        <v>2200</v>
      </c>
      <c r="M284" s="5"/>
      <c r="N284" s="5"/>
      <c r="O284" s="5">
        <f t="shared" si="36"/>
        <v>-200</v>
      </c>
    </row>
    <row r="285" spans="1:15" x14ac:dyDescent="0.25">
      <c r="A285" s="12"/>
      <c r="B285" s="48"/>
      <c r="D285" s="35">
        <v>2400</v>
      </c>
      <c r="E285" s="35">
        <v>104.0524934383202</v>
      </c>
      <c r="F285" s="5">
        <f t="shared" si="33"/>
        <v>2200</v>
      </c>
      <c r="G285" s="5"/>
      <c r="H285" s="5"/>
      <c r="I285" s="5">
        <f t="shared" si="34"/>
        <v>-200</v>
      </c>
      <c r="J285">
        <v>2400</v>
      </c>
      <c r="K285">
        <v>83.98950131233596</v>
      </c>
      <c r="L285" s="5">
        <f t="shared" si="35"/>
        <v>2200</v>
      </c>
      <c r="M285" s="5"/>
      <c r="N285" s="5"/>
      <c r="O285" s="5">
        <f t="shared" si="36"/>
        <v>-200</v>
      </c>
    </row>
    <row r="286" spans="1:15" x14ac:dyDescent="0.25">
      <c r="A286" s="12"/>
      <c r="B286" s="48"/>
      <c r="D286" s="35">
        <v>2400</v>
      </c>
      <c r="E286" s="35">
        <v>24.934383202100435</v>
      </c>
      <c r="F286" s="5">
        <f t="shared" si="33"/>
        <v>2200</v>
      </c>
      <c r="G286" s="5"/>
      <c r="H286" s="5"/>
      <c r="I286" s="5">
        <f t="shared" si="34"/>
        <v>-200</v>
      </c>
      <c r="J286" s="35">
        <v>2400</v>
      </c>
      <c r="K286" s="35">
        <v>154</v>
      </c>
      <c r="L286" s="5">
        <f t="shared" si="35"/>
        <v>2200</v>
      </c>
      <c r="M286" s="5"/>
      <c r="N286" s="5"/>
      <c r="O286" s="5">
        <f t="shared" si="36"/>
        <v>-200</v>
      </c>
    </row>
    <row r="287" spans="1:15" x14ac:dyDescent="0.25">
      <c r="A287" s="12"/>
      <c r="B287" s="48"/>
      <c r="D287" s="35">
        <v>2400</v>
      </c>
      <c r="E287" s="35">
        <v>26.902887139108316</v>
      </c>
      <c r="F287" s="5">
        <f t="shared" si="33"/>
        <v>2200</v>
      </c>
      <c r="G287" s="5"/>
      <c r="H287" s="5"/>
      <c r="I287" s="5">
        <f t="shared" si="34"/>
        <v>-200</v>
      </c>
      <c r="J287" s="35">
        <v>2400</v>
      </c>
      <c r="K287" s="35">
        <v>40.973753280839446</v>
      </c>
      <c r="L287" s="5">
        <f t="shared" si="35"/>
        <v>2200</v>
      </c>
      <c r="M287" s="5"/>
      <c r="N287" s="5"/>
      <c r="O287" s="5">
        <f t="shared" si="36"/>
        <v>-200</v>
      </c>
    </row>
    <row r="288" spans="1:15" x14ac:dyDescent="0.25">
      <c r="A288" s="12"/>
      <c r="B288" s="48"/>
      <c r="D288" s="35">
        <v>2400</v>
      </c>
      <c r="E288" s="35">
        <v>93.832020997376276</v>
      </c>
      <c r="F288" s="5">
        <f t="shared" si="33"/>
        <v>2200</v>
      </c>
      <c r="G288" s="5"/>
      <c r="H288" s="5"/>
      <c r="I288" s="5">
        <f t="shared" si="34"/>
        <v>-200</v>
      </c>
      <c r="J288" s="35">
        <v>2400</v>
      </c>
      <c r="K288" s="35">
        <v>9.9895013123355056</v>
      </c>
      <c r="L288" s="5">
        <f t="shared" si="35"/>
        <v>2200</v>
      </c>
      <c r="M288" s="5"/>
      <c r="N288" s="5"/>
      <c r="O288" s="5">
        <f t="shared" si="36"/>
        <v>-200</v>
      </c>
    </row>
    <row r="289" spans="1:15" x14ac:dyDescent="0.25">
      <c r="A289" s="12"/>
      <c r="B289" s="48"/>
      <c r="D289" s="35">
        <v>2400</v>
      </c>
      <c r="E289" s="35">
        <v>6.9055118110236435</v>
      </c>
      <c r="F289" s="5">
        <f t="shared" si="33"/>
        <v>2200</v>
      </c>
      <c r="G289" s="5"/>
      <c r="H289" s="5"/>
      <c r="I289" s="5">
        <f t="shared" si="34"/>
        <v>-200</v>
      </c>
      <c r="J289" s="35">
        <v>2400</v>
      </c>
      <c r="K289" s="35">
        <v>60.997375328083763</v>
      </c>
      <c r="L289" s="5">
        <f t="shared" si="35"/>
        <v>2200</v>
      </c>
      <c r="M289" s="5"/>
      <c r="N289" s="5"/>
      <c r="O289" s="5">
        <f t="shared" si="36"/>
        <v>-200</v>
      </c>
    </row>
    <row r="290" spans="1:15" x14ac:dyDescent="0.25">
      <c r="A290" s="12"/>
      <c r="B290" s="48"/>
      <c r="D290" s="35">
        <v>2400</v>
      </c>
      <c r="E290" s="35">
        <v>229.9960629921261</v>
      </c>
      <c r="F290" s="5">
        <f t="shared" si="33"/>
        <v>2200</v>
      </c>
      <c r="G290" s="5"/>
      <c r="H290" s="5"/>
      <c r="I290" s="5">
        <f t="shared" si="34"/>
        <v>-200</v>
      </c>
      <c r="J290" s="35">
        <v>2400</v>
      </c>
      <c r="K290" s="35">
        <v>68.897637795274932</v>
      </c>
      <c r="L290" s="5">
        <f t="shared" si="35"/>
        <v>2200</v>
      </c>
      <c r="M290" s="5"/>
      <c r="N290" s="5"/>
      <c r="O290" s="5">
        <f t="shared" si="36"/>
        <v>-200</v>
      </c>
    </row>
    <row r="291" spans="1:15" x14ac:dyDescent="0.25">
      <c r="A291" s="12"/>
      <c r="B291" s="48"/>
      <c r="D291" s="35">
        <v>2400</v>
      </c>
      <c r="E291" s="35">
        <v>400</v>
      </c>
      <c r="F291" s="5">
        <f t="shared" si="33"/>
        <v>2200</v>
      </c>
      <c r="G291" s="5"/>
      <c r="H291" s="5"/>
      <c r="I291" s="5">
        <f t="shared" si="34"/>
        <v>-200</v>
      </c>
      <c r="J291" s="35">
        <v>2400</v>
      </c>
      <c r="K291" s="35">
        <v>9.1863517061028688E-2</v>
      </c>
      <c r="L291" s="5">
        <f t="shared" si="35"/>
        <v>2200</v>
      </c>
      <c r="M291" s="5"/>
      <c r="N291" s="5"/>
      <c r="O291" s="5">
        <f t="shared" si="36"/>
        <v>-200</v>
      </c>
    </row>
    <row r="292" spans="1:15" x14ac:dyDescent="0.25">
      <c r="A292" s="12"/>
      <c r="B292" s="48"/>
      <c r="D292" s="35">
        <v>2400</v>
      </c>
      <c r="E292" s="35">
        <v>66.960629921259624</v>
      </c>
      <c r="F292" s="5">
        <f t="shared" si="33"/>
        <v>2200</v>
      </c>
      <c r="G292" s="5"/>
      <c r="H292" s="5"/>
      <c r="I292" s="5">
        <f t="shared" si="34"/>
        <v>-200</v>
      </c>
      <c r="J292" s="35">
        <v>2400</v>
      </c>
      <c r="K292" s="35">
        <v>248.93438320209953</v>
      </c>
      <c r="L292" s="5">
        <f t="shared" si="35"/>
        <v>2200</v>
      </c>
      <c r="M292" s="5"/>
      <c r="N292" s="5"/>
      <c r="O292" s="5">
        <f t="shared" si="36"/>
        <v>-200</v>
      </c>
    </row>
    <row r="293" spans="1:15" x14ac:dyDescent="0.25">
      <c r="A293" s="12"/>
      <c r="B293" s="48"/>
      <c r="D293" s="35">
        <v>2400</v>
      </c>
      <c r="E293" s="35">
        <v>31.167979002624634</v>
      </c>
      <c r="F293" s="5">
        <f t="shared" si="33"/>
        <v>2200</v>
      </c>
      <c r="G293" s="5"/>
      <c r="H293" s="5"/>
      <c r="I293" s="5">
        <f t="shared" si="34"/>
        <v>-200</v>
      </c>
      <c r="J293" s="35">
        <v>2400</v>
      </c>
      <c r="K293" s="35">
        <v>135.17060367454087</v>
      </c>
      <c r="L293" s="5">
        <f t="shared" si="35"/>
        <v>2200</v>
      </c>
      <c r="M293" s="5"/>
      <c r="N293" s="5"/>
      <c r="O293" s="5">
        <f t="shared" si="36"/>
        <v>-200</v>
      </c>
    </row>
    <row r="294" spans="1:15" x14ac:dyDescent="0.25">
      <c r="A294" s="12"/>
      <c r="B294" s="48"/>
      <c r="D294" s="35">
        <v>2400</v>
      </c>
      <c r="E294" s="35">
        <v>5.1181102362202182</v>
      </c>
      <c r="F294" s="5">
        <f t="shared" si="33"/>
        <v>2200</v>
      </c>
      <c r="G294" s="5"/>
      <c r="H294" s="5"/>
      <c r="I294" s="5">
        <f t="shared" si="34"/>
        <v>-200</v>
      </c>
      <c r="J294" s="35">
        <v>2400</v>
      </c>
      <c r="K294" s="35">
        <v>15.895013123359604</v>
      </c>
      <c r="L294" s="5">
        <f t="shared" si="35"/>
        <v>2200</v>
      </c>
      <c r="M294" s="5"/>
      <c r="N294" s="5"/>
      <c r="O294" s="5">
        <f t="shared" si="36"/>
        <v>-200</v>
      </c>
    </row>
    <row r="295" spans="1:15" x14ac:dyDescent="0.25">
      <c r="A295" s="12"/>
      <c r="B295" s="48"/>
      <c r="D295" s="35">
        <v>2400</v>
      </c>
      <c r="E295" s="35">
        <v>127.95275590551182</v>
      </c>
      <c r="F295" s="5">
        <f t="shared" si="33"/>
        <v>2200</v>
      </c>
      <c r="G295" s="5"/>
      <c r="H295" s="5"/>
      <c r="I295" s="5">
        <f t="shared" si="34"/>
        <v>-200</v>
      </c>
      <c r="J295" s="35">
        <v>2400</v>
      </c>
      <c r="K295" s="35">
        <v>47.244094488188239</v>
      </c>
      <c r="L295" s="5">
        <f t="shared" si="35"/>
        <v>2200</v>
      </c>
      <c r="M295" s="5"/>
      <c r="N295" s="5"/>
      <c r="O295" s="5">
        <f t="shared" si="36"/>
        <v>-200</v>
      </c>
    </row>
    <row r="296" spans="1:15" x14ac:dyDescent="0.25">
      <c r="A296" s="12"/>
      <c r="B296" s="48"/>
      <c r="D296">
        <v>2400</v>
      </c>
      <c r="E296">
        <v>34.527559055118218</v>
      </c>
      <c r="F296" s="5">
        <f t="shared" si="33"/>
        <v>2200</v>
      </c>
      <c r="G296" s="5"/>
      <c r="H296" s="5"/>
      <c r="I296" s="5">
        <f t="shared" si="34"/>
        <v>-200</v>
      </c>
      <c r="J296" s="35">
        <v>2400</v>
      </c>
      <c r="K296" s="35">
        <v>110.96062992126053</v>
      </c>
      <c r="L296" s="5">
        <f t="shared" si="35"/>
        <v>2200</v>
      </c>
      <c r="M296" s="5"/>
      <c r="N296" s="5"/>
      <c r="O296" s="5">
        <f t="shared" si="36"/>
        <v>-200</v>
      </c>
    </row>
    <row r="297" spans="1:15" x14ac:dyDescent="0.25">
      <c r="A297" s="12"/>
      <c r="B297" s="48"/>
      <c r="D297">
        <v>2400</v>
      </c>
      <c r="E297">
        <v>12.154855643044357</v>
      </c>
      <c r="F297" s="5">
        <f t="shared" si="33"/>
        <v>2200</v>
      </c>
      <c r="G297" s="5"/>
      <c r="H297" s="5"/>
      <c r="I297" s="5">
        <f t="shared" si="34"/>
        <v>-200</v>
      </c>
      <c r="J297">
        <v>2400</v>
      </c>
      <c r="K297">
        <v>166.01049868766404</v>
      </c>
      <c r="L297" s="5">
        <f t="shared" si="35"/>
        <v>2200</v>
      </c>
      <c r="M297" s="5"/>
      <c r="N297" s="5"/>
      <c r="O297" s="5">
        <f t="shared" si="36"/>
        <v>-200</v>
      </c>
    </row>
    <row r="298" spans="1:15" x14ac:dyDescent="0.25">
      <c r="A298" s="12"/>
      <c r="B298" s="48"/>
      <c r="D298">
        <v>2400</v>
      </c>
      <c r="E298">
        <v>113.18897637795271</v>
      </c>
      <c r="F298" s="5">
        <f t="shared" si="33"/>
        <v>2200</v>
      </c>
      <c r="G298" s="5"/>
      <c r="H298" s="5"/>
      <c r="I298" s="5">
        <f t="shared" si="34"/>
        <v>-200</v>
      </c>
      <c r="J298">
        <v>2400</v>
      </c>
      <c r="K298">
        <v>230</v>
      </c>
      <c r="L298" s="5">
        <f t="shared" si="35"/>
        <v>2200</v>
      </c>
      <c r="M298" s="5"/>
      <c r="N298" s="5"/>
      <c r="O298" s="5">
        <f t="shared" si="36"/>
        <v>-200</v>
      </c>
    </row>
    <row r="299" spans="1:15" x14ac:dyDescent="0.25">
      <c r="A299" s="12"/>
      <c r="B299" s="48"/>
      <c r="D299">
        <v>2400</v>
      </c>
      <c r="E299">
        <v>100.06561679789957</v>
      </c>
      <c r="F299" s="5">
        <f t="shared" si="33"/>
        <v>2200</v>
      </c>
      <c r="G299" s="5"/>
      <c r="H299" s="5"/>
      <c r="I299" s="5">
        <f t="shared" si="34"/>
        <v>-200</v>
      </c>
      <c r="J299">
        <v>2400</v>
      </c>
      <c r="K299">
        <v>51.960629921259624</v>
      </c>
      <c r="L299" s="5">
        <f t="shared" si="35"/>
        <v>2200</v>
      </c>
      <c r="M299" s="5"/>
      <c r="N299" s="5"/>
      <c r="O299" s="5">
        <f t="shared" si="36"/>
        <v>-200</v>
      </c>
    </row>
    <row r="300" spans="1:15" x14ac:dyDescent="0.25">
      <c r="A300" s="12"/>
      <c r="B300" s="48"/>
      <c r="D300">
        <v>2800</v>
      </c>
      <c r="E300">
        <v>38.157480314960594</v>
      </c>
      <c r="F300" s="5">
        <f t="shared" si="33"/>
        <v>2600</v>
      </c>
      <c r="G300" s="5"/>
      <c r="H300" s="5"/>
      <c r="I300" s="5">
        <f t="shared" si="34"/>
        <v>-200</v>
      </c>
      <c r="J300" s="35">
        <v>2800</v>
      </c>
      <c r="K300" s="35">
        <v>400</v>
      </c>
      <c r="L300" s="5">
        <f t="shared" si="35"/>
        <v>2600</v>
      </c>
      <c r="M300" s="5"/>
      <c r="N300" s="5"/>
      <c r="O300" s="5">
        <f t="shared" si="36"/>
        <v>-200</v>
      </c>
    </row>
    <row r="301" spans="1:15" x14ac:dyDescent="0.25">
      <c r="A301" s="12"/>
      <c r="B301" s="48"/>
      <c r="D301">
        <v>2800</v>
      </c>
      <c r="E301">
        <v>34.999999999999091</v>
      </c>
      <c r="F301" s="5">
        <f t="shared" si="33"/>
        <v>2600</v>
      </c>
      <c r="G301" s="5"/>
      <c r="H301" s="5"/>
      <c r="I301" s="5">
        <f t="shared" si="34"/>
        <v>-200</v>
      </c>
      <c r="J301">
        <v>2800</v>
      </c>
      <c r="K301">
        <v>67.060367454068</v>
      </c>
      <c r="L301" s="5">
        <f t="shared" si="35"/>
        <v>2600</v>
      </c>
      <c r="M301" s="5"/>
      <c r="N301" s="5"/>
      <c r="O301" s="5">
        <f t="shared" si="36"/>
        <v>-200</v>
      </c>
    </row>
    <row r="302" spans="1:15" x14ac:dyDescent="0.25">
      <c r="A302" s="12"/>
      <c r="B302" s="48"/>
      <c r="D302">
        <v>2800</v>
      </c>
      <c r="E302">
        <v>146.13123359580095</v>
      </c>
      <c r="F302" s="5">
        <f t="shared" si="33"/>
        <v>2600</v>
      </c>
      <c r="G302" s="5"/>
      <c r="H302" s="5"/>
      <c r="I302" s="5">
        <f t="shared" si="34"/>
        <v>-200</v>
      </c>
      <c r="J302" s="35">
        <v>2800</v>
      </c>
      <c r="K302" s="35">
        <v>119.75065616797838</v>
      </c>
      <c r="L302" s="5">
        <f t="shared" si="35"/>
        <v>2600</v>
      </c>
      <c r="M302" s="5"/>
      <c r="N302" s="5"/>
      <c r="O302" s="5">
        <f t="shared" si="36"/>
        <v>-200</v>
      </c>
    </row>
    <row r="303" spans="1:15" x14ac:dyDescent="0.25">
      <c r="A303" s="12"/>
      <c r="B303" s="48"/>
      <c r="D303">
        <v>2800</v>
      </c>
      <c r="E303">
        <v>134.11811023622067</v>
      </c>
      <c r="F303" s="5">
        <f t="shared" si="33"/>
        <v>2600</v>
      </c>
      <c r="G303" s="5"/>
      <c r="H303" s="5"/>
      <c r="I303" s="5">
        <f t="shared" si="34"/>
        <v>-200</v>
      </c>
      <c r="J303" s="35">
        <v>2800</v>
      </c>
      <c r="K303" s="35">
        <v>16.968503937007881</v>
      </c>
      <c r="L303" s="5">
        <f t="shared" si="35"/>
        <v>2600</v>
      </c>
      <c r="M303" s="5"/>
      <c r="N303" s="5"/>
      <c r="O303" s="5">
        <f t="shared" si="36"/>
        <v>-200</v>
      </c>
    </row>
    <row r="304" spans="1:15" x14ac:dyDescent="0.25">
      <c r="A304" s="12"/>
      <c r="B304" s="48"/>
      <c r="D304">
        <v>2800</v>
      </c>
      <c r="E304">
        <v>122.15485564304436</v>
      </c>
      <c r="F304" s="5">
        <f t="shared" si="33"/>
        <v>2600</v>
      </c>
      <c r="G304" s="5"/>
      <c r="H304" s="5"/>
      <c r="I304" s="5">
        <f t="shared" si="34"/>
        <v>-200</v>
      </c>
      <c r="J304" s="35">
        <v>2800</v>
      </c>
      <c r="K304" s="35">
        <v>116.14173228346499</v>
      </c>
      <c r="L304" s="5">
        <f t="shared" si="35"/>
        <v>2600</v>
      </c>
      <c r="M304" s="5"/>
      <c r="N304" s="5"/>
      <c r="O304" s="5">
        <f t="shared" si="36"/>
        <v>-200</v>
      </c>
    </row>
    <row r="305" spans="1:15" x14ac:dyDescent="0.25">
      <c r="A305" s="12"/>
      <c r="B305" s="48"/>
      <c r="D305">
        <v>2800</v>
      </c>
      <c r="E305">
        <v>400</v>
      </c>
      <c r="F305" s="5">
        <f t="shared" si="33"/>
        <v>2600</v>
      </c>
      <c r="G305" s="5"/>
      <c r="H305" s="5"/>
      <c r="I305" s="5">
        <f t="shared" si="34"/>
        <v>-200</v>
      </c>
      <c r="J305" s="35">
        <v>2800</v>
      </c>
      <c r="K305" s="35">
        <v>127.95275590551137</v>
      </c>
      <c r="L305" s="5">
        <f t="shared" si="35"/>
        <v>2600</v>
      </c>
      <c r="M305" s="5"/>
      <c r="N305" s="5"/>
      <c r="O305" s="5">
        <f t="shared" si="36"/>
        <v>-200</v>
      </c>
    </row>
    <row r="306" spans="1:15" x14ac:dyDescent="0.25">
      <c r="A306" s="12"/>
      <c r="B306" s="48"/>
      <c r="D306" s="35">
        <v>2800</v>
      </c>
      <c r="E306" s="35">
        <v>210.96062992126008</v>
      </c>
      <c r="F306" s="5">
        <f t="shared" si="33"/>
        <v>2600</v>
      </c>
      <c r="G306" s="5"/>
      <c r="H306" s="5"/>
      <c r="I306" s="5">
        <f t="shared" si="34"/>
        <v>-200</v>
      </c>
      <c r="J306" s="35">
        <v>2800</v>
      </c>
      <c r="K306" s="35">
        <v>166.84776902887097</v>
      </c>
      <c r="L306" s="5">
        <f t="shared" si="35"/>
        <v>2600</v>
      </c>
      <c r="M306" s="5"/>
      <c r="N306" s="5"/>
      <c r="O306" s="5">
        <f t="shared" si="36"/>
        <v>-200</v>
      </c>
    </row>
    <row r="307" spans="1:15" x14ac:dyDescent="0.25">
      <c r="A307" s="12"/>
      <c r="B307" s="48"/>
      <c r="D307" s="35">
        <v>2800</v>
      </c>
      <c r="E307" s="35">
        <v>9.8556430446196828</v>
      </c>
      <c r="F307" s="5">
        <f t="shared" si="33"/>
        <v>2600</v>
      </c>
      <c r="G307" s="5"/>
      <c r="H307" s="5"/>
      <c r="I307" s="5">
        <f t="shared" si="34"/>
        <v>-200</v>
      </c>
      <c r="J307" s="35">
        <v>2800</v>
      </c>
      <c r="K307" s="35">
        <v>167.91076115485521</v>
      </c>
      <c r="L307" s="5">
        <f t="shared" si="35"/>
        <v>2600</v>
      </c>
      <c r="M307" s="5"/>
      <c r="N307" s="5"/>
      <c r="O307" s="5">
        <f t="shared" si="36"/>
        <v>-200</v>
      </c>
    </row>
    <row r="308" spans="1:15" x14ac:dyDescent="0.25">
      <c r="A308" s="12"/>
      <c r="B308" s="48"/>
      <c r="D308" s="35">
        <v>2800</v>
      </c>
      <c r="E308" s="35">
        <v>213.91076115485521</v>
      </c>
      <c r="F308" s="5">
        <f t="shared" si="33"/>
        <v>2600</v>
      </c>
      <c r="G308" s="5"/>
      <c r="H308" s="5"/>
      <c r="I308" s="5">
        <f t="shared" si="34"/>
        <v>-200</v>
      </c>
      <c r="J308" s="35">
        <v>2800</v>
      </c>
      <c r="K308" s="35">
        <v>78.740157480315247</v>
      </c>
      <c r="L308" s="5">
        <f t="shared" si="35"/>
        <v>2600</v>
      </c>
      <c r="M308" s="5"/>
      <c r="N308" s="5"/>
      <c r="O308" s="5">
        <f t="shared" si="36"/>
        <v>-200</v>
      </c>
    </row>
    <row r="309" spans="1:15" x14ac:dyDescent="0.25">
      <c r="A309" s="12"/>
      <c r="B309" s="48"/>
      <c r="D309" s="35">
        <v>2800</v>
      </c>
      <c r="E309" s="35">
        <v>219.07874015748075</v>
      </c>
      <c r="F309" s="5">
        <f t="shared" si="33"/>
        <v>2600</v>
      </c>
      <c r="G309" s="5"/>
      <c r="H309" s="5"/>
      <c r="I309" s="5">
        <f t="shared" si="34"/>
        <v>-200</v>
      </c>
      <c r="J309" s="35">
        <v>2800</v>
      </c>
      <c r="K309" s="35">
        <v>68.131233595800495</v>
      </c>
      <c r="L309" s="5">
        <f t="shared" si="35"/>
        <v>2600</v>
      </c>
      <c r="M309" s="5"/>
      <c r="N309" s="5"/>
      <c r="O309" s="5">
        <f t="shared" si="36"/>
        <v>-200</v>
      </c>
    </row>
    <row r="310" spans="1:15" x14ac:dyDescent="0.25">
      <c r="A310" s="12"/>
      <c r="B310" s="48"/>
      <c r="D310" s="35">
        <v>2800</v>
      </c>
      <c r="E310" s="35">
        <v>180.92125984251925</v>
      </c>
      <c r="F310" s="5">
        <f t="shared" si="33"/>
        <v>2600</v>
      </c>
      <c r="G310" s="5"/>
      <c r="H310" s="5"/>
      <c r="I310" s="5">
        <f t="shared" si="34"/>
        <v>-200</v>
      </c>
      <c r="J310">
        <v>2800</v>
      </c>
      <c r="K310">
        <v>230.11811023622067</v>
      </c>
      <c r="L310" s="5">
        <f t="shared" si="35"/>
        <v>2600</v>
      </c>
      <c r="M310" s="5"/>
      <c r="N310" s="5"/>
      <c r="O310" s="5">
        <f t="shared" si="36"/>
        <v>-200</v>
      </c>
    </row>
    <row r="311" spans="1:15" x14ac:dyDescent="0.25">
      <c r="A311" s="12"/>
      <c r="B311" s="48"/>
      <c r="D311" s="35">
        <v>2800</v>
      </c>
      <c r="E311" s="35">
        <v>17.994750656168435</v>
      </c>
      <c r="F311" s="5">
        <f t="shared" si="33"/>
        <v>2600</v>
      </c>
      <c r="G311" s="5"/>
      <c r="H311" s="5"/>
      <c r="I311" s="5">
        <f t="shared" si="34"/>
        <v>-200</v>
      </c>
      <c r="J311" s="35">
        <v>3200</v>
      </c>
      <c r="K311" s="35">
        <v>43.13123359580004</v>
      </c>
      <c r="L311" s="5">
        <f t="shared" si="35"/>
        <v>3000</v>
      </c>
      <c r="M311" s="5"/>
      <c r="N311" s="5"/>
      <c r="O311" s="5">
        <f t="shared" si="36"/>
        <v>-200</v>
      </c>
    </row>
    <row r="312" spans="1:15" x14ac:dyDescent="0.25">
      <c r="A312" s="12"/>
      <c r="B312" s="48"/>
      <c r="D312" s="35">
        <v>2800</v>
      </c>
      <c r="E312" s="35">
        <v>233.15223097112903</v>
      </c>
      <c r="F312" s="5">
        <f t="shared" si="33"/>
        <v>2600</v>
      </c>
      <c r="G312" s="5"/>
      <c r="H312" s="5"/>
      <c r="I312" s="5">
        <f t="shared" si="34"/>
        <v>-200</v>
      </c>
      <c r="J312" s="35">
        <v>3200</v>
      </c>
      <c r="K312" s="35">
        <v>129.92125984252016</v>
      </c>
      <c r="L312" s="5">
        <f t="shared" si="35"/>
        <v>3000</v>
      </c>
      <c r="M312" s="5"/>
      <c r="N312" s="5"/>
      <c r="O312" s="5">
        <f t="shared" si="36"/>
        <v>-200</v>
      </c>
    </row>
    <row r="313" spans="1:15" x14ac:dyDescent="0.25">
      <c r="A313" s="12"/>
      <c r="B313" s="48"/>
      <c r="D313" s="35">
        <v>2800</v>
      </c>
      <c r="E313" s="35">
        <v>253.12860892388426</v>
      </c>
      <c r="F313" s="5">
        <f t="shared" si="33"/>
        <v>2600</v>
      </c>
      <c r="G313" s="5"/>
      <c r="H313" s="5"/>
      <c r="I313" s="5">
        <f t="shared" si="34"/>
        <v>-200</v>
      </c>
      <c r="J313" s="35">
        <v>3200</v>
      </c>
      <c r="K313" s="35">
        <v>20.86876640419905</v>
      </c>
      <c r="L313" s="5">
        <f t="shared" si="35"/>
        <v>3000</v>
      </c>
      <c r="M313" s="5"/>
      <c r="N313" s="5"/>
      <c r="O313" s="5">
        <f t="shared" si="36"/>
        <v>-200</v>
      </c>
    </row>
    <row r="314" spans="1:15" x14ac:dyDescent="0.25">
      <c r="A314" s="12"/>
      <c r="B314" s="48"/>
      <c r="D314" s="35">
        <v>2800</v>
      </c>
      <c r="E314" s="35">
        <v>10.154855643044357</v>
      </c>
      <c r="F314" s="5">
        <f t="shared" si="33"/>
        <v>2600</v>
      </c>
      <c r="G314" s="5"/>
      <c r="H314" s="5"/>
      <c r="I314" s="5">
        <f t="shared" si="34"/>
        <v>-200</v>
      </c>
      <c r="J314" s="35">
        <v>3200</v>
      </c>
      <c r="K314" s="35">
        <v>20.123359580051783</v>
      </c>
      <c r="L314" s="5">
        <f t="shared" si="35"/>
        <v>3000</v>
      </c>
      <c r="M314" s="5"/>
      <c r="N314" s="5"/>
      <c r="O314" s="5">
        <f t="shared" si="36"/>
        <v>-200</v>
      </c>
    </row>
    <row r="315" spans="1:15" x14ac:dyDescent="0.25">
      <c r="A315" s="12"/>
      <c r="B315" s="48"/>
      <c r="D315" s="35">
        <v>2800</v>
      </c>
      <c r="E315" s="35">
        <v>93.175853018372436</v>
      </c>
      <c r="F315" s="5">
        <f t="shared" si="33"/>
        <v>2600</v>
      </c>
      <c r="G315" s="5"/>
      <c r="H315" s="5"/>
      <c r="I315" s="5">
        <f t="shared" si="34"/>
        <v>-200</v>
      </c>
      <c r="J315" s="35">
        <v>3600</v>
      </c>
      <c r="K315" s="35">
        <v>16.866141732283722</v>
      </c>
      <c r="L315" s="5">
        <f t="shared" si="35"/>
        <v>3400</v>
      </c>
      <c r="M315" s="5"/>
      <c r="N315" s="5"/>
      <c r="O315" s="5">
        <f t="shared" si="36"/>
        <v>-200</v>
      </c>
    </row>
    <row r="316" spans="1:15" x14ac:dyDescent="0.25">
      <c r="A316" s="12"/>
      <c r="B316" s="48"/>
      <c r="D316" s="35">
        <v>2800</v>
      </c>
      <c r="E316" s="35">
        <v>67.913385826771446</v>
      </c>
      <c r="F316" s="5">
        <f t="shared" si="33"/>
        <v>2600</v>
      </c>
      <c r="G316" s="5"/>
      <c r="H316" s="5"/>
      <c r="I316" s="5">
        <f t="shared" si="34"/>
        <v>-200</v>
      </c>
      <c r="J316" s="35">
        <v>3600</v>
      </c>
      <c r="K316" s="35">
        <v>33.792650918635445</v>
      </c>
      <c r="L316" s="5">
        <f t="shared" si="35"/>
        <v>3400</v>
      </c>
      <c r="M316" s="5"/>
      <c r="N316" s="5"/>
      <c r="O316" s="5">
        <f t="shared" si="36"/>
        <v>-200</v>
      </c>
    </row>
    <row r="317" spans="1:15" x14ac:dyDescent="0.25">
      <c r="A317" s="12"/>
      <c r="B317" s="48"/>
      <c r="D317" s="35">
        <v>2800</v>
      </c>
      <c r="E317" s="35">
        <v>83.989501312336415</v>
      </c>
      <c r="F317" s="5">
        <f t="shared" si="33"/>
        <v>2600</v>
      </c>
      <c r="G317" s="5"/>
      <c r="H317" s="5"/>
      <c r="I317" s="5">
        <f t="shared" si="34"/>
        <v>-200</v>
      </c>
      <c r="J317" s="35">
        <v>3600</v>
      </c>
      <c r="K317" s="35">
        <v>114.1732283464562</v>
      </c>
      <c r="L317" s="5">
        <f t="shared" si="35"/>
        <v>3400</v>
      </c>
      <c r="M317" s="5"/>
      <c r="N317" s="5"/>
      <c r="O317" s="5">
        <f t="shared" si="36"/>
        <v>-200</v>
      </c>
    </row>
    <row r="318" spans="1:15" x14ac:dyDescent="0.25">
      <c r="A318" s="12"/>
      <c r="B318" s="48"/>
      <c r="D318" s="35">
        <v>2800</v>
      </c>
      <c r="E318" s="35">
        <v>14.013123359580277</v>
      </c>
      <c r="F318" s="5">
        <f t="shared" si="33"/>
        <v>2600</v>
      </c>
      <c r="G318" s="5"/>
      <c r="H318" s="5"/>
      <c r="I318" s="5">
        <f t="shared" si="34"/>
        <v>-200</v>
      </c>
      <c r="J318" s="35">
        <v>3600</v>
      </c>
      <c r="K318" s="35">
        <v>120.03937007874083</v>
      </c>
      <c r="L318" s="5">
        <f t="shared" si="35"/>
        <v>3400</v>
      </c>
      <c r="M318" s="5"/>
      <c r="N318" s="5"/>
      <c r="O318" s="5">
        <f t="shared" si="36"/>
        <v>-200</v>
      </c>
    </row>
    <row r="319" spans="1:15" x14ac:dyDescent="0.25">
      <c r="A319" s="12"/>
      <c r="B319" s="48"/>
      <c r="D319" s="35">
        <v>2800</v>
      </c>
      <c r="E319" s="35">
        <v>104.98687664041972</v>
      </c>
      <c r="F319" s="5">
        <f t="shared" si="33"/>
        <v>2600</v>
      </c>
      <c r="G319" s="5"/>
      <c r="H319" s="5"/>
      <c r="I319" s="5">
        <f t="shared" si="34"/>
        <v>-200</v>
      </c>
      <c r="J319" s="35">
        <v>3600</v>
      </c>
      <c r="K319" s="35">
        <v>30.183727034121148</v>
      </c>
      <c r="L319" s="5">
        <f t="shared" si="35"/>
        <v>3400</v>
      </c>
      <c r="M319" s="5"/>
      <c r="N319" s="5"/>
      <c r="O319" s="5">
        <f t="shared" si="36"/>
        <v>-200</v>
      </c>
    </row>
    <row r="320" spans="1:15" x14ac:dyDescent="0.25">
      <c r="A320" s="12"/>
      <c r="B320" s="48"/>
      <c r="D320" s="35">
        <v>2800</v>
      </c>
      <c r="E320" s="35">
        <v>236.87664041994776</v>
      </c>
      <c r="F320" s="5">
        <f t="shared" si="33"/>
        <v>2600</v>
      </c>
      <c r="G320" s="5"/>
      <c r="H320" s="5"/>
      <c r="I320" s="5">
        <f t="shared" si="34"/>
        <v>-200</v>
      </c>
      <c r="J320" s="35">
        <v>3600</v>
      </c>
      <c r="K320" s="35">
        <v>69.881889763779327</v>
      </c>
      <c r="L320" s="5">
        <f t="shared" si="35"/>
        <v>3400</v>
      </c>
      <c r="M320" s="5"/>
      <c r="N320" s="5"/>
      <c r="O320" s="5">
        <f t="shared" si="36"/>
        <v>-200</v>
      </c>
    </row>
    <row r="321" spans="1:15" x14ac:dyDescent="0.25">
      <c r="A321" s="12"/>
      <c r="B321" s="48"/>
      <c r="D321" s="35">
        <v>2800</v>
      </c>
      <c r="E321" s="35">
        <v>75.787401574803425</v>
      </c>
      <c r="F321" s="5">
        <f t="shared" si="33"/>
        <v>2600</v>
      </c>
      <c r="G321" s="5"/>
      <c r="H321" s="5"/>
      <c r="I321" s="5">
        <f t="shared" si="34"/>
        <v>-200</v>
      </c>
      <c r="J321" s="35">
        <v>3600</v>
      </c>
      <c r="K321" s="35">
        <v>49.013123359580277</v>
      </c>
      <c r="L321" s="5">
        <f t="shared" si="35"/>
        <v>3400</v>
      </c>
      <c r="M321" s="5"/>
      <c r="N321" s="5"/>
      <c r="O321" s="5">
        <f t="shared" si="36"/>
        <v>-200</v>
      </c>
    </row>
    <row r="322" spans="1:15" x14ac:dyDescent="0.25">
      <c r="A322" s="12"/>
      <c r="B322" s="48"/>
      <c r="D322" s="35">
        <v>2800</v>
      </c>
      <c r="E322" s="35">
        <v>62</v>
      </c>
      <c r="F322" s="5">
        <f t="shared" si="33"/>
        <v>2600</v>
      </c>
      <c r="G322" s="5"/>
      <c r="H322" s="5"/>
      <c r="I322" s="5">
        <f t="shared" si="34"/>
        <v>-200</v>
      </c>
      <c r="J322" s="35">
        <v>4000</v>
      </c>
      <c r="K322" s="35">
        <v>49.86876640419996</v>
      </c>
      <c r="L322" s="5">
        <f t="shared" si="35"/>
        <v>3800</v>
      </c>
      <c r="M322" s="5"/>
      <c r="N322" s="5"/>
      <c r="O322" s="5">
        <f t="shared" si="36"/>
        <v>-200</v>
      </c>
    </row>
    <row r="323" spans="1:15" x14ac:dyDescent="0.25">
      <c r="A323" s="12"/>
      <c r="B323" s="48"/>
      <c r="D323" s="35">
        <v>2800</v>
      </c>
      <c r="E323" s="35">
        <v>30</v>
      </c>
      <c r="F323" s="5">
        <f t="shared" si="33"/>
        <v>2600</v>
      </c>
      <c r="G323" s="5"/>
      <c r="H323" s="5"/>
      <c r="I323" s="5">
        <f t="shared" si="34"/>
        <v>-200</v>
      </c>
      <c r="J323" s="35">
        <v>4000</v>
      </c>
      <c r="K323" s="35">
        <v>102.88451443569465</v>
      </c>
      <c r="L323" s="5">
        <f t="shared" si="35"/>
        <v>3800</v>
      </c>
      <c r="M323" s="5"/>
      <c r="N323" s="5"/>
      <c r="O323" s="5">
        <f t="shared" si="36"/>
        <v>-200</v>
      </c>
    </row>
    <row r="324" spans="1:15" x14ac:dyDescent="0.25">
      <c r="A324" s="12"/>
      <c r="B324" s="48"/>
      <c r="D324" s="35">
        <v>2800</v>
      </c>
      <c r="E324" s="35">
        <v>361.84251968503941</v>
      </c>
      <c r="F324" s="5">
        <f t="shared" si="33"/>
        <v>2600</v>
      </c>
      <c r="G324" s="5"/>
      <c r="H324" s="5"/>
      <c r="I324" s="5">
        <f t="shared" si="34"/>
        <v>-200</v>
      </c>
      <c r="J324" s="35">
        <v>4000</v>
      </c>
      <c r="K324" s="35">
        <v>38.097112860892594</v>
      </c>
      <c r="L324" s="5">
        <f t="shared" si="35"/>
        <v>3800</v>
      </c>
      <c r="M324" s="5"/>
      <c r="N324" s="5"/>
      <c r="O324" s="5">
        <f t="shared" si="36"/>
        <v>-200</v>
      </c>
    </row>
    <row r="325" spans="1:15" x14ac:dyDescent="0.25">
      <c r="A325" s="12"/>
      <c r="B325" s="48"/>
      <c r="D325">
        <v>2800</v>
      </c>
      <c r="E325">
        <v>25.918635170603466</v>
      </c>
      <c r="F325" s="5">
        <f t="shared" si="33"/>
        <v>2600</v>
      </c>
      <c r="G325" s="5"/>
      <c r="H325" s="5"/>
      <c r="I325" s="5">
        <f t="shared" si="34"/>
        <v>-200</v>
      </c>
      <c r="J325" s="35">
        <v>4000</v>
      </c>
      <c r="K325" s="35">
        <v>140.74803149606214</v>
      </c>
      <c r="L325" s="5">
        <f t="shared" si="35"/>
        <v>3800</v>
      </c>
      <c r="M325" s="5"/>
      <c r="N325" s="5"/>
      <c r="O325" s="5">
        <f t="shared" si="36"/>
        <v>-200</v>
      </c>
    </row>
    <row r="326" spans="1:15" x14ac:dyDescent="0.25">
      <c r="A326" s="12"/>
      <c r="B326" s="48"/>
      <c r="D326">
        <v>2800</v>
      </c>
      <c r="E326">
        <v>7.8740157480315247</v>
      </c>
      <c r="F326" s="5">
        <f t="shared" si="33"/>
        <v>2600</v>
      </c>
      <c r="G326" s="5"/>
      <c r="H326" s="5"/>
      <c r="I326" s="5">
        <f t="shared" si="34"/>
        <v>-200</v>
      </c>
      <c r="J326" s="35">
        <v>4000</v>
      </c>
      <c r="K326" s="35">
        <v>197.83464566929069</v>
      </c>
      <c r="L326" s="5">
        <f t="shared" si="35"/>
        <v>3800</v>
      </c>
      <c r="M326" s="5"/>
      <c r="N326" s="5"/>
      <c r="O326" s="5">
        <f t="shared" si="36"/>
        <v>-200</v>
      </c>
    </row>
    <row r="327" spans="1:15" x14ac:dyDescent="0.25">
      <c r="B327" s="39"/>
      <c r="D327">
        <v>2800</v>
      </c>
      <c r="E327">
        <v>60.039370078739921</v>
      </c>
      <c r="F327" s="5">
        <f t="shared" si="33"/>
        <v>2600</v>
      </c>
      <c r="I327" s="5">
        <f t="shared" si="34"/>
        <v>-200</v>
      </c>
      <c r="J327" s="35">
        <v>4000</v>
      </c>
      <c r="K327" s="35">
        <v>166.09186351706012</v>
      </c>
      <c r="L327" s="5">
        <f t="shared" si="35"/>
        <v>3800</v>
      </c>
      <c r="M327" s="5"/>
      <c r="N327" s="5"/>
      <c r="O327" s="5">
        <f t="shared" si="36"/>
        <v>-200</v>
      </c>
    </row>
    <row r="328" spans="1:15" x14ac:dyDescent="0.25">
      <c r="B328" s="39"/>
      <c r="D328">
        <v>3200</v>
      </c>
      <c r="E328">
        <v>147.01312335958028</v>
      </c>
      <c r="F328" s="5">
        <f t="shared" si="33"/>
        <v>3000</v>
      </c>
      <c r="I328" s="5">
        <f t="shared" si="34"/>
        <v>-200</v>
      </c>
      <c r="J328" s="35">
        <v>4000</v>
      </c>
      <c r="K328" s="35">
        <v>27.973753280840356</v>
      </c>
      <c r="L328" s="5">
        <f t="shared" si="35"/>
        <v>3800</v>
      </c>
      <c r="M328" s="5"/>
      <c r="N328" s="5"/>
      <c r="O328" s="5">
        <f t="shared" si="36"/>
        <v>-200</v>
      </c>
    </row>
    <row r="329" spans="1:15" x14ac:dyDescent="0.25">
      <c r="B329" s="39"/>
      <c r="D329" s="35">
        <v>3200</v>
      </c>
      <c r="E329" s="35">
        <v>0.98687664041972312</v>
      </c>
      <c r="F329" s="5">
        <f t="shared" ref="F329:F392" si="37">D329-($Q$7/2)</f>
        <v>3000</v>
      </c>
      <c r="I329" s="5">
        <f t="shared" ref="I329:I392" si="38">G329-($Q$7/2)</f>
        <v>-200</v>
      </c>
      <c r="J329">
        <v>4000</v>
      </c>
      <c r="K329">
        <v>88.986876640419723</v>
      </c>
      <c r="L329" s="5">
        <f t="shared" ref="L329:L392" si="39">J329-($Q$7/2)</f>
        <v>3800</v>
      </c>
      <c r="M329" s="5"/>
      <c r="N329" s="5"/>
      <c r="O329" s="5">
        <f t="shared" ref="O329:O392" si="40">M329-($Q$7/2)</f>
        <v>-200</v>
      </c>
    </row>
    <row r="330" spans="1:15" x14ac:dyDescent="0.25">
      <c r="B330" s="39"/>
      <c r="D330" s="35">
        <v>3200</v>
      </c>
      <c r="E330" s="35">
        <v>79.091863517061029</v>
      </c>
      <c r="F330" s="5">
        <f t="shared" si="37"/>
        <v>3000</v>
      </c>
      <c r="I330" s="5">
        <f t="shared" si="38"/>
        <v>-200</v>
      </c>
      <c r="J330" s="35">
        <v>4400</v>
      </c>
      <c r="K330" s="35">
        <v>36.089238845144791</v>
      </c>
      <c r="L330" s="5">
        <f t="shared" si="39"/>
        <v>4200</v>
      </c>
      <c r="M330" s="5"/>
      <c r="N330" s="5"/>
      <c r="O330" s="5">
        <f t="shared" si="40"/>
        <v>-200</v>
      </c>
    </row>
    <row r="331" spans="1:15" x14ac:dyDescent="0.25">
      <c r="B331" s="39"/>
      <c r="D331" s="35">
        <v>3200</v>
      </c>
      <c r="E331" s="35">
        <v>21.104986876640396</v>
      </c>
      <c r="F331" s="5">
        <f t="shared" si="37"/>
        <v>3000</v>
      </c>
      <c r="I331" s="5">
        <f t="shared" si="38"/>
        <v>-200</v>
      </c>
      <c r="J331" s="35">
        <v>4400</v>
      </c>
      <c r="K331" s="35">
        <v>324.06561679789957</v>
      </c>
      <c r="L331" s="5">
        <f t="shared" si="39"/>
        <v>4200</v>
      </c>
      <c r="M331" s="5"/>
      <c r="N331" s="5"/>
      <c r="O331" s="5">
        <f t="shared" si="40"/>
        <v>-200</v>
      </c>
    </row>
    <row r="332" spans="1:15" x14ac:dyDescent="0.25">
      <c r="B332" s="39"/>
      <c r="D332" s="35">
        <v>3200</v>
      </c>
      <c r="E332" s="35">
        <v>199.80314960629948</v>
      </c>
      <c r="F332" s="5">
        <f t="shared" si="37"/>
        <v>3000</v>
      </c>
      <c r="I332" s="5">
        <f t="shared" si="38"/>
        <v>-200</v>
      </c>
      <c r="J332" s="35">
        <v>4400</v>
      </c>
      <c r="K332" s="35">
        <v>75.934383202100435</v>
      </c>
      <c r="L332" s="5">
        <f t="shared" si="39"/>
        <v>4200</v>
      </c>
      <c r="M332" s="5"/>
      <c r="N332" s="5"/>
      <c r="O332" s="5">
        <f t="shared" si="40"/>
        <v>-200</v>
      </c>
    </row>
    <row r="333" spans="1:15" x14ac:dyDescent="0.25">
      <c r="B333" s="39"/>
      <c r="D333" s="35">
        <v>3200</v>
      </c>
      <c r="E333" s="35">
        <v>9.1443569553812267</v>
      </c>
      <c r="F333" s="5">
        <f t="shared" si="37"/>
        <v>3000</v>
      </c>
      <c r="I333" s="5">
        <f t="shared" si="38"/>
        <v>-200</v>
      </c>
      <c r="J333" s="35">
        <v>4400</v>
      </c>
      <c r="K333" s="35">
        <v>123.14173228346499</v>
      </c>
      <c r="L333" s="5">
        <f t="shared" si="39"/>
        <v>4200</v>
      </c>
      <c r="M333" s="5"/>
      <c r="N333" s="5"/>
      <c r="O333" s="5">
        <f t="shared" si="40"/>
        <v>-200</v>
      </c>
    </row>
    <row r="334" spans="1:15" x14ac:dyDescent="0.25">
      <c r="B334" s="39"/>
      <c r="D334" s="35">
        <v>3200</v>
      </c>
      <c r="E334" s="35">
        <v>115.15485564304436</v>
      </c>
      <c r="F334" s="5">
        <f t="shared" si="37"/>
        <v>3000</v>
      </c>
      <c r="I334" s="5">
        <f t="shared" si="38"/>
        <v>-200</v>
      </c>
      <c r="J334" s="35">
        <v>4400</v>
      </c>
      <c r="K334" s="35">
        <v>211.85564304461877</v>
      </c>
      <c r="L334" s="5">
        <f t="shared" si="39"/>
        <v>4200</v>
      </c>
      <c r="M334" s="5"/>
      <c r="N334" s="5"/>
      <c r="O334" s="5">
        <f t="shared" si="40"/>
        <v>-200</v>
      </c>
    </row>
    <row r="335" spans="1:15" x14ac:dyDescent="0.25">
      <c r="B335" s="39"/>
      <c r="D335" s="35">
        <v>3200</v>
      </c>
      <c r="E335" s="35">
        <v>139.76377952755956</v>
      </c>
      <c r="F335" s="5">
        <f t="shared" si="37"/>
        <v>3000</v>
      </c>
      <c r="I335" s="5">
        <f t="shared" si="38"/>
        <v>-200</v>
      </c>
      <c r="J335">
        <v>4400</v>
      </c>
      <c r="K335">
        <v>91.13123359580004</v>
      </c>
      <c r="L335" s="5">
        <f t="shared" si="39"/>
        <v>4200</v>
      </c>
      <c r="M335" s="5"/>
      <c r="N335" s="5"/>
      <c r="O335" s="5">
        <f t="shared" si="40"/>
        <v>-200</v>
      </c>
    </row>
    <row r="336" spans="1:15" x14ac:dyDescent="0.25">
      <c r="B336" s="39"/>
      <c r="D336" s="35">
        <v>3200</v>
      </c>
      <c r="E336" s="35">
        <v>185.02624671916055</v>
      </c>
      <c r="F336" s="5">
        <f t="shared" si="37"/>
        <v>3000</v>
      </c>
      <c r="I336" s="5">
        <f t="shared" si="38"/>
        <v>-200</v>
      </c>
      <c r="J336" s="35">
        <v>4800</v>
      </c>
      <c r="K336" s="35">
        <v>274.11811023622067</v>
      </c>
      <c r="L336" s="5">
        <f t="shared" si="39"/>
        <v>4600</v>
      </c>
      <c r="M336" s="5"/>
      <c r="N336" s="5"/>
      <c r="O336" s="5">
        <f t="shared" si="40"/>
        <v>-200</v>
      </c>
    </row>
    <row r="337" spans="2:15" x14ac:dyDescent="0.25">
      <c r="B337" s="50"/>
      <c r="D337" s="35">
        <v>3200</v>
      </c>
      <c r="E337" s="35">
        <v>174.94750656168071</v>
      </c>
      <c r="F337" s="5">
        <f t="shared" si="37"/>
        <v>3000</v>
      </c>
      <c r="I337" s="5">
        <f t="shared" si="38"/>
        <v>-200</v>
      </c>
      <c r="J337" s="35">
        <v>4800</v>
      </c>
      <c r="K337" s="35">
        <v>400</v>
      </c>
      <c r="L337" s="5">
        <f t="shared" si="39"/>
        <v>4600</v>
      </c>
      <c r="M337" s="5"/>
      <c r="N337" s="5"/>
      <c r="O337" s="5">
        <f t="shared" si="40"/>
        <v>-200</v>
      </c>
    </row>
    <row r="338" spans="2:15" x14ac:dyDescent="0.25">
      <c r="B338" s="50"/>
      <c r="D338" s="35">
        <v>3200</v>
      </c>
      <c r="E338" s="35">
        <v>78.921259842519248</v>
      </c>
      <c r="F338" s="5">
        <f t="shared" si="37"/>
        <v>3000</v>
      </c>
      <c r="I338" s="5">
        <f t="shared" si="38"/>
        <v>-200</v>
      </c>
      <c r="J338" s="35">
        <v>4800</v>
      </c>
      <c r="K338" s="35">
        <v>400</v>
      </c>
      <c r="L338" s="5">
        <f t="shared" si="39"/>
        <v>4600</v>
      </c>
      <c r="M338" s="5"/>
      <c r="N338" s="5"/>
      <c r="O338" s="5">
        <f t="shared" si="40"/>
        <v>-200</v>
      </c>
    </row>
    <row r="339" spans="2:15" x14ac:dyDescent="0.25">
      <c r="B339" s="50"/>
      <c r="D339" s="35">
        <v>3200</v>
      </c>
      <c r="E339" s="35">
        <v>288.93700787401667</v>
      </c>
      <c r="F339" s="5">
        <f t="shared" si="37"/>
        <v>3000</v>
      </c>
      <c r="I339" s="5">
        <f t="shared" si="38"/>
        <v>-200</v>
      </c>
      <c r="J339">
        <v>4800</v>
      </c>
      <c r="K339">
        <v>59.711286089238456</v>
      </c>
      <c r="L339" s="5">
        <f t="shared" si="39"/>
        <v>4600</v>
      </c>
      <c r="M339" s="5"/>
      <c r="N339" s="5"/>
      <c r="O339" s="5">
        <f t="shared" si="40"/>
        <v>-200</v>
      </c>
    </row>
    <row r="340" spans="2:15" x14ac:dyDescent="0.25">
      <c r="B340" s="50"/>
      <c r="D340" s="35">
        <v>3200</v>
      </c>
      <c r="E340" s="35">
        <v>104.11811023622067</v>
      </c>
      <c r="F340" s="5">
        <f t="shared" si="37"/>
        <v>3000</v>
      </c>
      <c r="I340" s="5">
        <f t="shared" si="38"/>
        <v>-200</v>
      </c>
      <c r="J340" s="35">
        <v>5200</v>
      </c>
      <c r="K340" s="35">
        <v>398.12598425196848</v>
      </c>
      <c r="L340" s="5">
        <f t="shared" si="39"/>
        <v>5000</v>
      </c>
      <c r="M340" s="5"/>
      <c r="N340" s="5"/>
      <c r="O340" s="5">
        <f t="shared" si="40"/>
        <v>-200</v>
      </c>
    </row>
    <row r="341" spans="2:15" x14ac:dyDescent="0.25">
      <c r="B341" s="39"/>
      <c r="D341" s="35">
        <v>3200</v>
      </c>
      <c r="E341" s="35">
        <v>79.724409448818733</v>
      </c>
      <c r="F341" s="5">
        <f t="shared" si="37"/>
        <v>3000</v>
      </c>
      <c r="I341" s="5">
        <f t="shared" si="38"/>
        <v>-200</v>
      </c>
      <c r="J341" s="35">
        <v>5200</v>
      </c>
      <c r="K341" s="35">
        <v>400</v>
      </c>
      <c r="L341" s="5">
        <f t="shared" si="39"/>
        <v>5000</v>
      </c>
      <c r="M341" s="5"/>
      <c r="N341" s="5"/>
      <c r="O341" s="5">
        <f t="shared" si="40"/>
        <v>-200</v>
      </c>
    </row>
    <row r="342" spans="2:15" x14ac:dyDescent="0.25">
      <c r="B342" s="39"/>
      <c r="D342" s="35">
        <v>3200</v>
      </c>
      <c r="E342" s="35">
        <v>216.15748031496059</v>
      </c>
      <c r="F342" s="5">
        <f t="shared" si="37"/>
        <v>3000</v>
      </c>
      <c r="I342" s="5">
        <f t="shared" si="38"/>
        <v>-200</v>
      </c>
      <c r="J342" s="35">
        <v>5200</v>
      </c>
      <c r="K342" s="35">
        <v>18.853018372703445</v>
      </c>
      <c r="L342" s="5">
        <f t="shared" si="39"/>
        <v>5000</v>
      </c>
      <c r="M342" s="5"/>
      <c r="N342" s="5"/>
      <c r="O342" s="5">
        <f t="shared" si="40"/>
        <v>-200</v>
      </c>
    </row>
    <row r="343" spans="2:15" x14ac:dyDescent="0.25">
      <c r="B343" s="39"/>
      <c r="D343" s="35">
        <v>3200</v>
      </c>
      <c r="E343" s="35">
        <v>338.91076115485566</v>
      </c>
      <c r="F343" s="5">
        <f t="shared" si="37"/>
        <v>3000</v>
      </c>
      <c r="I343" s="5">
        <f t="shared" si="38"/>
        <v>-200</v>
      </c>
      <c r="J343" s="35">
        <v>5200</v>
      </c>
      <c r="K343" s="35">
        <v>155.83989501312317</v>
      </c>
      <c r="L343" s="5">
        <f t="shared" si="39"/>
        <v>5000</v>
      </c>
      <c r="M343" s="5"/>
      <c r="N343" s="5"/>
      <c r="O343" s="5">
        <f t="shared" si="40"/>
        <v>-200</v>
      </c>
    </row>
    <row r="344" spans="2:15" x14ac:dyDescent="0.25">
      <c r="B344" s="39"/>
      <c r="D344" s="35">
        <v>3200</v>
      </c>
      <c r="E344" s="35">
        <v>185.03937007874083</v>
      </c>
      <c r="F344" s="5">
        <f t="shared" si="37"/>
        <v>3000</v>
      </c>
      <c r="I344" s="5">
        <f t="shared" si="38"/>
        <v>-200</v>
      </c>
      <c r="J344" s="35">
        <v>5600</v>
      </c>
      <c r="K344" s="35">
        <v>400</v>
      </c>
      <c r="L344" s="5">
        <f t="shared" si="39"/>
        <v>5400</v>
      </c>
      <c r="M344" s="5"/>
      <c r="N344" s="5"/>
      <c r="O344" s="5">
        <f t="shared" si="40"/>
        <v>-200</v>
      </c>
    </row>
    <row r="345" spans="2:15" x14ac:dyDescent="0.25">
      <c r="B345" s="39"/>
      <c r="D345" s="35">
        <v>3200</v>
      </c>
      <c r="E345" s="35">
        <v>194.83727034120739</v>
      </c>
      <c r="F345" s="5">
        <f t="shared" si="37"/>
        <v>3000</v>
      </c>
      <c r="I345" s="5">
        <f t="shared" si="38"/>
        <v>-200</v>
      </c>
      <c r="J345" s="35">
        <v>6000</v>
      </c>
      <c r="K345" s="35">
        <v>400</v>
      </c>
      <c r="L345" s="5">
        <f t="shared" si="39"/>
        <v>5800</v>
      </c>
      <c r="M345" s="5"/>
      <c r="N345" s="5"/>
      <c r="O345" s="5">
        <f t="shared" si="40"/>
        <v>-200</v>
      </c>
    </row>
    <row r="346" spans="2:15" x14ac:dyDescent="0.25">
      <c r="B346" s="39"/>
      <c r="D346">
        <v>3200</v>
      </c>
      <c r="E346">
        <v>129.92125984252016</v>
      </c>
      <c r="F346" s="5">
        <f t="shared" si="37"/>
        <v>3000</v>
      </c>
      <c r="I346" s="5">
        <f t="shared" si="38"/>
        <v>-200</v>
      </c>
      <c r="J346" s="35">
        <v>6400</v>
      </c>
      <c r="K346" s="35">
        <v>400</v>
      </c>
      <c r="L346" s="5">
        <f t="shared" si="39"/>
        <v>6200</v>
      </c>
      <c r="M346" s="5"/>
      <c r="N346" s="5"/>
      <c r="O346" s="5">
        <f t="shared" si="40"/>
        <v>-200</v>
      </c>
    </row>
    <row r="347" spans="2:15" x14ac:dyDescent="0.25">
      <c r="B347" s="39"/>
      <c r="D347">
        <v>3200</v>
      </c>
      <c r="E347">
        <v>118.76640419947489</v>
      </c>
      <c r="F347" s="5">
        <f t="shared" si="37"/>
        <v>3000</v>
      </c>
      <c r="I347" s="5">
        <f t="shared" si="38"/>
        <v>-200</v>
      </c>
      <c r="J347" s="35">
        <v>6800</v>
      </c>
      <c r="K347" s="35">
        <v>96.965879265091644</v>
      </c>
      <c r="L347" s="5">
        <f t="shared" si="39"/>
        <v>6600</v>
      </c>
      <c r="M347" s="5"/>
      <c r="N347" s="5"/>
      <c r="O347" s="5">
        <f t="shared" si="40"/>
        <v>-200</v>
      </c>
    </row>
    <row r="348" spans="2:15" x14ac:dyDescent="0.25">
      <c r="B348" s="39"/>
      <c r="D348" s="35">
        <v>3200</v>
      </c>
      <c r="E348" s="35">
        <v>41.994750656168435</v>
      </c>
      <c r="F348" s="5">
        <f t="shared" si="37"/>
        <v>3000</v>
      </c>
      <c r="I348" s="5">
        <f t="shared" si="38"/>
        <v>-200</v>
      </c>
      <c r="L348" s="5">
        <f t="shared" si="39"/>
        <v>-200</v>
      </c>
      <c r="M348" s="5"/>
      <c r="N348" s="5"/>
      <c r="O348" s="5">
        <f t="shared" si="40"/>
        <v>-200</v>
      </c>
    </row>
    <row r="349" spans="2:15" x14ac:dyDescent="0.25">
      <c r="B349" s="39"/>
      <c r="D349" s="35">
        <v>3200</v>
      </c>
      <c r="E349" s="35">
        <v>73.000000000000455</v>
      </c>
      <c r="F349" s="5">
        <f t="shared" si="37"/>
        <v>3000</v>
      </c>
      <c r="I349" s="5">
        <f t="shared" si="38"/>
        <v>-200</v>
      </c>
      <c r="L349" s="5">
        <f t="shared" si="39"/>
        <v>-200</v>
      </c>
      <c r="M349" s="5"/>
      <c r="N349" s="5"/>
      <c r="O349" s="5">
        <f t="shared" si="40"/>
        <v>-200</v>
      </c>
    </row>
    <row r="350" spans="2:15" x14ac:dyDescent="0.25">
      <c r="B350" s="39"/>
      <c r="D350" s="35">
        <v>3200</v>
      </c>
      <c r="E350" s="35">
        <v>252.98687664041972</v>
      </c>
      <c r="F350" s="5">
        <f t="shared" si="37"/>
        <v>3000</v>
      </c>
      <c r="I350" s="5">
        <f t="shared" si="38"/>
        <v>-200</v>
      </c>
      <c r="L350" s="5">
        <f t="shared" si="39"/>
        <v>-200</v>
      </c>
      <c r="M350" s="5"/>
      <c r="N350" s="5"/>
      <c r="O350" s="5">
        <f t="shared" si="40"/>
        <v>-200</v>
      </c>
    </row>
    <row r="351" spans="2:15" x14ac:dyDescent="0.25">
      <c r="B351" s="39"/>
      <c r="D351" s="35">
        <v>3600</v>
      </c>
      <c r="E351" s="35">
        <v>290.97900262467101</v>
      </c>
      <c r="F351" s="5">
        <f t="shared" si="37"/>
        <v>3400</v>
      </c>
      <c r="I351" s="5">
        <f t="shared" si="38"/>
        <v>-200</v>
      </c>
      <c r="L351" s="5">
        <f t="shared" si="39"/>
        <v>-200</v>
      </c>
      <c r="M351" s="5"/>
      <c r="N351" s="5"/>
      <c r="O351" s="5">
        <f t="shared" si="40"/>
        <v>-200</v>
      </c>
    </row>
    <row r="352" spans="2:15" x14ac:dyDescent="0.25">
      <c r="B352" s="39"/>
      <c r="D352" s="35">
        <v>3600</v>
      </c>
      <c r="E352" s="35">
        <v>96.104986876640396</v>
      </c>
      <c r="F352" s="5">
        <f t="shared" si="37"/>
        <v>3400</v>
      </c>
      <c r="I352" s="5">
        <f t="shared" si="38"/>
        <v>-200</v>
      </c>
      <c r="L352" s="5">
        <f t="shared" si="39"/>
        <v>-200</v>
      </c>
      <c r="M352" s="5"/>
      <c r="N352" s="5"/>
      <c r="O352" s="5">
        <f t="shared" si="40"/>
        <v>-200</v>
      </c>
    </row>
    <row r="353" spans="2:15" x14ac:dyDescent="0.25">
      <c r="B353" s="39"/>
      <c r="D353" s="35">
        <v>3600</v>
      </c>
      <c r="E353" s="35">
        <v>69.881889763779327</v>
      </c>
      <c r="F353" s="5">
        <f t="shared" si="37"/>
        <v>3400</v>
      </c>
      <c r="I353" s="5">
        <f t="shared" si="38"/>
        <v>-200</v>
      </c>
      <c r="J353" s="12"/>
      <c r="K353" s="49"/>
      <c r="L353" s="5">
        <f t="shared" si="39"/>
        <v>-200</v>
      </c>
      <c r="M353" s="5"/>
      <c r="N353" s="5"/>
      <c r="O353" s="5">
        <f t="shared" si="40"/>
        <v>-200</v>
      </c>
    </row>
    <row r="354" spans="2:15" x14ac:dyDescent="0.25">
      <c r="B354" s="39"/>
      <c r="D354" s="35">
        <v>3600</v>
      </c>
      <c r="E354" s="35">
        <v>234.01312335958028</v>
      </c>
      <c r="F354" s="5">
        <f t="shared" si="37"/>
        <v>3400</v>
      </c>
      <c r="I354" s="5">
        <f t="shared" si="38"/>
        <v>-200</v>
      </c>
      <c r="J354" s="12"/>
      <c r="K354" s="49"/>
      <c r="L354" s="5">
        <f t="shared" si="39"/>
        <v>-200</v>
      </c>
      <c r="M354" s="5"/>
      <c r="N354" s="5"/>
      <c r="O354" s="5">
        <f t="shared" si="40"/>
        <v>-200</v>
      </c>
    </row>
    <row r="355" spans="2:15" x14ac:dyDescent="0.25">
      <c r="B355" s="39"/>
      <c r="D355">
        <v>3600</v>
      </c>
      <c r="E355">
        <v>400</v>
      </c>
      <c r="F355" s="5">
        <f t="shared" si="37"/>
        <v>3400</v>
      </c>
      <c r="I355" s="5">
        <f t="shared" si="38"/>
        <v>-200</v>
      </c>
      <c r="J355" s="12"/>
      <c r="K355" s="49"/>
      <c r="L355" s="5">
        <f t="shared" si="39"/>
        <v>-200</v>
      </c>
      <c r="M355" s="5"/>
      <c r="N355" s="5"/>
      <c r="O355" s="5">
        <f t="shared" si="40"/>
        <v>-200</v>
      </c>
    </row>
    <row r="356" spans="2:15" x14ac:dyDescent="0.25">
      <c r="B356" s="39"/>
      <c r="D356" s="35">
        <v>3600</v>
      </c>
      <c r="E356" s="35">
        <v>322.17847769028867</v>
      </c>
      <c r="F356" s="5">
        <f t="shared" si="37"/>
        <v>3400</v>
      </c>
      <c r="I356" s="5">
        <f t="shared" si="38"/>
        <v>-200</v>
      </c>
      <c r="J356" s="12"/>
      <c r="K356" s="49"/>
      <c r="L356" s="5">
        <f t="shared" si="39"/>
        <v>-200</v>
      </c>
      <c r="M356" s="5"/>
      <c r="N356" s="5"/>
      <c r="O356" s="5">
        <f t="shared" si="40"/>
        <v>-200</v>
      </c>
    </row>
    <row r="357" spans="2:15" x14ac:dyDescent="0.25">
      <c r="B357" s="39"/>
      <c r="D357" s="35">
        <v>3600</v>
      </c>
      <c r="E357" s="35">
        <v>4.8425196850394059</v>
      </c>
      <c r="F357" s="5">
        <f t="shared" si="37"/>
        <v>3400</v>
      </c>
      <c r="I357" s="5">
        <f t="shared" si="38"/>
        <v>-200</v>
      </c>
      <c r="J357" s="12"/>
      <c r="K357" s="49"/>
      <c r="L357" s="5">
        <f t="shared" si="39"/>
        <v>-200</v>
      </c>
      <c r="M357" s="5"/>
      <c r="N357" s="5"/>
      <c r="O357" s="5">
        <f t="shared" si="40"/>
        <v>-200</v>
      </c>
    </row>
    <row r="358" spans="2:15" x14ac:dyDescent="0.25">
      <c r="B358" s="39"/>
      <c r="D358" s="35">
        <v>3600</v>
      </c>
      <c r="E358" s="35">
        <v>239.82939632545913</v>
      </c>
      <c r="F358" s="5">
        <f t="shared" si="37"/>
        <v>3400</v>
      </c>
      <c r="I358" s="5">
        <f t="shared" si="38"/>
        <v>-200</v>
      </c>
      <c r="J358" s="12"/>
      <c r="K358" s="49"/>
      <c r="L358" s="5">
        <f t="shared" si="39"/>
        <v>-200</v>
      </c>
      <c r="M358" s="5"/>
      <c r="N358" s="5"/>
      <c r="O358" s="5">
        <f t="shared" si="40"/>
        <v>-200</v>
      </c>
    </row>
    <row r="359" spans="2:15" x14ac:dyDescent="0.25">
      <c r="B359" s="39"/>
      <c r="D359" s="35">
        <v>3600</v>
      </c>
      <c r="E359" s="35">
        <v>5.0656167979004749</v>
      </c>
      <c r="F359" s="5">
        <f t="shared" si="37"/>
        <v>3400</v>
      </c>
      <c r="I359" s="5">
        <f t="shared" si="38"/>
        <v>-200</v>
      </c>
      <c r="J359" s="12"/>
      <c r="K359" s="12"/>
      <c r="L359" s="5">
        <f t="shared" si="39"/>
        <v>-200</v>
      </c>
      <c r="M359" s="5"/>
      <c r="N359" s="5"/>
      <c r="O359" s="5">
        <f t="shared" si="40"/>
        <v>-200</v>
      </c>
    </row>
    <row r="360" spans="2:15" x14ac:dyDescent="0.25">
      <c r="B360" s="39"/>
      <c r="D360" s="35">
        <v>3600</v>
      </c>
      <c r="E360" s="35">
        <v>45.052493438320198</v>
      </c>
      <c r="F360" s="5">
        <f t="shared" si="37"/>
        <v>3400</v>
      </c>
      <c r="I360" s="5">
        <f t="shared" si="38"/>
        <v>-200</v>
      </c>
      <c r="J360" s="12"/>
      <c r="K360" s="12"/>
      <c r="L360" s="5">
        <f t="shared" si="39"/>
        <v>-200</v>
      </c>
      <c r="M360" s="5"/>
      <c r="N360" s="5"/>
      <c r="O360" s="5">
        <f t="shared" si="40"/>
        <v>-200</v>
      </c>
    </row>
    <row r="361" spans="2:15" x14ac:dyDescent="0.25">
      <c r="B361" s="39"/>
      <c r="D361" s="35">
        <v>3600</v>
      </c>
      <c r="E361" s="35">
        <v>9.1863517060364757</v>
      </c>
      <c r="F361" s="5">
        <f t="shared" si="37"/>
        <v>3400</v>
      </c>
      <c r="I361" s="5">
        <f t="shared" si="38"/>
        <v>-200</v>
      </c>
      <c r="J361" s="12"/>
      <c r="K361" s="49"/>
      <c r="L361" s="5">
        <f t="shared" si="39"/>
        <v>-200</v>
      </c>
      <c r="M361" s="5"/>
      <c r="N361" s="5"/>
      <c r="O361" s="5">
        <f t="shared" si="40"/>
        <v>-200</v>
      </c>
    </row>
    <row r="362" spans="2:15" x14ac:dyDescent="0.25">
      <c r="B362" s="39"/>
      <c r="D362" s="35">
        <v>3600</v>
      </c>
      <c r="E362" s="35">
        <v>53.805774278215722</v>
      </c>
      <c r="F362" s="5">
        <f t="shared" si="37"/>
        <v>3400</v>
      </c>
      <c r="I362" s="5">
        <f t="shared" si="38"/>
        <v>-200</v>
      </c>
      <c r="J362" s="12"/>
      <c r="K362" s="12"/>
      <c r="L362" s="5">
        <f t="shared" si="39"/>
        <v>-200</v>
      </c>
      <c r="M362" s="5"/>
      <c r="N362" s="5"/>
      <c r="O362" s="5">
        <f t="shared" si="40"/>
        <v>-200</v>
      </c>
    </row>
    <row r="363" spans="2:15" x14ac:dyDescent="0.25">
      <c r="B363" s="39"/>
      <c r="D363" s="35">
        <v>3600</v>
      </c>
      <c r="E363" s="35">
        <v>23.95013123359513</v>
      </c>
      <c r="F363" s="5">
        <f t="shared" si="37"/>
        <v>3400</v>
      </c>
      <c r="I363" s="5">
        <f t="shared" si="38"/>
        <v>-200</v>
      </c>
      <c r="J363" s="12"/>
      <c r="K363" s="49"/>
      <c r="L363" s="5">
        <f t="shared" si="39"/>
        <v>-200</v>
      </c>
      <c r="M363" s="5"/>
      <c r="N363" s="5"/>
      <c r="O363" s="5">
        <f t="shared" si="40"/>
        <v>-200</v>
      </c>
    </row>
    <row r="364" spans="2:15" x14ac:dyDescent="0.25">
      <c r="B364" s="39"/>
      <c r="D364" s="35">
        <v>3600</v>
      </c>
      <c r="E364" s="35">
        <v>224.13123359580004</v>
      </c>
      <c r="F364" s="5">
        <f t="shared" si="37"/>
        <v>3400</v>
      </c>
      <c r="I364" s="5">
        <f t="shared" si="38"/>
        <v>-200</v>
      </c>
      <c r="J364" s="12"/>
      <c r="K364" s="12"/>
      <c r="L364" s="5">
        <f t="shared" si="39"/>
        <v>-200</v>
      </c>
      <c r="M364" s="5"/>
      <c r="N364" s="5"/>
      <c r="O364" s="5">
        <f t="shared" si="40"/>
        <v>-200</v>
      </c>
    </row>
    <row r="365" spans="2:15" x14ac:dyDescent="0.25">
      <c r="B365" s="39"/>
      <c r="D365" s="35">
        <v>3600</v>
      </c>
      <c r="E365" s="35">
        <v>9.8425196850394059</v>
      </c>
      <c r="F365" s="5">
        <f t="shared" si="37"/>
        <v>3400</v>
      </c>
      <c r="I365" s="5">
        <f t="shared" si="38"/>
        <v>-200</v>
      </c>
      <c r="J365" s="12"/>
      <c r="K365" s="12"/>
      <c r="L365" s="5">
        <f t="shared" si="39"/>
        <v>-200</v>
      </c>
      <c r="M365" s="5"/>
      <c r="N365" s="5"/>
      <c r="O365" s="5">
        <f t="shared" si="40"/>
        <v>-200</v>
      </c>
    </row>
    <row r="366" spans="2:15" x14ac:dyDescent="0.25">
      <c r="B366" s="39"/>
      <c r="D366" s="35">
        <v>3600</v>
      </c>
      <c r="E366" s="35">
        <v>400</v>
      </c>
      <c r="F366" s="5">
        <f t="shared" si="37"/>
        <v>3400</v>
      </c>
      <c r="I366" s="5">
        <f t="shared" si="38"/>
        <v>-200</v>
      </c>
      <c r="J366" s="12"/>
      <c r="K366" s="49"/>
      <c r="L366" s="5">
        <f t="shared" si="39"/>
        <v>-200</v>
      </c>
      <c r="M366" s="5"/>
      <c r="N366" s="5"/>
      <c r="O366" s="5">
        <f t="shared" si="40"/>
        <v>-200</v>
      </c>
    </row>
    <row r="367" spans="2:15" x14ac:dyDescent="0.25">
      <c r="B367" s="39"/>
      <c r="D367">
        <v>3600</v>
      </c>
      <c r="E367">
        <v>28.049868766404416</v>
      </c>
      <c r="F367" s="5">
        <f t="shared" si="37"/>
        <v>3400</v>
      </c>
      <c r="I367" s="5">
        <f t="shared" si="38"/>
        <v>-200</v>
      </c>
      <c r="J367" s="12"/>
      <c r="K367" s="49"/>
      <c r="L367" s="5">
        <f t="shared" si="39"/>
        <v>-200</v>
      </c>
      <c r="M367" s="5"/>
      <c r="N367" s="5"/>
      <c r="O367" s="5">
        <f t="shared" si="40"/>
        <v>-200</v>
      </c>
    </row>
    <row r="368" spans="2:15" x14ac:dyDescent="0.25">
      <c r="B368" s="39"/>
      <c r="D368" s="35">
        <v>3600</v>
      </c>
      <c r="E368" s="35">
        <v>142.060367454068</v>
      </c>
      <c r="F368" s="5">
        <f t="shared" si="37"/>
        <v>3400</v>
      </c>
      <c r="I368" s="5">
        <f t="shared" si="38"/>
        <v>-200</v>
      </c>
      <c r="J368" s="12"/>
      <c r="K368" s="49"/>
      <c r="L368" s="5">
        <f t="shared" si="39"/>
        <v>-200</v>
      </c>
      <c r="M368" s="5"/>
      <c r="N368" s="5"/>
      <c r="O368" s="5">
        <f t="shared" si="40"/>
        <v>-200</v>
      </c>
    </row>
    <row r="369" spans="2:15" x14ac:dyDescent="0.25">
      <c r="B369" s="39"/>
      <c r="D369" s="35">
        <v>4000</v>
      </c>
      <c r="E369" s="35">
        <v>366.96062992126008</v>
      </c>
      <c r="F369" s="5">
        <f t="shared" si="37"/>
        <v>3800</v>
      </c>
      <c r="I369" s="5">
        <f t="shared" si="38"/>
        <v>-200</v>
      </c>
      <c r="J369" s="12"/>
      <c r="K369" s="12"/>
      <c r="L369" s="5">
        <f t="shared" si="39"/>
        <v>-200</v>
      </c>
      <c r="M369" s="5"/>
      <c r="N369" s="5"/>
      <c r="O369" s="5">
        <f t="shared" si="40"/>
        <v>-200</v>
      </c>
    </row>
    <row r="370" spans="2:15" x14ac:dyDescent="0.25">
      <c r="B370" s="39"/>
      <c r="D370">
        <v>4000</v>
      </c>
      <c r="E370">
        <v>40.002624671916237</v>
      </c>
      <c r="F370" s="5">
        <f t="shared" si="37"/>
        <v>3800</v>
      </c>
      <c r="I370" s="5">
        <f t="shared" si="38"/>
        <v>-200</v>
      </c>
      <c r="J370" s="12"/>
      <c r="K370" s="49"/>
      <c r="L370" s="5">
        <f t="shared" si="39"/>
        <v>-200</v>
      </c>
      <c r="M370" s="5"/>
      <c r="N370" s="5"/>
      <c r="O370" s="5">
        <f t="shared" si="40"/>
        <v>-200</v>
      </c>
    </row>
    <row r="371" spans="2:15" x14ac:dyDescent="0.25">
      <c r="B371" s="39"/>
      <c r="D371" s="35">
        <v>4000</v>
      </c>
      <c r="E371" s="35">
        <v>31.144356955380317</v>
      </c>
      <c r="F371" s="5">
        <f t="shared" si="37"/>
        <v>3800</v>
      </c>
      <c r="I371" s="5">
        <f t="shared" si="38"/>
        <v>-200</v>
      </c>
      <c r="J371" s="12"/>
      <c r="K371" s="12"/>
      <c r="L371" s="5">
        <f t="shared" si="39"/>
        <v>-200</v>
      </c>
      <c r="M371" s="5"/>
      <c r="N371" s="5"/>
      <c r="O371" s="5">
        <f t="shared" si="40"/>
        <v>-200</v>
      </c>
    </row>
    <row r="372" spans="2:15" x14ac:dyDescent="0.25">
      <c r="B372" s="39"/>
      <c r="D372" s="35">
        <v>4000</v>
      </c>
      <c r="E372" s="35">
        <v>81.102362204725068</v>
      </c>
      <c r="F372" s="5">
        <f t="shared" si="37"/>
        <v>3800</v>
      </c>
      <c r="I372" s="5">
        <f t="shared" si="38"/>
        <v>-200</v>
      </c>
      <c r="J372" s="12"/>
      <c r="K372" s="49"/>
      <c r="L372" s="5">
        <f t="shared" si="39"/>
        <v>-200</v>
      </c>
      <c r="M372" s="5"/>
      <c r="N372" s="5"/>
      <c r="O372" s="5">
        <f t="shared" si="40"/>
        <v>-200</v>
      </c>
    </row>
    <row r="373" spans="2:15" x14ac:dyDescent="0.25">
      <c r="B373" s="39"/>
      <c r="D373" s="35">
        <v>4000</v>
      </c>
      <c r="E373" s="35">
        <v>85.157480314960594</v>
      </c>
      <c r="F373" s="5">
        <f t="shared" si="37"/>
        <v>3800</v>
      </c>
      <c r="I373" s="5">
        <f t="shared" si="38"/>
        <v>-200</v>
      </c>
      <c r="J373" s="12"/>
      <c r="K373" s="12"/>
      <c r="L373" s="5">
        <f t="shared" si="39"/>
        <v>-200</v>
      </c>
      <c r="M373" s="5"/>
      <c r="N373" s="5"/>
      <c r="O373" s="5">
        <f t="shared" si="40"/>
        <v>-200</v>
      </c>
    </row>
    <row r="374" spans="2:15" x14ac:dyDescent="0.25">
      <c r="B374" s="39"/>
      <c r="D374" s="35">
        <v>4000</v>
      </c>
      <c r="E374" s="35">
        <v>221.15485564304527</v>
      </c>
      <c r="F374" s="5">
        <f t="shared" si="37"/>
        <v>3800</v>
      </c>
      <c r="I374" s="5">
        <f t="shared" si="38"/>
        <v>-200</v>
      </c>
      <c r="J374" s="12"/>
      <c r="K374" s="12"/>
      <c r="L374" s="5">
        <f t="shared" si="39"/>
        <v>-200</v>
      </c>
      <c r="M374" s="5"/>
      <c r="N374" s="5"/>
      <c r="O374" s="5">
        <f t="shared" si="40"/>
        <v>-200</v>
      </c>
    </row>
    <row r="375" spans="2:15" x14ac:dyDescent="0.25">
      <c r="B375" s="39"/>
      <c r="D375" s="35">
        <v>4000</v>
      </c>
      <c r="E375" s="35">
        <v>372.02624671915964</v>
      </c>
      <c r="F375" s="5">
        <f t="shared" si="37"/>
        <v>3800</v>
      </c>
      <c r="I375" s="5">
        <f t="shared" si="38"/>
        <v>-200</v>
      </c>
      <c r="J375" s="12"/>
      <c r="K375" s="12"/>
      <c r="L375" s="5">
        <f t="shared" si="39"/>
        <v>-200</v>
      </c>
      <c r="M375" s="5"/>
      <c r="N375" s="5"/>
      <c r="O375" s="5">
        <f t="shared" si="40"/>
        <v>-200</v>
      </c>
    </row>
    <row r="376" spans="2:15" x14ac:dyDescent="0.25">
      <c r="B376" s="39"/>
      <c r="D376" s="35">
        <v>4000</v>
      </c>
      <c r="E376" s="35">
        <v>31.824146981627564</v>
      </c>
      <c r="F376" s="5">
        <f t="shared" si="37"/>
        <v>3800</v>
      </c>
      <c r="I376" s="5">
        <f t="shared" si="38"/>
        <v>-200</v>
      </c>
      <c r="J376" s="12"/>
      <c r="K376" s="49"/>
      <c r="L376" s="5">
        <f t="shared" si="39"/>
        <v>-200</v>
      </c>
      <c r="M376" s="5"/>
      <c r="N376" s="5"/>
      <c r="O376" s="5">
        <f t="shared" si="40"/>
        <v>-200</v>
      </c>
    </row>
    <row r="377" spans="2:15" x14ac:dyDescent="0.25">
      <c r="B377" s="39"/>
      <c r="D377" s="35">
        <v>4400</v>
      </c>
      <c r="E377" s="35">
        <v>400</v>
      </c>
      <c r="F377" s="5">
        <f t="shared" si="37"/>
        <v>4200</v>
      </c>
      <c r="I377" s="5">
        <f t="shared" si="38"/>
        <v>-200</v>
      </c>
      <c r="J377" s="12"/>
      <c r="K377" s="12"/>
      <c r="L377" s="5">
        <f t="shared" si="39"/>
        <v>-200</v>
      </c>
      <c r="M377" s="5"/>
      <c r="N377" s="5"/>
      <c r="O377" s="5">
        <f t="shared" si="40"/>
        <v>-200</v>
      </c>
    </row>
    <row r="378" spans="2:15" x14ac:dyDescent="0.25">
      <c r="B378" s="50"/>
      <c r="D378" s="35">
        <v>4400</v>
      </c>
      <c r="E378" s="35">
        <v>95.800524934383247</v>
      </c>
      <c r="F378" s="5">
        <f t="shared" si="37"/>
        <v>4200</v>
      </c>
      <c r="I378" s="5">
        <f t="shared" si="38"/>
        <v>-200</v>
      </c>
      <c r="J378" s="12"/>
      <c r="K378" s="49"/>
      <c r="L378" s="5">
        <f t="shared" si="39"/>
        <v>-200</v>
      </c>
      <c r="M378" s="5"/>
      <c r="N378" s="5"/>
      <c r="O378" s="5">
        <f t="shared" si="40"/>
        <v>-200</v>
      </c>
    </row>
    <row r="379" spans="2:15" x14ac:dyDescent="0.25">
      <c r="B379" s="50"/>
      <c r="D379" s="35">
        <v>4400</v>
      </c>
      <c r="E379" s="35">
        <v>214.84251968503941</v>
      </c>
      <c r="F379" s="5">
        <f t="shared" si="37"/>
        <v>4200</v>
      </c>
      <c r="I379" s="5">
        <f t="shared" si="38"/>
        <v>-200</v>
      </c>
      <c r="J379" s="12"/>
      <c r="K379" s="49"/>
      <c r="L379" s="5">
        <f t="shared" si="39"/>
        <v>-200</v>
      </c>
      <c r="M379" s="5"/>
      <c r="N379" s="5"/>
      <c r="O379" s="5">
        <f t="shared" si="40"/>
        <v>-200</v>
      </c>
    </row>
    <row r="380" spans="2:15" x14ac:dyDescent="0.25">
      <c r="B380" s="50"/>
      <c r="D380" s="35">
        <v>4400</v>
      </c>
      <c r="E380" s="35">
        <v>343.93438320210043</v>
      </c>
      <c r="F380" s="5">
        <f t="shared" si="37"/>
        <v>4200</v>
      </c>
      <c r="I380" s="5">
        <f t="shared" si="38"/>
        <v>-200</v>
      </c>
      <c r="J380" s="12"/>
      <c r="K380" s="12"/>
      <c r="L380" s="5">
        <f t="shared" si="39"/>
        <v>-200</v>
      </c>
      <c r="M380" s="5"/>
      <c r="N380" s="5"/>
      <c r="O380" s="5">
        <f t="shared" si="40"/>
        <v>-200</v>
      </c>
    </row>
    <row r="381" spans="2:15" x14ac:dyDescent="0.25">
      <c r="B381" s="39"/>
      <c r="D381" s="35">
        <v>4400</v>
      </c>
      <c r="E381" s="35">
        <v>128.91076115485521</v>
      </c>
      <c r="F381" s="5">
        <f t="shared" si="37"/>
        <v>4200</v>
      </c>
      <c r="I381" s="5">
        <f t="shared" si="38"/>
        <v>-200</v>
      </c>
      <c r="J381" s="12"/>
      <c r="K381" s="49"/>
      <c r="L381" s="5">
        <f t="shared" si="39"/>
        <v>-200</v>
      </c>
      <c r="M381" s="5"/>
      <c r="N381" s="5"/>
      <c r="O381" s="5">
        <f t="shared" si="40"/>
        <v>-200</v>
      </c>
    </row>
    <row r="382" spans="2:15" x14ac:dyDescent="0.25">
      <c r="B382" s="39"/>
      <c r="D382" s="35">
        <v>4400</v>
      </c>
      <c r="E382" s="35">
        <v>235</v>
      </c>
      <c r="F382" s="5">
        <f t="shared" si="37"/>
        <v>4200</v>
      </c>
      <c r="I382" s="5">
        <f t="shared" si="38"/>
        <v>-200</v>
      </c>
      <c r="J382" s="12"/>
      <c r="K382" s="12"/>
      <c r="L382" s="5">
        <f t="shared" si="39"/>
        <v>-200</v>
      </c>
      <c r="M382" s="5"/>
      <c r="N382" s="5"/>
      <c r="O382" s="5">
        <f t="shared" si="40"/>
        <v>-200</v>
      </c>
    </row>
    <row r="383" spans="2:15" x14ac:dyDescent="0.25">
      <c r="B383" s="39"/>
      <c r="D383" s="35">
        <v>4800</v>
      </c>
      <c r="E383" s="35">
        <v>260.92650918635081</v>
      </c>
      <c r="F383" s="5">
        <f t="shared" si="37"/>
        <v>4600</v>
      </c>
      <c r="I383" s="5">
        <f t="shared" si="38"/>
        <v>-200</v>
      </c>
      <c r="J383" s="12"/>
      <c r="K383" s="49"/>
      <c r="L383" s="5">
        <f t="shared" si="39"/>
        <v>-200</v>
      </c>
      <c r="M383" s="5"/>
      <c r="N383" s="5"/>
      <c r="O383" s="5">
        <f t="shared" si="40"/>
        <v>-200</v>
      </c>
    </row>
    <row r="384" spans="2:15" x14ac:dyDescent="0.25">
      <c r="B384" s="39"/>
      <c r="D384" s="35">
        <v>4800</v>
      </c>
      <c r="E384" s="35">
        <v>48.850393700788118</v>
      </c>
      <c r="F384" s="5">
        <f t="shared" si="37"/>
        <v>4600</v>
      </c>
      <c r="I384" s="5">
        <f t="shared" si="38"/>
        <v>-200</v>
      </c>
      <c r="J384" s="12"/>
      <c r="K384" s="49"/>
      <c r="L384" s="5">
        <f t="shared" si="39"/>
        <v>-200</v>
      </c>
      <c r="M384" s="5"/>
      <c r="N384" s="5"/>
      <c r="O384" s="5">
        <f t="shared" si="40"/>
        <v>-200</v>
      </c>
    </row>
    <row r="385" spans="2:15" x14ac:dyDescent="0.25">
      <c r="B385" s="39"/>
      <c r="D385" s="35">
        <v>4800</v>
      </c>
      <c r="E385" s="35">
        <v>245.13123359580004</v>
      </c>
      <c r="F385" s="5">
        <f t="shared" si="37"/>
        <v>4600</v>
      </c>
      <c r="I385" s="5">
        <f t="shared" si="38"/>
        <v>-200</v>
      </c>
      <c r="J385" s="12"/>
      <c r="K385" s="49"/>
      <c r="L385" s="5">
        <f t="shared" si="39"/>
        <v>-200</v>
      </c>
      <c r="M385" s="5"/>
      <c r="N385" s="5"/>
      <c r="O385" s="5">
        <f t="shared" si="40"/>
        <v>-200</v>
      </c>
    </row>
    <row r="386" spans="2:15" x14ac:dyDescent="0.25">
      <c r="B386" s="39"/>
      <c r="D386" s="35">
        <v>4800</v>
      </c>
      <c r="E386" s="35">
        <v>125.88188976377933</v>
      </c>
      <c r="F386" s="5">
        <f t="shared" si="37"/>
        <v>4600</v>
      </c>
      <c r="I386" s="5">
        <f t="shared" si="38"/>
        <v>-200</v>
      </c>
      <c r="J386" s="12"/>
      <c r="K386" s="49"/>
      <c r="L386" s="5">
        <f t="shared" si="39"/>
        <v>-200</v>
      </c>
      <c r="M386" s="5"/>
      <c r="N386" s="5"/>
      <c r="O386" s="5">
        <f t="shared" si="40"/>
        <v>-200</v>
      </c>
    </row>
    <row r="387" spans="2:15" x14ac:dyDescent="0.25">
      <c r="B387" s="39"/>
      <c r="D387" s="35">
        <v>4800</v>
      </c>
      <c r="E387" s="35">
        <v>160.01312335958028</v>
      </c>
      <c r="F387" s="5">
        <f t="shared" si="37"/>
        <v>4600</v>
      </c>
      <c r="I387" s="5">
        <f t="shared" si="38"/>
        <v>-200</v>
      </c>
      <c r="J387" s="12"/>
      <c r="K387" s="49"/>
      <c r="L387" s="5">
        <f t="shared" si="39"/>
        <v>-200</v>
      </c>
      <c r="M387" s="5"/>
      <c r="N387" s="5"/>
      <c r="O387" s="5">
        <f t="shared" si="40"/>
        <v>-200</v>
      </c>
    </row>
    <row r="388" spans="2:15" x14ac:dyDescent="0.25">
      <c r="B388" s="39"/>
      <c r="D388" s="35">
        <v>4800</v>
      </c>
      <c r="E388" s="35">
        <v>160.15485564304527</v>
      </c>
      <c r="F388" s="5">
        <f t="shared" si="37"/>
        <v>4600</v>
      </c>
      <c r="I388" s="5">
        <f t="shared" si="38"/>
        <v>-200</v>
      </c>
      <c r="J388" s="12"/>
      <c r="K388" s="49"/>
      <c r="L388" s="5">
        <f t="shared" si="39"/>
        <v>-200</v>
      </c>
      <c r="M388" s="5"/>
      <c r="N388" s="5"/>
      <c r="O388" s="5">
        <f t="shared" si="40"/>
        <v>-200</v>
      </c>
    </row>
    <row r="389" spans="2:15" x14ac:dyDescent="0.25">
      <c r="B389" s="39"/>
      <c r="D389" s="35">
        <v>5200</v>
      </c>
      <c r="E389" s="35">
        <v>400</v>
      </c>
      <c r="F389" s="5">
        <f t="shared" si="37"/>
        <v>5000</v>
      </c>
      <c r="I389" s="5">
        <f t="shared" si="38"/>
        <v>-200</v>
      </c>
      <c r="J389" s="12"/>
      <c r="K389" s="49"/>
      <c r="L389" s="5">
        <f t="shared" si="39"/>
        <v>-200</v>
      </c>
      <c r="M389" s="5"/>
      <c r="N389" s="5"/>
      <c r="O389" s="5">
        <f t="shared" si="40"/>
        <v>-200</v>
      </c>
    </row>
    <row r="390" spans="2:15" x14ac:dyDescent="0.25">
      <c r="B390" s="39"/>
      <c r="D390" s="35">
        <v>5200</v>
      </c>
      <c r="E390" s="35">
        <v>159.07874015748075</v>
      </c>
      <c r="F390" s="5">
        <f t="shared" si="37"/>
        <v>5000</v>
      </c>
      <c r="I390" s="5">
        <f t="shared" si="38"/>
        <v>-200</v>
      </c>
      <c r="J390" s="12"/>
      <c r="K390" s="49"/>
      <c r="L390" s="5">
        <f t="shared" si="39"/>
        <v>-200</v>
      </c>
      <c r="M390" s="5"/>
      <c r="N390" s="5"/>
      <c r="O390" s="5">
        <f t="shared" si="40"/>
        <v>-200</v>
      </c>
    </row>
    <row r="391" spans="2:15" x14ac:dyDescent="0.25">
      <c r="B391" s="39"/>
      <c r="D391" s="35">
        <v>5200</v>
      </c>
      <c r="E391" s="35">
        <v>39.976377952755684</v>
      </c>
      <c r="F391" s="5">
        <f t="shared" si="37"/>
        <v>5000</v>
      </c>
      <c r="I391" s="5">
        <f t="shared" si="38"/>
        <v>-200</v>
      </c>
      <c r="J391" s="12"/>
      <c r="K391" s="12"/>
      <c r="L391" s="5">
        <f t="shared" si="39"/>
        <v>-200</v>
      </c>
      <c r="M391" s="5"/>
      <c r="N391" s="5"/>
      <c r="O391" s="5">
        <f t="shared" si="40"/>
        <v>-200</v>
      </c>
    </row>
    <row r="392" spans="2:15" x14ac:dyDescent="0.25">
      <c r="B392" s="39"/>
      <c r="D392" s="35">
        <v>5200</v>
      </c>
      <c r="E392" s="35">
        <v>44.291338582676872</v>
      </c>
      <c r="F392" s="5">
        <f t="shared" si="37"/>
        <v>5000</v>
      </c>
      <c r="I392" s="5">
        <f t="shared" si="38"/>
        <v>-200</v>
      </c>
      <c r="J392" s="12"/>
      <c r="K392" s="12"/>
      <c r="L392" s="5">
        <f t="shared" si="39"/>
        <v>-200</v>
      </c>
      <c r="M392" s="5"/>
      <c r="N392" s="5"/>
      <c r="O392" s="5">
        <f t="shared" si="40"/>
        <v>-200</v>
      </c>
    </row>
    <row r="393" spans="2:15" x14ac:dyDescent="0.25">
      <c r="B393" s="39"/>
      <c r="D393" s="35">
        <v>5600</v>
      </c>
      <c r="E393" s="35">
        <v>102.98687664041972</v>
      </c>
      <c r="F393" s="5">
        <f t="shared" ref="F393:F415" si="41">D393-($Q$7/2)</f>
        <v>5400</v>
      </c>
      <c r="I393" s="5">
        <f t="shared" ref="I393:I415" si="42">G393-($Q$7/2)</f>
        <v>-200</v>
      </c>
      <c r="J393" s="12"/>
      <c r="K393" s="49"/>
      <c r="L393" s="5">
        <f t="shared" ref="L393:L415" si="43">J393-($Q$7/2)</f>
        <v>-200</v>
      </c>
      <c r="M393" s="5"/>
      <c r="N393" s="5"/>
      <c r="O393" s="5">
        <f t="shared" ref="O393:O415" si="44">M393-($Q$7/2)</f>
        <v>-200</v>
      </c>
    </row>
    <row r="394" spans="2:15" x14ac:dyDescent="0.25">
      <c r="B394" s="39"/>
      <c r="D394">
        <v>5600</v>
      </c>
      <c r="E394">
        <v>90.921259842519248</v>
      </c>
      <c r="F394" s="5">
        <f t="shared" si="41"/>
        <v>5400</v>
      </c>
      <c r="I394" s="5">
        <f t="shared" si="42"/>
        <v>-200</v>
      </c>
      <c r="J394" s="12"/>
      <c r="K394" s="49"/>
      <c r="L394" s="5">
        <f t="shared" si="43"/>
        <v>-200</v>
      </c>
      <c r="M394" s="5"/>
      <c r="N394" s="5"/>
      <c r="O394" s="5">
        <f t="shared" si="44"/>
        <v>-200</v>
      </c>
    </row>
    <row r="395" spans="2:15" x14ac:dyDescent="0.25">
      <c r="B395" s="50"/>
      <c r="D395" s="35">
        <v>6800</v>
      </c>
      <c r="E395" s="35">
        <v>245.07874015747984</v>
      </c>
      <c r="F395" s="5">
        <f t="shared" si="41"/>
        <v>6600</v>
      </c>
      <c r="I395" s="5">
        <f t="shared" si="42"/>
        <v>-200</v>
      </c>
      <c r="J395" s="12"/>
      <c r="K395" s="12"/>
      <c r="L395" s="5">
        <f t="shared" si="43"/>
        <v>-200</v>
      </c>
      <c r="M395" s="5"/>
      <c r="N395" s="5"/>
      <c r="O395" s="5">
        <f t="shared" si="44"/>
        <v>-200</v>
      </c>
    </row>
    <row r="396" spans="2:15" x14ac:dyDescent="0.25">
      <c r="B396" s="50"/>
      <c r="D396" s="35">
        <v>6800</v>
      </c>
      <c r="E396" s="35">
        <v>57.086614173227645</v>
      </c>
      <c r="F396" s="5">
        <f t="shared" si="41"/>
        <v>6600</v>
      </c>
      <c r="I396" s="5">
        <f t="shared" si="42"/>
        <v>-200</v>
      </c>
      <c r="J396" s="12"/>
      <c r="K396" s="49"/>
      <c r="L396" s="5">
        <f t="shared" si="43"/>
        <v>-200</v>
      </c>
      <c r="M396" s="5"/>
      <c r="N396" s="5"/>
      <c r="O396" s="5">
        <f t="shared" si="44"/>
        <v>-200</v>
      </c>
    </row>
    <row r="397" spans="2:15" x14ac:dyDescent="0.25">
      <c r="B397" s="50"/>
      <c r="D397" s="35">
        <v>6800</v>
      </c>
      <c r="E397" s="35">
        <v>0.86876640420086915</v>
      </c>
      <c r="F397" s="5">
        <f t="shared" si="41"/>
        <v>6600</v>
      </c>
      <c r="I397" s="5">
        <f t="shared" si="42"/>
        <v>-200</v>
      </c>
      <c r="J397" s="12"/>
      <c r="K397" s="12"/>
      <c r="L397" s="5">
        <f t="shared" si="43"/>
        <v>-200</v>
      </c>
      <c r="M397" s="5"/>
      <c r="N397" s="5"/>
      <c r="O397" s="5">
        <f t="shared" si="44"/>
        <v>-200</v>
      </c>
    </row>
    <row r="398" spans="2:15" x14ac:dyDescent="0.25">
      <c r="B398" s="39"/>
      <c r="D398" s="35">
        <v>7200</v>
      </c>
      <c r="E398" s="35">
        <v>72.95013123359422</v>
      </c>
      <c r="F398" s="5">
        <f t="shared" si="41"/>
        <v>7000</v>
      </c>
      <c r="I398" s="5">
        <f t="shared" si="42"/>
        <v>-200</v>
      </c>
      <c r="J398" s="12"/>
      <c r="K398" s="12"/>
      <c r="L398" s="5">
        <f t="shared" si="43"/>
        <v>-200</v>
      </c>
      <c r="M398" s="5"/>
      <c r="N398" s="5"/>
      <c r="O398" s="5">
        <f t="shared" si="44"/>
        <v>-200</v>
      </c>
    </row>
    <row r="399" spans="2:15" x14ac:dyDescent="0.25">
      <c r="B399" s="39"/>
      <c r="D399" s="35">
        <v>7200</v>
      </c>
      <c r="E399" s="35">
        <v>327.04986876640578</v>
      </c>
      <c r="F399" s="5">
        <f t="shared" si="41"/>
        <v>7000</v>
      </c>
      <c r="I399" s="5">
        <f t="shared" si="42"/>
        <v>-200</v>
      </c>
      <c r="J399" s="12"/>
      <c r="K399" s="12"/>
      <c r="L399" s="5">
        <f t="shared" si="43"/>
        <v>-200</v>
      </c>
      <c r="M399" s="5"/>
      <c r="N399" s="5"/>
      <c r="O399" s="5">
        <f t="shared" si="44"/>
        <v>-200</v>
      </c>
    </row>
    <row r="400" spans="2:15" x14ac:dyDescent="0.25">
      <c r="B400" s="39"/>
      <c r="D400" s="35">
        <v>7600</v>
      </c>
      <c r="E400" s="35">
        <v>400</v>
      </c>
      <c r="F400" s="5">
        <f t="shared" si="41"/>
        <v>7400</v>
      </c>
      <c r="I400" s="5">
        <f t="shared" si="42"/>
        <v>-200</v>
      </c>
      <c r="J400" s="12"/>
      <c r="K400" s="49"/>
      <c r="L400" s="5">
        <f t="shared" si="43"/>
        <v>-200</v>
      </c>
      <c r="M400" s="5"/>
      <c r="N400" s="5"/>
      <c r="O400" s="5">
        <f t="shared" si="44"/>
        <v>-200</v>
      </c>
    </row>
    <row r="401" spans="2:15" x14ac:dyDescent="0.25">
      <c r="B401" s="39"/>
      <c r="D401" s="35">
        <v>8000</v>
      </c>
      <c r="E401" s="35">
        <v>233.90813648293806</v>
      </c>
      <c r="F401" s="5">
        <f t="shared" si="41"/>
        <v>7800</v>
      </c>
      <c r="I401" s="5">
        <f t="shared" si="42"/>
        <v>-200</v>
      </c>
      <c r="J401" s="12"/>
      <c r="K401" s="12"/>
      <c r="L401" s="5">
        <f t="shared" si="43"/>
        <v>-200</v>
      </c>
      <c r="M401" s="5"/>
      <c r="N401" s="5"/>
      <c r="O401" s="5">
        <f t="shared" si="44"/>
        <v>-200</v>
      </c>
    </row>
    <row r="402" spans="2:15" x14ac:dyDescent="0.25">
      <c r="B402" s="39"/>
      <c r="D402" s="35">
        <v>8000</v>
      </c>
      <c r="E402" s="35">
        <v>147.96587926509164</v>
      </c>
      <c r="F402" s="5">
        <f t="shared" si="41"/>
        <v>7800</v>
      </c>
      <c r="I402" s="5">
        <f t="shared" si="42"/>
        <v>-200</v>
      </c>
      <c r="J402" s="12"/>
      <c r="K402" s="12"/>
      <c r="L402" s="5">
        <f t="shared" si="43"/>
        <v>-200</v>
      </c>
      <c r="M402" s="5"/>
      <c r="N402" s="5"/>
      <c r="O402" s="5">
        <f t="shared" si="44"/>
        <v>-200</v>
      </c>
    </row>
    <row r="403" spans="2:15" x14ac:dyDescent="0.25">
      <c r="B403" s="39"/>
      <c r="D403" s="35">
        <v>8800</v>
      </c>
      <c r="E403" s="35">
        <v>228.01837270341093</v>
      </c>
      <c r="F403" s="5">
        <f t="shared" si="41"/>
        <v>8600</v>
      </c>
      <c r="I403" s="5">
        <f t="shared" si="42"/>
        <v>-200</v>
      </c>
      <c r="J403" s="12"/>
      <c r="K403" s="49"/>
      <c r="L403" s="5">
        <f t="shared" si="43"/>
        <v>-200</v>
      </c>
      <c r="M403" s="5"/>
      <c r="N403" s="5"/>
      <c r="O403" s="5">
        <f t="shared" si="44"/>
        <v>-200</v>
      </c>
    </row>
    <row r="404" spans="2:15" x14ac:dyDescent="0.25">
      <c r="B404" s="39"/>
      <c r="D404" s="35">
        <v>8800</v>
      </c>
      <c r="E404" s="35">
        <v>117.99475065616934</v>
      </c>
      <c r="F404" s="5">
        <f t="shared" si="41"/>
        <v>8600</v>
      </c>
      <c r="I404" s="5">
        <f t="shared" si="42"/>
        <v>-200</v>
      </c>
      <c r="J404" s="12"/>
      <c r="K404" s="49"/>
      <c r="L404" s="5">
        <f t="shared" si="43"/>
        <v>-200</v>
      </c>
      <c r="M404" s="5"/>
      <c r="N404" s="5"/>
      <c r="O404" s="5">
        <f t="shared" si="44"/>
        <v>-200</v>
      </c>
    </row>
    <row r="405" spans="2:15" x14ac:dyDescent="0.25">
      <c r="B405" s="39"/>
      <c r="D405" s="35">
        <v>9200</v>
      </c>
      <c r="E405" s="35">
        <v>400</v>
      </c>
      <c r="F405" s="5">
        <f t="shared" si="41"/>
        <v>9000</v>
      </c>
      <c r="I405" s="5">
        <f t="shared" si="42"/>
        <v>-200</v>
      </c>
      <c r="J405" s="12"/>
      <c r="K405" s="12"/>
      <c r="L405" s="5">
        <f t="shared" si="43"/>
        <v>-200</v>
      </c>
      <c r="M405" s="5"/>
      <c r="N405" s="5"/>
      <c r="O405" s="5">
        <f t="shared" si="44"/>
        <v>-200</v>
      </c>
    </row>
    <row r="406" spans="2:15" x14ac:dyDescent="0.25">
      <c r="B406" s="39"/>
      <c r="D406" s="35">
        <v>9600</v>
      </c>
      <c r="E406" s="35">
        <v>108.97375328083945</v>
      </c>
      <c r="F406" s="5">
        <f t="shared" si="41"/>
        <v>9400</v>
      </c>
      <c r="I406" s="5">
        <f t="shared" si="42"/>
        <v>-200</v>
      </c>
      <c r="J406" s="12"/>
      <c r="K406" s="49"/>
      <c r="L406" s="5">
        <f t="shared" si="43"/>
        <v>-200</v>
      </c>
      <c r="M406" s="5"/>
      <c r="N406" s="5"/>
      <c r="O406" s="5">
        <f t="shared" si="44"/>
        <v>-200</v>
      </c>
    </row>
    <row r="407" spans="2:15" x14ac:dyDescent="0.25">
      <c r="B407" s="39"/>
      <c r="D407" s="35">
        <v>10000</v>
      </c>
      <c r="E407" s="35">
        <v>154.93700787401576</v>
      </c>
      <c r="F407" s="5">
        <f t="shared" si="41"/>
        <v>9800</v>
      </c>
      <c r="I407" s="5">
        <f t="shared" si="42"/>
        <v>-200</v>
      </c>
      <c r="J407" s="12"/>
      <c r="K407" s="12"/>
      <c r="L407" s="5">
        <f t="shared" si="43"/>
        <v>-200</v>
      </c>
      <c r="M407" s="5"/>
      <c r="N407" s="5"/>
      <c r="O407" s="5">
        <f t="shared" si="44"/>
        <v>-200</v>
      </c>
    </row>
    <row r="408" spans="2:15" x14ac:dyDescent="0.25">
      <c r="B408" s="39"/>
      <c r="D408" s="35">
        <v>10400</v>
      </c>
      <c r="E408" s="35">
        <v>70.128608923883803</v>
      </c>
      <c r="F408" s="5">
        <f t="shared" si="41"/>
        <v>10200</v>
      </c>
      <c r="I408" s="5">
        <f t="shared" si="42"/>
        <v>-200</v>
      </c>
      <c r="J408" s="12"/>
      <c r="K408" s="49"/>
      <c r="L408" s="5">
        <f t="shared" si="43"/>
        <v>-200</v>
      </c>
      <c r="M408" s="5"/>
      <c r="N408" s="5"/>
      <c r="O408" s="5">
        <f t="shared" si="44"/>
        <v>-200</v>
      </c>
    </row>
    <row r="409" spans="2:15" x14ac:dyDescent="0.25">
      <c r="B409" s="39"/>
      <c r="D409" s="35">
        <v>10400</v>
      </c>
      <c r="E409" s="35">
        <v>11.958005249343842</v>
      </c>
      <c r="F409" s="5">
        <f t="shared" si="41"/>
        <v>10200</v>
      </c>
      <c r="I409" s="5">
        <f t="shared" si="42"/>
        <v>-200</v>
      </c>
      <c r="J409" s="12"/>
      <c r="K409" s="49"/>
      <c r="L409" s="5">
        <f t="shared" si="43"/>
        <v>-200</v>
      </c>
      <c r="M409" s="5"/>
      <c r="N409" s="5"/>
      <c r="O409" s="5">
        <f t="shared" si="44"/>
        <v>-200</v>
      </c>
    </row>
    <row r="410" spans="2:15" x14ac:dyDescent="0.25">
      <c r="B410" s="50"/>
      <c r="D410" s="35">
        <v>10800</v>
      </c>
      <c r="E410" s="35">
        <v>339.09186351706012</v>
      </c>
      <c r="F410" s="5">
        <f t="shared" si="41"/>
        <v>10600</v>
      </c>
      <c r="I410" s="5">
        <f t="shared" si="42"/>
        <v>-200</v>
      </c>
      <c r="J410" s="12"/>
      <c r="K410" s="49"/>
      <c r="L410" s="5">
        <f t="shared" si="43"/>
        <v>-200</v>
      </c>
      <c r="M410" s="5"/>
      <c r="N410" s="5"/>
      <c r="O410" s="5">
        <f t="shared" si="44"/>
        <v>-200</v>
      </c>
    </row>
    <row r="411" spans="2:15" x14ac:dyDescent="0.25">
      <c r="B411" s="50"/>
      <c r="D411" s="35">
        <v>11200</v>
      </c>
      <c r="E411" s="35">
        <v>243.11023622047469</v>
      </c>
      <c r="F411" s="5">
        <f t="shared" si="41"/>
        <v>11000</v>
      </c>
      <c r="I411" s="5">
        <f t="shared" si="42"/>
        <v>-200</v>
      </c>
      <c r="J411" s="12"/>
      <c r="K411" s="49"/>
      <c r="L411" s="5">
        <f t="shared" si="43"/>
        <v>-200</v>
      </c>
      <c r="M411" s="5"/>
      <c r="N411" s="5"/>
      <c r="O411" s="5">
        <f t="shared" si="44"/>
        <v>-200</v>
      </c>
    </row>
    <row r="412" spans="2:15" x14ac:dyDescent="0.25">
      <c r="B412" s="50"/>
      <c r="D412" s="35">
        <v>11200</v>
      </c>
      <c r="E412" s="35">
        <v>5.8556430446187733</v>
      </c>
      <c r="F412" s="5">
        <f t="shared" si="41"/>
        <v>11000</v>
      </c>
      <c r="I412" s="5">
        <f t="shared" si="42"/>
        <v>-200</v>
      </c>
      <c r="J412" s="12"/>
      <c r="K412" s="49"/>
      <c r="L412" s="5">
        <f t="shared" si="43"/>
        <v>-200</v>
      </c>
      <c r="M412" s="5"/>
      <c r="N412" s="5"/>
      <c r="O412" s="5">
        <f t="shared" si="44"/>
        <v>-200</v>
      </c>
    </row>
    <row r="413" spans="2:15" x14ac:dyDescent="0.25">
      <c r="B413" s="39"/>
      <c r="D413" s="35">
        <v>11600</v>
      </c>
      <c r="E413" s="35">
        <v>400</v>
      </c>
      <c r="F413" s="5">
        <f t="shared" si="41"/>
        <v>11400</v>
      </c>
      <c r="I413" s="5">
        <f t="shared" si="42"/>
        <v>-200</v>
      </c>
      <c r="J413" s="12"/>
      <c r="K413" s="49"/>
      <c r="L413" s="5">
        <f t="shared" si="43"/>
        <v>-200</v>
      </c>
      <c r="M413" s="5"/>
      <c r="N413" s="5"/>
      <c r="O413" s="5">
        <f t="shared" si="44"/>
        <v>-200</v>
      </c>
    </row>
    <row r="414" spans="2:15" x14ac:dyDescent="0.25">
      <c r="B414" s="39"/>
      <c r="D414" s="35">
        <v>12000</v>
      </c>
      <c r="E414" s="35">
        <v>29.839895013123169</v>
      </c>
      <c r="F414" s="5">
        <f t="shared" si="41"/>
        <v>11800</v>
      </c>
      <c r="I414" s="5">
        <f t="shared" si="42"/>
        <v>-200</v>
      </c>
      <c r="J414" s="12"/>
      <c r="K414" s="49"/>
      <c r="L414" s="5">
        <f t="shared" si="43"/>
        <v>-200</v>
      </c>
      <c r="M414" s="5"/>
      <c r="N414" s="5"/>
      <c r="O414" s="5">
        <f t="shared" si="44"/>
        <v>-200</v>
      </c>
    </row>
    <row r="415" spans="2:15" x14ac:dyDescent="0.25">
      <c r="B415" s="39"/>
      <c r="D415" s="35">
        <v>12000</v>
      </c>
      <c r="E415" s="35">
        <v>226.04986876640396</v>
      </c>
      <c r="F415" s="5">
        <f t="shared" si="41"/>
        <v>11800</v>
      </c>
      <c r="I415" s="5">
        <f t="shared" si="42"/>
        <v>-200</v>
      </c>
      <c r="J415" s="12"/>
      <c r="K415" s="49"/>
      <c r="L415" s="5">
        <f t="shared" si="43"/>
        <v>-200</v>
      </c>
      <c r="M415" s="5"/>
      <c r="N415" s="5"/>
      <c r="O415" s="5">
        <f t="shared" si="44"/>
        <v>-200</v>
      </c>
    </row>
    <row r="416" spans="2:15" x14ac:dyDescent="0.25">
      <c r="B416" s="39"/>
      <c r="D416" s="35"/>
      <c r="E416" s="35"/>
      <c r="F416" s="35"/>
      <c r="J416" s="12"/>
      <c r="K416" s="12"/>
      <c r="L416" s="5"/>
      <c r="M416" s="5"/>
      <c r="N416" s="5"/>
      <c r="O416" s="5"/>
    </row>
    <row r="417" spans="2:15" x14ac:dyDescent="0.25">
      <c r="B417" s="39"/>
      <c r="D417" s="35"/>
      <c r="E417" s="35"/>
      <c r="F417" s="35"/>
      <c r="J417" s="12"/>
      <c r="K417" s="12"/>
      <c r="L417" s="5"/>
      <c r="M417" s="5"/>
      <c r="N417" s="5"/>
      <c r="O417" s="5"/>
    </row>
    <row r="418" spans="2:15" x14ac:dyDescent="0.25">
      <c r="B418" s="39"/>
      <c r="D418" s="35"/>
      <c r="E418" s="35"/>
      <c r="F418" s="35"/>
      <c r="J418" s="12"/>
      <c r="K418" s="49"/>
      <c r="L418" s="5"/>
      <c r="M418" s="5"/>
      <c r="N418" s="5"/>
      <c r="O418" s="5"/>
    </row>
    <row r="419" spans="2:15" x14ac:dyDescent="0.25">
      <c r="B419" s="39"/>
      <c r="D419" s="35"/>
      <c r="E419" s="35"/>
      <c r="F419" s="35"/>
      <c r="J419" s="12"/>
      <c r="K419" s="12"/>
      <c r="L419" s="5"/>
      <c r="M419" s="5"/>
      <c r="N419" s="5"/>
      <c r="O419" s="5"/>
    </row>
    <row r="420" spans="2:15" x14ac:dyDescent="0.25">
      <c r="B420" s="39"/>
      <c r="D420" s="35"/>
      <c r="E420" s="35"/>
      <c r="F420" s="35"/>
      <c r="J420" s="12"/>
      <c r="K420" s="49"/>
      <c r="L420" s="5"/>
      <c r="M420" s="5"/>
      <c r="N420" s="5"/>
      <c r="O420" s="5"/>
    </row>
    <row r="421" spans="2:15" x14ac:dyDescent="0.25">
      <c r="B421" s="39"/>
      <c r="D421" s="35"/>
      <c r="E421" s="35"/>
      <c r="F421" s="35"/>
      <c r="J421" s="12"/>
      <c r="K421" s="12"/>
      <c r="L421" s="5"/>
      <c r="M421" s="5"/>
      <c r="N421" s="5"/>
      <c r="O421" s="5"/>
    </row>
    <row r="422" spans="2:15" x14ac:dyDescent="0.25">
      <c r="B422" s="50"/>
      <c r="D422" s="35"/>
      <c r="E422" s="35"/>
      <c r="F422" s="35"/>
      <c r="J422" s="12"/>
      <c r="K422" s="49"/>
      <c r="L422" s="5"/>
      <c r="M422" s="5"/>
      <c r="N422" s="5"/>
      <c r="O422" s="5"/>
    </row>
    <row r="423" spans="2:15" x14ac:dyDescent="0.25">
      <c r="B423" s="50"/>
      <c r="D423" s="35"/>
      <c r="E423" s="35"/>
      <c r="F423" s="35"/>
      <c r="J423" s="12"/>
      <c r="K423" s="12"/>
      <c r="L423" s="5"/>
      <c r="M423" s="5"/>
      <c r="N423" s="5"/>
      <c r="O423" s="5"/>
    </row>
    <row r="424" spans="2:15" x14ac:dyDescent="0.25">
      <c r="B424" s="50"/>
      <c r="D424" s="35"/>
      <c r="E424" s="35"/>
      <c r="F424" s="35"/>
      <c r="J424" s="12"/>
      <c r="K424" s="12"/>
      <c r="L424" s="5"/>
      <c r="M424" s="5"/>
      <c r="N424" s="5"/>
      <c r="O424" s="5"/>
    </row>
    <row r="425" spans="2:15" x14ac:dyDescent="0.25">
      <c r="B425" s="50"/>
      <c r="D425" s="35"/>
      <c r="E425" s="35"/>
      <c r="F425" s="35"/>
      <c r="J425" s="12"/>
      <c r="K425" s="12"/>
      <c r="L425" s="5"/>
      <c r="M425" s="5"/>
      <c r="N425" s="5"/>
      <c r="O425" s="5"/>
    </row>
    <row r="426" spans="2:15" x14ac:dyDescent="0.25">
      <c r="B426" s="50"/>
      <c r="D426" s="35"/>
      <c r="E426" s="35"/>
      <c r="F426" s="35"/>
      <c r="J426" s="12"/>
      <c r="K426" s="12"/>
      <c r="L426" s="5"/>
      <c r="M426" s="5"/>
      <c r="N426" s="5"/>
      <c r="O426" s="5"/>
    </row>
    <row r="427" spans="2:15" x14ac:dyDescent="0.25">
      <c r="B427" s="50"/>
      <c r="D427" s="35"/>
      <c r="E427" s="35"/>
      <c r="F427" s="35"/>
      <c r="J427" s="12"/>
      <c r="K427" s="49"/>
      <c r="L427" s="5"/>
      <c r="M427" s="5"/>
      <c r="N427" s="5"/>
      <c r="O427" s="5"/>
    </row>
    <row r="428" spans="2:15" x14ac:dyDescent="0.25">
      <c r="B428" s="50"/>
      <c r="D428" s="35"/>
      <c r="E428" s="35"/>
      <c r="F428" s="35"/>
      <c r="J428" s="12"/>
      <c r="K428" s="12"/>
      <c r="L428" s="5"/>
      <c r="M428" s="5"/>
      <c r="N428" s="5"/>
      <c r="O428" s="5"/>
    </row>
    <row r="429" spans="2:15" x14ac:dyDescent="0.25">
      <c r="B429" s="50"/>
      <c r="D429" s="35"/>
      <c r="E429" s="35"/>
      <c r="F429" s="35"/>
      <c r="J429" s="12"/>
      <c r="K429" s="12"/>
      <c r="L429" s="5"/>
      <c r="M429" s="5"/>
      <c r="N429" s="5"/>
      <c r="O429" s="5"/>
    </row>
    <row r="430" spans="2:15" x14ac:dyDescent="0.25">
      <c r="B430" s="39"/>
      <c r="D430" s="35"/>
      <c r="E430" s="35"/>
      <c r="F430" s="35"/>
      <c r="J430" s="12"/>
      <c r="K430" s="49"/>
      <c r="L430" s="5"/>
      <c r="M430" s="5"/>
      <c r="N430" s="5"/>
      <c r="O430" s="5"/>
    </row>
    <row r="431" spans="2:15" x14ac:dyDescent="0.25">
      <c r="B431" s="39"/>
      <c r="D431" s="35"/>
      <c r="E431" s="35"/>
      <c r="F431" s="35"/>
      <c r="J431" s="12"/>
      <c r="K431" s="49"/>
      <c r="L431" s="5"/>
      <c r="M431" s="5"/>
      <c r="N431" s="5"/>
      <c r="O431" s="5"/>
    </row>
    <row r="432" spans="2:15" x14ac:dyDescent="0.25">
      <c r="B432" s="39"/>
      <c r="D432" s="35"/>
      <c r="E432" s="35"/>
      <c r="F432" s="35"/>
      <c r="J432" s="12"/>
      <c r="K432" s="49"/>
      <c r="L432" s="5"/>
      <c r="M432" s="5"/>
      <c r="N432" s="5"/>
      <c r="O432" s="5"/>
    </row>
    <row r="433" spans="2:15" x14ac:dyDescent="0.25">
      <c r="B433" s="39"/>
      <c r="D433" s="35"/>
      <c r="E433" s="35"/>
      <c r="F433" s="35"/>
      <c r="J433" s="12"/>
      <c r="K433" s="49"/>
      <c r="L433" s="5"/>
      <c r="M433" s="5"/>
      <c r="N433" s="5"/>
      <c r="O433" s="5"/>
    </row>
    <row r="434" spans="2:15" x14ac:dyDescent="0.25">
      <c r="B434" s="50"/>
      <c r="D434" s="35"/>
      <c r="E434" s="35"/>
      <c r="F434" s="35"/>
      <c r="J434" s="12"/>
      <c r="K434" s="49"/>
      <c r="L434" s="5"/>
      <c r="M434" s="5"/>
      <c r="N434" s="5"/>
      <c r="O434" s="5"/>
    </row>
    <row r="435" spans="2:15" x14ac:dyDescent="0.25">
      <c r="B435" s="50"/>
      <c r="D435" s="35"/>
      <c r="E435" s="35"/>
      <c r="F435" s="35"/>
      <c r="J435" s="12"/>
      <c r="K435" s="49"/>
      <c r="L435" s="5"/>
      <c r="M435" s="5"/>
      <c r="N435" s="5"/>
      <c r="O435" s="5"/>
    </row>
    <row r="436" spans="2:15" x14ac:dyDescent="0.25">
      <c r="B436" s="50"/>
      <c r="D436" s="35"/>
      <c r="E436" s="35"/>
      <c r="F436" s="35"/>
      <c r="J436" s="12"/>
      <c r="K436" s="49"/>
      <c r="L436" s="5"/>
      <c r="M436" s="5"/>
      <c r="N436" s="5"/>
      <c r="O436" s="5"/>
    </row>
    <row r="437" spans="2:15" x14ac:dyDescent="0.25">
      <c r="B437" s="50"/>
      <c r="D437" s="35"/>
      <c r="E437" s="35"/>
      <c r="F437" s="35"/>
      <c r="J437" s="12"/>
      <c r="K437" s="12"/>
      <c r="L437" s="5"/>
      <c r="M437" s="5"/>
      <c r="N437" s="5"/>
      <c r="O437" s="5"/>
    </row>
    <row r="438" spans="2:15" x14ac:dyDescent="0.25">
      <c r="B438" s="39"/>
      <c r="D438" s="35"/>
      <c r="E438" s="35"/>
      <c r="F438" s="35"/>
      <c r="J438" s="12"/>
      <c r="K438" s="49"/>
      <c r="L438" s="5"/>
      <c r="M438" s="5"/>
      <c r="N438" s="5"/>
      <c r="O438" s="5"/>
    </row>
    <row r="439" spans="2:15" x14ac:dyDescent="0.25">
      <c r="B439" s="39"/>
      <c r="D439" s="35"/>
      <c r="E439" s="35"/>
      <c r="F439" s="35"/>
      <c r="J439" s="12"/>
      <c r="K439" s="49"/>
      <c r="L439" s="5"/>
      <c r="M439" s="5"/>
      <c r="N439" s="5"/>
      <c r="O439" s="5"/>
    </row>
    <row r="440" spans="2:15" x14ac:dyDescent="0.25">
      <c r="B440" s="39"/>
      <c r="D440" s="35"/>
      <c r="E440" s="35"/>
      <c r="F440" s="35"/>
      <c r="J440" s="12"/>
      <c r="K440" s="49"/>
      <c r="L440" s="5"/>
      <c r="M440" s="5"/>
      <c r="N440" s="5"/>
      <c r="O440" s="5"/>
    </row>
    <row r="441" spans="2:15" x14ac:dyDescent="0.25">
      <c r="B441" s="39"/>
      <c r="D441" s="35"/>
      <c r="E441" s="35"/>
      <c r="F441" s="35"/>
      <c r="J441" s="12"/>
      <c r="K441" s="12"/>
      <c r="L441" s="5"/>
      <c r="M441" s="5"/>
      <c r="N441" s="5"/>
      <c r="O441" s="5"/>
    </row>
    <row r="442" spans="2:15" x14ac:dyDescent="0.25">
      <c r="B442" s="39"/>
      <c r="D442" s="35"/>
      <c r="E442" s="35"/>
      <c r="F442" s="35"/>
      <c r="J442" s="12"/>
      <c r="K442" s="12"/>
      <c r="L442" s="5"/>
      <c r="M442" s="5"/>
      <c r="N442" s="5"/>
      <c r="O442" s="5"/>
    </row>
    <row r="443" spans="2:15" x14ac:dyDescent="0.25">
      <c r="B443" s="39"/>
      <c r="D443" s="35"/>
      <c r="E443" s="35"/>
      <c r="F443" s="35"/>
      <c r="J443" s="12"/>
      <c r="K443" s="12"/>
      <c r="L443" s="5"/>
      <c r="M443" s="5"/>
      <c r="N443" s="5"/>
      <c r="O443" s="5"/>
    </row>
    <row r="444" spans="2:15" x14ac:dyDescent="0.25">
      <c r="B444" s="50"/>
      <c r="D444" s="35"/>
      <c r="E444" s="35"/>
      <c r="F444" s="35"/>
      <c r="J444" s="12"/>
      <c r="K444" s="48"/>
      <c r="L444" s="5"/>
      <c r="M444" s="5"/>
      <c r="N444" s="5"/>
      <c r="O444" s="5"/>
    </row>
    <row r="445" spans="2:15" x14ac:dyDescent="0.25">
      <c r="B445" s="50"/>
      <c r="D445" s="35"/>
      <c r="E445" s="35"/>
      <c r="F445" s="35"/>
      <c r="J445" s="12"/>
      <c r="K445" s="12"/>
      <c r="L445" s="5"/>
      <c r="M445" s="5"/>
      <c r="N445" s="5"/>
      <c r="O445" s="5"/>
    </row>
    <row r="446" spans="2:15" x14ac:dyDescent="0.25">
      <c r="B446" s="50"/>
      <c r="D446" s="35"/>
      <c r="E446" s="35"/>
      <c r="F446" s="35"/>
      <c r="J446" s="12"/>
      <c r="K446" s="12"/>
      <c r="L446" s="5"/>
      <c r="M446" s="5"/>
      <c r="N446" s="5"/>
      <c r="O446" s="5"/>
    </row>
    <row r="447" spans="2:15" x14ac:dyDescent="0.25">
      <c r="B447" s="50"/>
      <c r="D447" s="35"/>
      <c r="E447" s="35"/>
      <c r="F447" s="35"/>
      <c r="J447" s="12"/>
      <c r="K447" s="12"/>
      <c r="L447" s="5"/>
      <c r="M447" s="5"/>
      <c r="N447" s="5"/>
      <c r="O447" s="5"/>
    </row>
    <row r="448" spans="2:15" x14ac:dyDescent="0.25">
      <c r="B448" s="39"/>
      <c r="D448" s="35"/>
      <c r="E448" s="35"/>
      <c r="F448" s="35"/>
      <c r="J448" s="12"/>
      <c r="K448" s="49"/>
      <c r="L448" s="5"/>
      <c r="M448" s="5"/>
      <c r="N448" s="5"/>
      <c r="O448" s="5"/>
    </row>
    <row r="449" spans="2:15" x14ac:dyDescent="0.25">
      <c r="B449" s="39"/>
      <c r="D449" s="35"/>
      <c r="E449" s="35"/>
      <c r="F449" s="35"/>
      <c r="J449" s="12"/>
      <c r="K449" s="12"/>
      <c r="L449" s="5"/>
      <c r="M449" s="5"/>
      <c r="N449" s="5"/>
      <c r="O449" s="5"/>
    </row>
    <row r="450" spans="2:15" x14ac:dyDescent="0.25">
      <c r="B450" s="39"/>
      <c r="D450" s="35"/>
      <c r="E450" s="35"/>
      <c r="F450" s="35"/>
      <c r="J450" s="12"/>
      <c r="K450" s="49"/>
      <c r="L450" s="5"/>
      <c r="M450" s="5"/>
      <c r="N450" s="5"/>
      <c r="O450" s="5"/>
    </row>
    <row r="451" spans="2:15" x14ac:dyDescent="0.25">
      <c r="B451" s="39"/>
      <c r="D451" s="35"/>
      <c r="E451" s="35"/>
      <c r="F451" s="35"/>
      <c r="J451" s="12"/>
      <c r="K451" s="49"/>
      <c r="L451" s="5"/>
      <c r="M451" s="5"/>
      <c r="N451" s="5"/>
      <c r="O451" s="5"/>
    </row>
    <row r="452" spans="2:15" x14ac:dyDescent="0.25">
      <c r="B452" s="39"/>
      <c r="D452" s="35"/>
      <c r="E452" s="35"/>
      <c r="F452" s="35"/>
      <c r="J452" s="12"/>
      <c r="K452" s="12"/>
      <c r="L452" s="5"/>
      <c r="M452" s="5"/>
      <c r="N452" s="5"/>
      <c r="O452" s="5"/>
    </row>
    <row r="453" spans="2:15" x14ac:dyDescent="0.25">
      <c r="B453" s="39"/>
      <c r="D453" s="35"/>
      <c r="E453" s="35"/>
      <c r="F453" s="35"/>
      <c r="J453" s="12"/>
      <c r="K453" s="48"/>
      <c r="L453" s="5"/>
      <c r="M453" s="5"/>
      <c r="N453" s="5"/>
      <c r="O453" s="5"/>
    </row>
    <row r="454" spans="2:15" x14ac:dyDescent="0.25">
      <c r="B454" s="50"/>
      <c r="D454" s="35"/>
      <c r="E454" s="35"/>
      <c r="F454" s="35"/>
      <c r="J454" s="12"/>
      <c r="K454" s="49"/>
      <c r="L454" s="5"/>
      <c r="M454" s="5"/>
      <c r="N454" s="5"/>
      <c r="O454" s="5"/>
    </row>
    <row r="455" spans="2:15" x14ac:dyDescent="0.25">
      <c r="B455" s="50"/>
      <c r="D455" s="35"/>
      <c r="E455" s="35"/>
      <c r="F455" s="35"/>
      <c r="J455" s="12"/>
      <c r="K455" s="12"/>
      <c r="L455" s="5"/>
      <c r="M455" s="5"/>
      <c r="N455" s="5"/>
      <c r="O455" s="5"/>
    </row>
    <row r="456" spans="2:15" x14ac:dyDescent="0.25">
      <c r="B456" s="50"/>
      <c r="D456" s="35"/>
      <c r="E456" s="35"/>
      <c r="F456" s="35"/>
      <c r="J456" s="12"/>
      <c r="K456" s="49"/>
      <c r="L456" s="5"/>
      <c r="M456" s="5"/>
      <c r="N456" s="5"/>
      <c r="O456" s="5"/>
    </row>
    <row r="457" spans="2:15" x14ac:dyDescent="0.25">
      <c r="B457" s="39"/>
      <c r="D457" s="35"/>
      <c r="E457" s="35"/>
      <c r="F457" s="35"/>
      <c r="J457" s="12"/>
      <c r="K457" s="49"/>
      <c r="L457" s="5"/>
      <c r="M457" s="5"/>
      <c r="N457" s="5"/>
      <c r="O457" s="5"/>
    </row>
    <row r="458" spans="2:15" x14ac:dyDescent="0.25">
      <c r="B458" s="39"/>
      <c r="D458" s="35"/>
      <c r="E458" s="35"/>
      <c r="F458" s="35"/>
      <c r="J458" s="12"/>
      <c r="K458" s="12"/>
      <c r="L458" s="5"/>
      <c r="M458" s="5"/>
      <c r="N458" s="5"/>
      <c r="O458" s="5"/>
    </row>
    <row r="459" spans="2:15" x14ac:dyDescent="0.25">
      <c r="B459" s="39"/>
      <c r="D459" s="35"/>
      <c r="E459" s="35"/>
      <c r="F459" s="35"/>
      <c r="J459" s="12"/>
      <c r="K459" s="48"/>
      <c r="L459" s="5"/>
      <c r="M459" s="5"/>
      <c r="N459" s="5"/>
      <c r="O459" s="5"/>
    </row>
    <row r="460" spans="2:15" x14ac:dyDescent="0.25">
      <c r="B460" s="50"/>
      <c r="D460" s="35"/>
      <c r="E460" s="35"/>
      <c r="F460" s="35"/>
      <c r="J460" s="12"/>
      <c r="K460" s="12"/>
      <c r="L460" s="5"/>
      <c r="M460" s="5"/>
      <c r="N460" s="5"/>
      <c r="O460" s="5"/>
    </row>
    <row r="461" spans="2:15" x14ac:dyDescent="0.25">
      <c r="B461" s="39"/>
      <c r="D461" s="35"/>
      <c r="E461" s="35"/>
      <c r="F461" s="35"/>
      <c r="J461" s="12"/>
      <c r="K461" s="12"/>
      <c r="L461" s="5"/>
      <c r="M461" s="5"/>
      <c r="N461" s="5"/>
      <c r="O461" s="5"/>
    </row>
    <row r="462" spans="2:15" x14ac:dyDescent="0.25">
      <c r="B462" s="39"/>
      <c r="D462" s="35"/>
      <c r="E462" s="35"/>
      <c r="F462" s="35"/>
      <c r="J462" s="12"/>
      <c r="K462" s="49"/>
      <c r="L462" s="5"/>
      <c r="M462" s="5"/>
      <c r="N462" s="5"/>
      <c r="O462" s="5"/>
    </row>
    <row r="463" spans="2:15" x14ac:dyDescent="0.25">
      <c r="B463" s="39"/>
      <c r="D463" s="35"/>
      <c r="E463" s="35"/>
      <c r="F463" s="35"/>
    </row>
    <row r="464" spans="2:15" x14ac:dyDescent="0.25">
      <c r="B464" s="39"/>
      <c r="D464" s="35"/>
      <c r="E464" s="35"/>
      <c r="F464" s="35"/>
    </row>
    <row r="465" spans="2:6" x14ac:dyDescent="0.25">
      <c r="B465" s="39"/>
      <c r="D465" s="35"/>
      <c r="E465" s="35"/>
      <c r="F465" s="35"/>
    </row>
    <row r="466" spans="2:6" x14ac:dyDescent="0.25">
      <c r="B466" s="39"/>
      <c r="D466" s="35"/>
      <c r="E466" s="35"/>
      <c r="F466" s="35"/>
    </row>
  </sheetData>
  <mergeCells count="10">
    <mergeCell ref="A3:O3"/>
    <mergeCell ref="Q3:AE3"/>
    <mergeCell ref="S6:W6"/>
    <mergeCell ref="AE7:AE8"/>
    <mergeCell ref="X7:X8"/>
    <mergeCell ref="A7:C7"/>
    <mergeCell ref="D7:F7"/>
    <mergeCell ref="G7:I7"/>
    <mergeCell ref="J7:L7"/>
    <mergeCell ref="M7:O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C78EA-A4AD-474D-8537-6210309361D9}">
  <sheetPr>
    <tabColor rgb="FFFFFF00"/>
  </sheetPr>
  <dimension ref="A1:U1235"/>
  <sheetViews>
    <sheetView zoomScale="80" zoomScaleNormal="80" workbookViewId="0"/>
  </sheetViews>
  <sheetFormatPr defaultRowHeight="13.8" x14ac:dyDescent="0.25"/>
  <cols>
    <col min="1" max="1" width="18.109375" customWidth="1"/>
    <col min="2" max="2" width="16.6640625" bestFit="1" customWidth="1"/>
    <col min="4" max="4" width="16.6640625" bestFit="1" customWidth="1"/>
    <col min="5" max="5" width="5.5546875" bestFit="1" customWidth="1"/>
    <col min="6" max="6" width="15.33203125" bestFit="1" customWidth="1"/>
    <col min="7" max="7" width="16.6640625" bestFit="1" customWidth="1"/>
    <col min="8" max="8" width="6" bestFit="1" customWidth="1"/>
    <col min="9" max="9" width="12" bestFit="1" customWidth="1"/>
    <col min="10" max="10" width="16.6640625" bestFit="1" customWidth="1"/>
    <col min="11" max="11" width="6" bestFit="1" customWidth="1"/>
    <col min="14" max="14" width="16.33203125" bestFit="1" customWidth="1"/>
    <col min="15" max="15" width="5.5546875" bestFit="1" customWidth="1"/>
    <col min="16" max="16" width="15.33203125" bestFit="1" customWidth="1"/>
    <col min="17" max="17" width="16.6640625" bestFit="1" customWidth="1"/>
    <col min="18" max="18" width="6" bestFit="1" customWidth="1"/>
    <col min="19" max="19" width="12" bestFit="1" customWidth="1"/>
    <col min="20" max="20" width="5.33203125" bestFit="1" customWidth="1"/>
    <col min="21" max="21" width="6.88671875" bestFit="1" customWidth="1"/>
  </cols>
  <sheetData>
    <row r="1" spans="1:21" ht="16.2" thickBot="1" x14ac:dyDescent="0.35">
      <c r="A1" s="54" t="s">
        <v>1074</v>
      </c>
    </row>
    <row r="2" spans="1:21" ht="116.25" customHeight="1" thickBot="1" x14ac:dyDescent="0.3">
      <c r="A2" s="129" t="s">
        <v>1136</v>
      </c>
      <c r="B2" s="131"/>
      <c r="C2" s="56"/>
      <c r="D2" s="142" t="s">
        <v>1140</v>
      </c>
      <c r="E2" s="143"/>
      <c r="F2" s="143"/>
      <c r="G2" s="143"/>
      <c r="H2" s="143"/>
      <c r="I2" s="143"/>
      <c r="J2" s="143"/>
      <c r="K2" s="144"/>
      <c r="L2" s="57"/>
      <c r="M2" s="57"/>
      <c r="N2" s="129" t="s">
        <v>1135</v>
      </c>
      <c r="O2" s="130"/>
      <c r="P2" s="130"/>
      <c r="Q2" s="130"/>
      <c r="R2" s="130"/>
      <c r="S2" s="130"/>
    </row>
    <row r="3" spans="1:21" ht="16.2" thickBot="1" x14ac:dyDescent="0.35">
      <c r="A3" s="90"/>
      <c r="B3" s="91"/>
      <c r="D3" s="1" t="s">
        <v>1082</v>
      </c>
      <c r="E3" s="1"/>
      <c r="F3" s="1"/>
      <c r="G3" s="1"/>
      <c r="H3" s="1"/>
      <c r="I3" s="1"/>
      <c r="J3" s="58"/>
      <c r="K3" s="58"/>
      <c r="N3" s="58" t="s">
        <v>1083</v>
      </c>
      <c r="O3" s="58"/>
      <c r="P3" s="58"/>
      <c r="Q3" s="58"/>
      <c r="R3" s="58"/>
      <c r="S3" s="58"/>
    </row>
    <row r="4" spans="1:21" ht="28.2" thickBot="1" x14ac:dyDescent="0.3">
      <c r="A4" s="103" t="s">
        <v>1132</v>
      </c>
      <c r="B4" s="92" t="s">
        <v>825</v>
      </c>
      <c r="D4" s="3" t="s">
        <v>1</v>
      </c>
      <c r="E4" s="4" t="s">
        <v>2</v>
      </c>
      <c r="F4" s="36" t="s">
        <v>1132</v>
      </c>
      <c r="G4" s="3" t="s">
        <v>825</v>
      </c>
      <c r="H4" s="36" t="s">
        <v>820</v>
      </c>
      <c r="I4" s="36" t="s">
        <v>821</v>
      </c>
      <c r="J4" s="3" t="s">
        <v>1</v>
      </c>
      <c r="K4" s="36" t="s">
        <v>820</v>
      </c>
      <c r="N4" s="3" t="s">
        <v>1</v>
      </c>
      <c r="O4" s="4" t="s">
        <v>2</v>
      </c>
      <c r="P4" s="36" t="s">
        <v>1132</v>
      </c>
      <c r="Q4" s="3" t="s">
        <v>825</v>
      </c>
      <c r="R4" s="36" t="s">
        <v>820</v>
      </c>
      <c r="S4" s="36" t="s">
        <v>821</v>
      </c>
      <c r="T4" s="5"/>
      <c r="U4" s="5"/>
    </row>
    <row r="5" spans="1:21" x14ac:dyDescent="0.25">
      <c r="A5" s="93" t="s">
        <v>38</v>
      </c>
      <c r="B5" s="94" t="s">
        <v>1098</v>
      </c>
      <c r="D5" t="s">
        <v>217</v>
      </c>
      <c r="E5" t="s">
        <v>11</v>
      </c>
      <c r="F5" t="s">
        <v>211</v>
      </c>
      <c r="G5" t="str">
        <f ca="1">OFFSET('GROUP-FOR-PLOT'!$B$4,MATCH(F5,'GROUP-FOR-PLOT'!$A$5:$A$118,0),0)</f>
        <v>Argillic</v>
      </c>
      <c r="H5">
        <v>400</v>
      </c>
      <c r="I5">
        <v>33</v>
      </c>
      <c r="J5" s="100" t="s">
        <v>61</v>
      </c>
      <c r="K5" s="101">
        <v>400</v>
      </c>
      <c r="N5" t="s">
        <v>173</v>
      </c>
      <c r="O5" t="s">
        <v>16</v>
      </c>
      <c r="P5" t="s">
        <v>5</v>
      </c>
      <c r="Q5" t="str">
        <f ca="1">OFFSET('GROUP-FOR-PLOT'!$B$4,MATCH(P5,'GROUP-FOR-PLOT'!$A$5:$A$118,0),0)</f>
        <v>Devitrified</v>
      </c>
      <c r="R5">
        <v>400</v>
      </c>
      <c r="S5">
        <v>9.8425196850392922</v>
      </c>
    </row>
    <row r="6" spans="1:21" x14ac:dyDescent="0.25">
      <c r="A6" s="95" t="s">
        <v>24</v>
      </c>
      <c r="B6" s="94" t="s">
        <v>822</v>
      </c>
      <c r="D6" t="s">
        <v>144</v>
      </c>
      <c r="E6" t="s">
        <v>11</v>
      </c>
      <c r="F6" t="s">
        <v>23</v>
      </c>
      <c r="G6" t="str">
        <f ca="1">OFFSET('GROUP-FOR-PLOT'!$B$4,MATCH(F6,'GROUP-FOR-PLOT'!$A$5:$A$118,0),0)</f>
        <v>Argillic</v>
      </c>
      <c r="H6">
        <v>400</v>
      </c>
      <c r="I6">
        <v>21.981627296587931</v>
      </c>
      <c r="J6" s="100" t="s">
        <v>217</v>
      </c>
      <c r="K6" s="100">
        <v>400</v>
      </c>
      <c r="N6" t="s">
        <v>185</v>
      </c>
      <c r="O6" t="s">
        <v>16</v>
      </c>
      <c r="P6" t="s">
        <v>181</v>
      </c>
      <c r="Q6" t="str">
        <f ca="1">OFFSET('GROUP-FOR-PLOT'!$B$4,MATCH(P6,'GROUP-FOR-PLOT'!$A$5:$A$118,0),0)</f>
        <v>Mineralized</v>
      </c>
      <c r="R6">
        <v>2400</v>
      </c>
      <c r="S6">
        <v>43.997375328084217</v>
      </c>
    </row>
    <row r="7" spans="1:21" x14ac:dyDescent="0.25">
      <c r="A7" s="95" t="s">
        <v>49</v>
      </c>
      <c r="B7" s="94" t="s">
        <v>822</v>
      </c>
      <c r="D7" t="s">
        <v>144</v>
      </c>
      <c r="E7" t="s">
        <v>9</v>
      </c>
      <c r="F7" t="s">
        <v>145</v>
      </c>
      <c r="G7" t="str">
        <f ca="1">OFFSET('GROUP-FOR-PLOT'!$B$4,MATCH(F7,'GROUP-FOR-PLOT'!$A$5:$A$118,0),0)</f>
        <v>Argillic</v>
      </c>
      <c r="H7">
        <v>400</v>
      </c>
      <c r="I7">
        <v>60.039370078740376</v>
      </c>
      <c r="J7" s="100" t="s">
        <v>193</v>
      </c>
      <c r="K7" s="100">
        <v>400</v>
      </c>
      <c r="N7" t="s">
        <v>185</v>
      </c>
      <c r="O7" t="s">
        <v>16</v>
      </c>
      <c r="P7" t="s">
        <v>181</v>
      </c>
      <c r="Q7" t="str">
        <f ca="1">OFFSET('GROUP-FOR-PLOT'!$B$4,MATCH(P7,'GROUP-FOR-PLOT'!$A$5:$A$118,0),0)</f>
        <v>Mineralized</v>
      </c>
      <c r="R7">
        <v>2800</v>
      </c>
      <c r="S7">
        <v>6.855643044619228</v>
      </c>
    </row>
    <row r="8" spans="1:21" x14ac:dyDescent="0.25">
      <c r="A8" s="95" t="s">
        <v>50</v>
      </c>
      <c r="B8" s="94" t="s">
        <v>822</v>
      </c>
      <c r="D8" t="s">
        <v>61</v>
      </c>
      <c r="E8" t="s">
        <v>11</v>
      </c>
      <c r="F8" t="s">
        <v>62</v>
      </c>
      <c r="G8" t="str">
        <f ca="1">OFFSET('GROUP-FOR-PLOT'!$B$4,MATCH(F8,'GROUP-FOR-PLOT'!$A$5:$A$118,0),0)</f>
        <v>Argillic</v>
      </c>
      <c r="H8" s="35">
        <v>400</v>
      </c>
      <c r="I8" s="35">
        <v>37.073490813648277</v>
      </c>
      <c r="J8" s="100" t="s">
        <v>216</v>
      </c>
      <c r="K8" s="100">
        <v>400</v>
      </c>
      <c r="N8" t="s">
        <v>111</v>
      </c>
      <c r="O8" t="s">
        <v>836</v>
      </c>
      <c r="P8" t="s">
        <v>5</v>
      </c>
      <c r="Q8" t="str">
        <f ca="1">OFFSET('GROUP-FOR-PLOT'!$B$4,MATCH(P8,'GROUP-FOR-PLOT'!$A$5:$A$118,0),0)</f>
        <v>Devitrified</v>
      </c>
      <c r="R8">
        <v>2000</v>
      </c>
      <c r="S8">
        <v>325.13123359580095</v>
      </c>
    </row>
    <row r="9" spans="1:21" x14ac:dyDescent="0.25">
      <c r="A9" s="93" t="s">
        <v>5</v>
      </c>
      <c r="B9" s="94" t="s">
        <v>823</v>
      </c>
      <c r="D9" t="s">
        <v>201</v>
      </c>
      <c r="E9" t="s">
        <v>11</v>
      </c>
      <c r="F9" t="s">
        <v>203</v>
      </c>
      <c r="G9" t="str">
        <f ca="1">OFFSET('GROUP-FOR-PLOT'!$B$4,MATCH(F9,'GROUP-FOR-PLOT'!$A$5:$A$118,0),0)</f>
        <v>Argillic</v>
      </c>
      <c r="H9">
        <v>400</v>
      </c>
      <c r="I9">
        <v>358</v>
      </c>
      <c r="J9" s="100" t="s">
        <v>168</v>
      </c>
      <c r="K9" s="100">
        <v>400</v>
      </c>
      <c r="N9" t="s">
        <v>81</v>
      </c>
      <c r="O9" t="s">
        <v>836</v>
      </c>
      <c r="P9" t="s">
        <v>5</v>
      </c>
      <c r="Q9" t="str">
        <f ca="1">OFFSET('GROUP-FOR-PLOT'!$B$4,MATCH(P9,'GROUP-FOR-PLOT'!$A$5:$A$118,0),0)</f>
        <v>Devitrified</v>
      </c>
      <c r="R9">
        <v>2400</v>
      </c>
      <c r="S9">
        <v>114.93438320209953</v>
      </c>
    </row>
    <row r="10" spans="1:21" x14ac:dyDescent="0.25">
      <c r="A10" s="95" t="s">
        <v>47</v>
      </c>
      <c r="B10" s="94" t="s">
        <v>822</v>
      </c>
      <c r="D10" t="s">
        <v>201</v>
      </c>
      <c r="E10" t="s">
        <v>11</v>
      </c>
      <c r="F10" t="s">
        <v>203</v>
      </c>
      <c r="G10" t="str">
        <f ca="1">OFFSET('GROUP-FOR-PLOT'!$B$4,MATCH(F10,'GROUP-FOR-PLOT'!$A$5:$A$118,0),0)</f>
        <v>Argillic</v>
      </c>
      <c r="H10">
        <v>800</v>
      </c>
      <c r="I10">
        <v>136</v>
      </c>
      <c r="J10" s="100" t="s">
        <v>201</v>
      </c>
      <c r="K10" s="100">
        <v>400</v>
      </c>
      <c r="N10" t="s">
        <v>81</v>
      </c>
      <c r="O10" t="s">
        <v>836</v>
      </c>
      <c r="P10" t="s">
        <v>5</v>
      </c>
      <c r="Q10" t="str">
        <f ca="1">OFFSET('GROUP-FOR-PLOT'!$B$4,MATCH(P10,'GROUP-FOR-PLOT'!$A$5:$A$118,0),0)</f>
        <v>Devitrified</v>
      </c>
      <c r="R10">
        <v>2800</v>
      </c>
      <c r="S10">
        <v>34.999999999999091</v>
      </c>
    </row>
    <row r="11" spans="1:21" x14ac:dyDescent="0.25">
      <c r="A11" s="95" t="s">
        <v>138</v>
      </c>
      <c r="B11" s="94" t="s">
        <v>822</v>
      </c>
      <c r="D11" t="s">
        <v>144</v>
      </c>
      <c r="E11" t="s">
        <v>11</v>
      </c>
      <c r="F11" t="s">
        <v>23</v>
      </c>
      <c r="G11" t="str">
        <f ca="1">OFFSET('GROUP-FOR-PLOT'!$B$4,MATCH(F11,'GROUP-FOR-PLOT'!$A$5:$A$118,0),0)</f>
        <v>Argillic</v>
      </c>
      <c r="H11">
        <v>1200</v>
      </c>
      <c r="I11">
        <v>15.091863517060574</v>
      </c>
      <c r="J11" s="100" t="s">
        <v>212</v>
      </c>
      <c r="K11" s="100">
        <v>400</v>
      </c>
      <c r="N11" t="s">
        <v>137</v>
      </c>
      <c r="O11" t="s">
        <v>836</v>
      </c>
      <c r="P11" t="s">
        <v>143</v>
      </c>
      <c r="Q11" t="str">
        <f ca="1">OFFSET('GROUP-FOR-PLOT'!$B$4,MATCH(P11,'GROUP-FOR-PLOT'!$A$5:$A$118,0),0)</f>
        <v>Mineralized</v>
      </c>
      <c r="R11">
        <v>7600</v>
      </c>
      <c r="S11">
        <v>188.98687664042154</v>
      </c>
    </row>
    <row r="12" spans="1:21" x14ac:dyDescent="0.25">
      <c r="A12" s="95" t="s">
        <v>139</v>
      </c>
      <c r="B12" s="94" t="s">
        <v>822</v>
      </c>
      <c r="D12" t="s">
        <v>212</v>
      </c>
      <c r="E12" t="s">
        <v>11</v>
      </c>
      <c r="F12" t="s">
        <v>95</v>
      </c>
      <c r="G12" t="str">
        <f ca="1">OFFSET('GROUP-FOR-PLOT'!$B$4,MATCH(F12,'GROUP-FOR-PLOT'!$A$5:$A$118,0),0)</f>
        <v>Argillic</v>
      </c>
      <c r="H12">
        <v>1200</v>
      </c>
      <c r="I12">
        <v>2</v>
      </c>
      <c r="J12" s="100" t="s">
        <v>185</v>
      </c>
      <c r="K12" s="100">
        <v>400</v>
      </c>
      <c r="N12" t="s">
        <v>137</v>
      </c>
      <c r="O12" t="s">
        <v>836</v>
      </c>
      <c r="P12" t="s">
        <v>143</v>
      </c>
      <c r="Q12" t="str">
        <f ca="1">OFFSET('GROUP-FOR-PLOT'!$B$4,MATCH(P12,'GROUP-FOR-PLOT'!$A$5:$A$118,0),0)</f>
        <v>Mineralized</v>
      </c>
      <c r="R12">
        <v>8000</v>
      </c>
      <c r="S12">
        <v>323.15223097112903</v>
      </c>
    </row>
    <row r="13" spans="1:21" x14ac:dyDescent="0.25">
      <c r="A13" s="95" t="s">
        <v>136</v>
      </c>
      <c r="B13" s="94" t="s">
        <v>822</v>
      </c>
      <c r="D13" t="s">
        <v>37</v>
      </c>
      <c r="E13" t="s">
        <v>11</v>
      </c>
      <c r="F13" t="s">
        <v>23</v>
      </c>
      <c r="G13" t="str">
        <f ca="1">OFFSET('GROUP-FOR-PLOT'!$B$4,MATCH(F13,'GROUP-FOR-PLOT'!$A$5:$A$118,0),0)</f>
        <v>Argillic</v>
      </c>
      <c r="H13" s="35">
        <v>1600</v>
      </c>
      <c r="I13" s="35">
        <v>24.934383202099525</v>
      </c>
      <c r="J13" s="100" t="s">
        <v>173</v>
      </c>
      <c r="K13" s="100">
        <v>400</v>
      </c>
      <c r="N13" t="s">
        <v>162</v>
      </c>
      <c r="O13" t="s">
        <v>9</v>
      </c>
      <c r="P13" t="s">
        <v>167</v>
      </c>
      <c r="Q13">
        <f ca="1">OFFSET('GROUP-FOR-PLOT'!$B$4,MATCH(P13,'GROUP-FOR-PLOT'!$A$5:$A$118,0),0)</f>
        <v>0</v>
      </c>
      <c r="R13">
        <v>800</v>
      </c>
      <c r="S13">
        <v>88.910761154855436</v>
      </c>
    </row>
    <row r="14" spans="1:21" x14ac:dyDescent="0.25">
      <c r="A14" s="95" t="s">
        <v>63</v>
      </c>
      <c r="B14" s="94" t="s">
        <v>822</v>
      </c>
      <c r="D14" t="s">
        <v>137</v>
      </c>
      <c r="E14" t="s">
        <v>11</v>
      </c>
      <c r="F14" t="s">
        <v>24</v>
      </c>
      <c r="G14" t="str">
        <f ca="1">OFFSET('GROUP-FOR-PLOT'!$B$4,MATCH(F14,'GROUP-FOR-PLOT'!$A$5:$A$118,0),0)</f>
        <v>Argillic</v>
      </c>
      <c r="H14">
        <v>1600</v>
      </c>
      <c r="I14">
        <v>99.091863517060574</v>
      </c>
      <c r="J14" s="100" t="s">
        <v>176</v>
      </c>
      <c r="K14" s="100">
        <v>400</v>
      </c>
      <c r="N14" t="s">
        <v>162</v>
      </c>
      <c r="O14" t="s">
        <v>9</v>
      </c>
      <c r="P14" t="s">
        <v>167</v>
      </c>
      <c r="Q14">
        <f ca="1">OFFSET('GROUP-FOR-PLOT'!$B$4,MATCH(P14,'GROUP-FOR-PLOT'!$A$5:$A$118,0),0)</f>
        <v>0</v>
      </c>
      <c r="R14">
        <v>800</v>
      </c>
      <c r="S14">
        <v>86.122047244094574</v>
      </c>
    </row>
    <row r="15" spans="1:21" x14ac:dyDescent="0.25">
      <c r="A15" s="93" t="s">
        <v>58</v>
      </c>
      <c r="B15" s="94" t="s">
        <v>1098</v>
      </c>
      <c r="D15" t="s">
        <v>144</v>
      </c>
      <c r="E15" t="s">
        <v>11</v>
      </c>
      <c r="F15" t="s">
        <v>23</v>
      </c>
      <c r="G15" t="str">
        <f ca="1">OFFSET('GROUP-FOR-PLOT'!$B$4,MATCH(F15,'GROUP-FOR-PLOT'!$A$5:$A$118,0),0)</f>
        <v>Argillic</v>
      </c>
      <c r="H15">
        <v>1600</v>
      </c>
      <c r="I15">
        <v>40.026246719160554</v>
      </c>
      <c r="J15" s="100" t="s">
        <v>159</v>
      </c>
      <c r="K15" s="100">
        <v>400</v>
      </c>
      <c r="N15" t="s">
        <v>144</v>
      </c>
      <c r="O15" s="35" t="s">
        <v>9</v>
      </c>
      <c r="P15" t="s">
        <v>145</v>
      </c>
      <c r="Q15" t="str">
        <f ca="1">OFFSET('GROUP-FOR-PLOT'!$B$4,MATCH(P15,'GROUP-FOR-PLOT'!$A$5:$A$118,0),0)</f>
        <v>Argillic</v>
      </c>
      <c r="R15">
        <v>400</v>
      </c>
      <c r="S15">
        <v>60.039370078740376</v>
      </c>
    </row>
    <row r="16" spans="1:21" x14ac:dyDescent="0.25">
      <c r="A16" s="93" t="s">
        <v>10</v>
      </c>
      <c r="B16" s="94" t="s">
        <v>823</v>
      </c>
      <c r="D16" t="s">
        <v>144</v>
      </c>
      <c r="E16" t="s">
        <v>11</v>
      </c>
      <c r="F16" t="s">
        <v>23</v>
      </c>
      <c r="G16" t="str">
        <f ca="1">OFFSET('GROUP-FOR-PLOT'!$B$4,MATCH(F16,'GROUP-FOR-PLOT'!$A$5:$A$118,0),0)</f>
        <v>Argillic</v>
      </c>
      <c r="H16">
        <v>1600</v>
      </c>
      <c r="I16">
        <v>40.026246719160099</v>
      </c>
      <c r="J16" s="100" t="s">
        <v>135</v>
      </c>
      <c r="K16" s="100">
        <v>400</v>
      </c>
      <c r="N16" t="s">
        <v>110</v>
      </c>
      <c r="O16" t="s">
        <v>9</v>
      </c>
      <c r="P16" t="s">
        <v>24</v>
      </c>
      <c r="Q16" t="str">
        <f ca="1">OFFSET('GROUP-FOR-PLOT'!$B$4,MATCH(P16,'GROUP-FOR-PLOT'!$A$5:$A$118,0),0)</f>
        <v>Argillic</v>
      </c>
      <c r="R16">
        <v>2000</v>
      </c>
      <c r="S16">
        <v>60.039370078739921</v>
      </c>
    </row>
    <row r="17" spans="1:19" x14ac:dyDescent="0.25">
      <c r="A17" s="95" t="s">
        <v>88</v>
      </c>
      <c r="B17" s="94" t="s">
        <v>822</v>
      </c>
      <c r="D17" t="s">
        <v>144</v>
      </c>
      <c r="E17" t="s">
        <v>11</v>
      </c>
      <c r="F17" t="s">
        <v>23</v>
      </c>
      <c r="G17" t="str">
        <f ca="1">OFFSET('GROUP-FOR-PLOT'!$B$4,MATCH(F17,'GROUP-FOR-PLOT'!$A$5:$A$118,0),0)</f>
        <v>Argillic</v>
      </c>
      <c r="H17">
        <v>1600</v>
      </c>
      <c r="I17">
        <v>9.8425196850394059</v>
      </c>
      <c r="J17" s="100" t="s">
        <v>137</v>
      </c>
      <c r="K17" s="100">
        <v>400</v>
      </c>
      <c r="N17" t="s">
        <v>137</v>
      </c>
      <c r="O17" t="s">
        <v>9</v>
      </c>
      <c r="P17" t="s">
        <v>138</v>
      </c>
      <c r="Q17" t="str">
        <f ca="1">OFFSET('GROUP-FOR-PLOT'!$B$4,MATCH(P17,'GROUP-FOR-PLOT'!$A$5:$A$118,0),0)</f>
        <v>Argillic</v>
      </c>
      <c r="R17">
        <v>2400</v>
      </c>
      <c r="S17">
        <v>84.973753280840356</v>
      </c>
    </row>
    <row r="18" spans="1:19" x14ac:dyDescent="0.25">
      <c r="A18" s="93" t="s">
        <v>153</v>
      </c>
      <c r="B18" s="94" t="s">
        <v>1098</v>
      </c>
      <c r="D18" t="s">
        <v>144</v>
      </c>
      <c r="E18" t="s">
        <v>11</v>
      </c>
      <c r="F18" t="s">
        <v>23</v>
      </c>
      <c r="G18" t="str">
        <f ca="1">OFFSET('GROUP-FOR-PLOT'!$B$4,MATCH(F18,'GROUP-FOR-PLOT'!$A$5:$A$118,0),0)</f>
        <v>Argillic</v>
      </c>
      <c r="H18">
        <v>1600</v>
      </c>
      <c r="I18">
        <v>18.996062992126099</v>
      </c>
      <c r="J18" s="100" t="s">
        <v>144</v>
      </c>
      <c r="K18" s="100">
        <v>400</v>
      </c>
      <c r="N18" t="s">
        <v>137</v>
      </c>
      <c r="O18" t="s">
        <v>9</v>
      </c>
      <c r="P18" t="s">
        <v>138</v>
      </c>
      <c r="Q18" t="str">
        <f ca="1">OFFSET('GROUP-FOR-PLOT'!$B$4,MATCH(P18,'GROUP-FOR-PLOT'!$A$5:$A$118,0),0)</f>
        <v>Argillic</v>
      </c>
      <c r="R18">
        <v>2400</v>
      </c>
      <c r="S18">
        <v>209.9737532808399</v>
      </c>
    </row>
    <row r="19" spans="1:19" x14ac:dyDescent="0.25">
      <c r="A19" s="93" t="s">
        <v>202</v>
      </c>
      <c r="B19" s="94" t="s">
        <v>823</v>
      </c>
      <c r="D19" t="s">
        <v>110</v>
      </c>
      <c r="E19" t="s">
        <v>11</v>
      </c>
      <c r="F19" t="s">
        <v>24</v>
      </c>
      <c r="G19" t="str">
        <f ca="1">OFFSET('GROUP-FOR-PLOT'!$B$4,MATCH(F19,'GROUP-FOR-PLOT'!$A$5:$A$118,0),0)</f>
        <v>Argillic</v>
      </c>
      <c r="H19">
        <v>1600</v>
      </c>
      <c r="I19">
        <v>32.947506561679802</v>
      </c>
      <c r="J19" s="100" t="s">
        <v>70</v>
      </c>
      <c r="K19" s="100">
        <v>400</v>
      </c>
      <c r="N19" t="s">
        <v>137</v>
      </c>
      <c r="O19" t="s">
        <v>9</v>
      </c>
      <c r="P19" t="s">
        <v>138</v>
      </c>
      <c r="Q19" t="str">
        <f ca="1">OFFSET('GROUP-FOR-PLOT'!$B$4,MATCH(P19,'GROUP-FOR-PLOT'!$A$5:$A$118,0),0)</f>
        <v>Argillic</v>
      </c>
      <c r="R19">
        <v>2400</v>
      </c>
      <c r="S19">
        <v>93.973753280839901</v>
      </c>
    </row>
    <row r="20" spans="1:19" x14ac:dyDescent="0.25">
      <c r="A20" s="93" t="s">
        <v>215</v>
      </c>
      <c r="B20" s="94" t="s">
        <v>824</v>
      </c>
      <c r="D20" t="s">
        <v>212</v>
      </c>
      <c r="E20" t="s">
        <v>11</v>
      </c>
      <c r="F20" t="s">
        <v>95</v>
      </c>
      <c r="G20" t="str">
        <f ca="1">OFFSET('GROUP-FOR-PLOT'!$B$4,MATCH(F20,'GROUP-FOR-PLOT'!$A$5:$A$118,0),0)</f>
        <v>Argillic</v>
      </c>
      <c r="H20">
        <v>1600</v>
      </c>
      <c r="I20">
        <v>171</v>
      </c>
      <c r="J20" s="100" t="s">
        <v>34</v>
      </c>
      <c r="K20" s="100">
        <v>400</v>
      </c>
      <c r="N20" t="s">
        <v>51</v>
      </c>
      <c r="O20" t="s">
        <v>9</v>
      </c>
      <c r="P20" t="s">
        <v>56</v>
      </c>
      <c r="Q20" t="str">
        <f ca="1">OFFSET('GROUP-FOR-PLOT'!$B$4,MATCH(P20,'GROUP-FOR-PLOT'!$A$5:$A$118,0),0)</f>
        <v>Argillic</v>
      </c>
      <c r="R20">
        <v>2800</v>
      </c>
      <c r="S20">
        <v>145.01312335958028</v>
      </c>
    </row>
    <row r="21" spans="1:19" x14ac:dyDescent="0.25">
      <c r="A21" s="93" t="s">
        <v>104</v>
      </c>
      <c r="B21" s="94" t="s">
        <v>1098</v>
      </c>
      <c r="D21" t="s">
        <v>212</v>
      </c>
      <c r="E21" t="s">
        <v>11</v>
      </c>
      <c r="F21" t="s">
        <v>95</v>
      </c>
      <c r="G21" t="str">
        <f ca="1">OFFSET('GROUP-FOR-PLOT'!$B$4,MATCH(F21,'GROUP-FOR-PLOT'!$A$5:$A$118,0),0)</f>
        <v>Argillic</v>
      </c>
      <c r="H21">
        <v>1600</v>
      </c>
      <c r="I21">
        <v>97</v>
      </c>
      <c r="J21" s="100" t="s">
        <v>72</v>
      </c>
      <c r="K21" s="100">
        <v>400</v>
      </c>
      <c r="N21" t="s">
        <v>137</v>
      </c>
      <c r="O21" t="s">
        <v>9</v>
      </c>
      <c r="P21" t="s">
        <v>138</v>
      </c>
      <c r="Q21" t="str">
        <f ca="1">OFFSET('GROUP-FOR-PLOT'!$B$4,MATCH(P21,'GROUP-FOR-PLOT'!$A$5:$A$118,0),0)</f>
        <v>Argillic</v>
      </c>
      <c r="R21">
        <v>2800</v>
      </c>
      <c r="S21">
        <v>131.09186351706012</v>
      </c>
    </row>
    <row r="22" spans="1:19" x14ac:dyDescent="0.25">
      <c r="A22" s="93" t="s">
        <v>41</v>
      </c>
      <c r="B22" s="94" t="s">
        <v>1098</v>
      </c>
      <c r="D22" t="s">
        <v>37</v>
      </c>
      <c r="E22" t="s">
        <v>11</v>
      </c>
      <c r="F22" t="s">
        <v>23</v>
      </c>
      <c r="G22" t="str">
        <f ca="1">OFFSET('GROUP-FOR-PLOT'!$B$4,MATCH(F22,'GROUP-FOR-PLOT'!$A$5:$A$118,0),0)</f>
        <v>Argillic</v>
      </c>
      <c r="H22" s="35">
        <v>2000</v>
      </c>
      <c r="I22" s="35">
        <v>99.737532808399465</v>
      </c>
      <c r="J22" s="100" t="s">
        <v>73</v>
      </c>
      <c r="K22" s="100">
        <v>400</v>
      </c>
      <c r="N22" t="s">
        <v>137</v>
      </c>
      <c r="O22" t="s">
        <v>9</v>
      </c>
      <c r="P22" t="s">
        <v>138</v>
      </c>
      <c r="Q22" t="str">
        <f ca="1">OFFSET('GROUP-FOR-PLOT'!$B$4,MATCH(P22,'GROUP-FOR-PLOT'!$A$5:$A$118,0),0)</f>
        <v>Argillic</v>
      </c>
      <c r="R22">
        <v>2800</v>
      </c>
      <c r="S22">
        <v>84.973753280839446</v>
      </c>
    </row>
    <row r="23" spans="1:19" x14ac:dyDescent="0.25">
      <c r="A23" s="93" t="s">
        <v>22</v>
      </c>
      <c r="B23" s="94" t="s">
        <v>1098</v>
      </c>
      <c r="D23" t="s">
        <v>48</v>
      </c>
      <c r="E23" t="s">
        <v>11</v>
      </c>
      <c r="F23" t="s">
        <v>23</v>
      </c>
      <c r="G23" t="str">
        <f ca="1">OFFSET('GROUP-FOR-PLOT'!$B$4,MATCH(F23,'GROUP-FOR-PLOT'!$A$5:$A$118,0),0)</f>
        <v>Argillic</v>
      </c>
      <c r="H23" s="35">
        <v>2000</v>
      </c>
      <c r="I23" s="35">
        <v>149.93438320210043</v>
      </c>
      <c r="J23" s="100" t="s">
        <v>75</v>
      </c>
      <c r="K23" s="100">
        <v>400</v>
      </c>
      <c r="N23" t="s">
        <v>46</v>
      </c>
      <c r="O23" t="s">
        <v>9</v>
      </c>
      <c r="P23" t="s">
        <v>47</v>
      </c>
      <c r="Q23" t="str">
        <f ca="1">OFFSET('GROUP-FOR-PLOT'!$B$4,MATCH(P23,'GROUP-FOR-PLOT'!$A$5:$A$118,0),0)</f>
        <v>Argillic</v>
      </c>
      <c r="R23">
        <v>2800</v>
      </c>
      <c r="S23">
        <v>196.93175853018329</v>
      </c>
    </row>
    <row r="24" spans="1:19" x14ac:dyDescent="0.25">
      <c r="A24" s="93" t="s">
        <v>166</v>
      </c>
      <c r="B24" s="94" t="s">
        <v>823</v>
      </c>
      <c r="D24" t="s">
        <v>98</v>
      </c>
      <c r="E24" t="s">
        <v>11</v>
      </c>
      <c r="F24" t="s">
        <v>101</v>
      </c>
      <c r="G24" t="str">
        <f ca="1">OFFSET('GROUP-FOR-PLOT'!$B$4,MATCH(F24,'GROUP-FOR-PLOT'!$A$5:$A$118,0),0)</f>
        <v>Argillic</v>
      </c>
      <c r="H24" s="35">
        <v>2000</v>
      </c>
      <c r="I24" s="35">
        <v>136.85564304462014</v>
      </c>
      <c r="J24" s="100" t="s">
        <v>76</v>
      </c>
      <c r="K24" s="100">
        <v>400</v>
      </c>
      <c r="N24" t="s">
        <v>110</v>
      </c>
      <c r="O24" t="s">
        <v>9</v>
      </c>
      <c r="P24" t="s">
        <v>24</v>
      </c>
      <c r="Q24" t="str">
        <f ca="1">OFFSET('GROUP-FOR-PLOT'!$B$4,MATCH(P24,'GROUP-FOR-PLOT'!$A$5:$A$118,0),0)</f>
        <v>Argillic</v>
      </c>
      <c r="R24">
        <v>2800</v>
      </c>
      <c r="S24">
        <v>70.866141732284177</v>
      </c>
    </row>
    <row r="25" spans="1:19" x14ac:dyDescent="0.25">
      <c r="A25" s="95" t="s">
        <v>200</v>
      </c>
      <c r="B25" s="94" t="s">
        <v>822</v>
      </c>
      <c r="D25" t="s">
        <v>137</v>
      </c>
      <c r="E25" t="s">
        <v>11</v>
      </c>
      <c r="F25" t="s">
        <v>24</v>
      </c>
      <c r="G25" t="str">
        <f ca="1">OFFSET('GROUP-FOR-PLOT'!$B$4,MATCH(F25,'GROUP-FOR-PLOT'!$A$5:$A$118,0),0)</f>
        <v>Argillic</v>
      </c>
      <c r="H25">
        <v>2000</v>
      </c>
      <c r="I25">
        <v>20.986876640419723</v>
      </c>
      <c r="J25" s="100" t="s">
        <v>77</v>
      </c>
      <c r="K25" s="100">
        <v>400</v>
      </c>
      <c r="N25" t="s">
        <v>110</v>
      </c>
      <c r="O25" t="s">
        <v>9</v>
      </c>
      <c r="P25" t="s">
        <v>24</v>
      </c>
      <c r="Q25" t="str">
        <f ca="1">OFFSET('GROUP-FOR-PLOT'!$B$4,MATCH(P25,'GROUP-FOR-PLOT'!$A$5:$A$118,0),0)</f>
        <v>Argillic</v>
      </c>
      <c r="R25">
        <v>2800</v>
      </c>
      <c r="S25">
        <v>60.039370078739921</v>
      </c>
    </row>
    <row r="26" spans="1:19" x14ac:dyDescent="0.25">
      <c r="A26" s="93" t="s">
        <v>80</v>
      </c>
      <c r="B26" s="94" t="s">
        <v>823</v>
      </c>
      <c r="D26" t="s">
        <v>46</v>
      </c>
      <c r="E26" t="s">
        <v>11</v>
      </c>
      <c r="F26" t="s">
        <v>23</v>
      </c>
      <c r="G26" t="str">
        <f ca="1">OFFSET('GROUP-FOR-PLOT'!$B$4,MATCH(F26,'GROUP-FOR-PLOT'!$A$5:$A$118,0),0)</f>
        <v>Argillic</v>
      </c>
      <c r="H26">
        <v>2000</v>
      </c>
      <c r="I26">
        <v>69.881889763779327</v>
      </c>
      <c r="J26" s="100" t="s">
        <v>78</v>
      </c>
      <c r="K26" s="100">
        <v>400</v>
      </c>
      <c r="N26" t="s">
        <v>67</v>
      </c>
      <c r="O26" t="s">
        <v>9</v>
      </c>
      <c r="P26" t="s">
        <v>47</v>
      </c>
      <c r="Q26" t="str">
        <f ca="1">OFFSET('GROUP-FOR-PLOT'!$B$4,MATCH(P26,'GROUP-FOR-PLOT'!$A$5:$A$118,0),0)</f>
        <v>Argillic</v>
      </c>
      <c r="R26">
        <v>3200</v>
      </c>
      <c r="S26">
        <v>191.15748031496059</v>
      </c>
    </row>
    <row r="27" spans="1:19" x14ac:dyDescent="0.25">
      <c r="A27" s="95" t="s">
        <v>64</v>
      </c>
      <c r="B27" s="94" t="s">
        <v>822</v>
      </c>
      <c r="D27" t="s">
        <v>46</v>
      </c>
      <c r="E27" t="s">
        <v>11</v>
      </c>
      <c r="F27" t="s">
        <v>23</v>
      </c>
      <c r="G27" t="str">
        <f ca="1">OFFSET('GROUP-FOR-PLOT'!$B$4,MATCH(F27,'GROUP-FOR-PLOT'!$A$5:$A$118,0),0)</f>
        <v>Argillic</v>
      </c>
      <c r="H27">
        <v>2000</v>
      </c>
      <c r="I27">
        <v>60.039370078739921</v>
      </c>
      <c r="J27" s="100" t="s">
        <v>79</v>
      </c>
      <c r="K27" s="100">
        <v>400</v>
      </c>
      <c r="N27" t="s">
        <v>168</v>
      </c>
      <c r="O27" t="s">
        <v>9</v>
      </c>
      <c r="P27" t="s">
        <v>172</v>
      </c>
      <c r="Q27" t="str">
        <f ca="1">OFFSET('GROUP-FOR-PLOT'!$B$4,MATCH(P27,'GROUP-FOR-PLOT'!$A$5:$A$118,0),0)</f>
        <v>Argillic</v>
      </c>
      <c r="R27">
        <v>3200</v>
      </c>
      <c r="S27">
        <v>179.13385826771628</v>
      </c>
    </row>
    <row r="28" spans="1:19" x14ac:dyDescent="0.25">
      <c r="A28" s="93" t="s">
        <v>100</v>
      </c>
      <c r="B28" s="94" t="s">
        <v>823</v>
      </c>
      <c r="D28" t="s">
        <v>46</v>
      </c>
      <c r="E28" t="s">
        <v>11</v>
      </c>
      <c r="F28" t="s">
        <v>23</v>
      </c>
      <c r="G28" t="str">
        <f ca="1">OFFSET('GROUP-FOR-PLOT'!$B$4,MATCH(F28,'GROUP-FOR-PLOT'!$A$5:$A$118,0),0)</f>
        <v>Argillic</v>
      </c>
      <c r="H28">
        <v>2000</v>
      </c>
      <c r="I28">
        <v>50.196850393700515</v>
      </c>
      <c r="J28" s="100" t="s">
        <v>42</v>
      </c>
      <c r="K28" s="101">
        <v>400</v>
      </c>
      <c r="N28" t="s">
        <v>46</v>
      </c>
      <c r="O28" t="s">
        <v>9</v>
      </c>
      <c r="P28" t="s">
        <v>47</v>
      </c>
      <c r="Q28" t="str">
        <f ca="1">OFFSET('GROUP-FOR-PLOT'!$B$4,MATCH(P28,'GROUP-FOR-PLOT'!$A$5:$A$118,0),0)</f>
        <v>Argillic</v>
      </c>
      <c r="R28">
        <v>3200</v>
      </c>
      <c r="S28">
        <v>24</v>
      </c>
    </row>
    <row r="29" spans="1:19" x14ac:dyDescent="0.25">
      <c r="A29" s="93" t="s">
        <v>179</v>
      </c>
      <c r="B29" s="94" t="s">
        <v>1098</v>
      </c>
      <c r="D29" t="s">
        <v>46</v>
      </c>
      <c r="E29" t="s">
        <v>11</v>
      </c>
      <c r="F29" t="s">
        <v>23</v>
      </c>
      <c r="G29" t="str">
        <f ca="1">OFFSET('GROUP-FOR-PLOT'!$B$4,MATCH(F29,'GROUP-FOR-PLOT'!$A$5:$A$118,0),0)</f>
        <v>Argillic</v>
      </c>
      <c r="H29">
        <v>2000</v>
      </c>
      <c r="I29">
        <v>60.039370078739921</v>
      </c>
      <c r="J29" s="100" t="s">
        <v>46</v>
      </c>
      <c r="K29" s="100">
        <v>400</v>
      </c>
      <c r="N29" t="s">
        <v>67</v>
      </c>
      <c r="O29" t="s">
        <v>9</v>
      </c>
      <c r="P29" t="s">
        <v>47</v>
      </c>
      <c r="Q29" t="str">
        <f ca="1">OFFSET('GROUP-FOR-PLOT'!$B$4,MATCH(P29,'GROUP-FOR-PLOT'!$A$5:$A$118,0),0)</f>
        <v>Argillic</v>
      </c>
      <c r="R29">
        <v>3600</v>
      </c>
      <c r="S29">
        <v>400</v>
      </c>
    </row>
    <row r="30" spans="1:19" x14ac:dyDescent="0.25">
      <c r="A30" s="93" t="s">
        <v>142</v>
      </c>
      <c r="B30" s="94" t="s">
        <v>1098</v>
      </c>
      <c r="D30" t="s">
        <v>110</v>
      </c>
      <c r="E30" t="s">
        <v>11</v>
      </c>
      <c r="F30" t="s">
        <v>24</v>
      </c>
      <c r="G30" t="str">
        <f ca="1">OFFSET('GROUP-FOR-PLOT'!$B$4,MATCH(F30,'GROUP-FOR-PLOT'!$A$5:$A$118,0),0)</f>
        <v>Argillic</v>
      </c>
      <c r="H30">
        <v>2000</v>
      </c>
      <c r="I30">
        <v>36.934383202099525</v>
      </c>
      <c r="J30" s="100" t="s">
        <v>59</v>
      </c>
      <c r="K30" s="100">
        <v>400</v>
      </c>
      <c r="N30" t="s">
        <v>137</v>
      </c>
      <c r="O30" t="s">
        <v>9</v>
      </c>
      <c r="P30" t="s">
        <v>47</v>
      </c>
      <c r="Q30" t="str">
        <f ca="1">OFFSET('GROUP-FOR-PLOT'!$B$4,MATCH(P30,'GROUP-FOR-PLOT'!$A$5:$A$118,0),0)</f>
        <v>Argillic</v>
      </c>
      <c r="R30">
        <v>3600</v>
      </c>
      <c r="S30">
        <v>298.8950131233596</v>
      </c>
    </row>
    <row r="31" spans="1:19" x14ac:dyDescent="0.25">
      <c r="A31" s="93" t="s">
        <v>13</v>
      </c>
      <c r="B31" s="94" t="s">
        <v>823</v>
      </c>
      <c r="D31" t="s">
        <v>110</v>
      </c>
      <c r="E31" t="s">
        <v>9</v>
      </c>
      <c r="F31" t="s">
        <v>24</v>
      </c>
      <c r="G31" t="str">
        <f ca="1">OFFSET('GROUP-FOR-PLOT'!$B$4,MATCH(F31,'GROUP-FOR-PLOT'!$A$5:$A$118,0),0)</f>
        <v>Argillic</v>
      </c>
      <c r="H31">
        <v>2000</v>
      </c>
      <c r="I31">
        <v>60.039370078739921</v>
      </c>
      <c r="J31" s="100" t="s">
        <v>146</v>
      </c>
      <c r="K31" s="100">
        <v>400</v>
      </c>
      <c r="N31" t="s">
        <v>37</v>
      </c>
      <c r="O31" t="s">
        <v>9</v>
      </c>
      <c r="P31" t="s">
        <v>23</v>
      </c>
      <c r="Q31" t="str">
        <f ca="1">OFFSET('GROUP-FOR-PLOT'!$B$4,MATCH(P31,'GROUP-FOR-PLOT'!$A$5:$A$118,0),0)</f>
        <v>Argillic</v>
      </c>
      <c r="R31">
        <v>4000</v>
      </c>
      <c r="S31">
        <v>318.98687664041972</v>
      </c>
    </row>
    <row r="32" spans="1:19" x14ac:dyDescent="0.25">
      <c r="A32" s="93" t="s">
        <v>68</v>
      </c>
      <c r="B32" s="94" t="s">
        <v>824</v>
      </c>
      <c r="D32" t="s">
        <v>112</v>
      </c>
      <c r="E32" t="s">
        <v>11</v>
      </c>
      <c r="F32" t="s">
        <v>23</v>
      </c>
      <c r="G32" t="str">
        <f ca="1">OFFSET('GROUP-FOR-PLOT'!$B$4,MATCH(F32,'GROUP-FOR-PLOT'!$A$5:$A$118,0),0)</f>
        <v>Argillic</v>
      </c>
      <c r="H32">
        <v>2000</v>
      </c>
      <c r="I32">
        <v>164.85564304461968</v>
      </c>
      <c r="J32" s="100" t="s">
        <v>81</v>
      </c>
      <c r="K32" s="101">
        <v>400</v>
      </c>
      <c r="N32" t="s">
        <v>67</v>
      </c>
      <c r="O32" t="s">
        <v>9</v>
      </c>
      <c r="P32" t="s">
        <v>47</v>
      </c>
      <c r="Q32" t="str">
        <f ca="1">OFFSET('GROUP-FOR-PLOT'!$B$4,MATCH(P32,'GROUP-FOR-PLOT'!$A$5:$A$118,0),0)</f>
        <v>Argillic</v>
      </c>
      <c r="R32">
        <v>4000</v>
      </c>
      <c r="S32">
        <v>400</v>
      </c>
    </row>
    <row r="33" spans="1:19" x14ac:dyDescent="0.25">
      <c r="A33" s="93" t="s">
        <v>31</v>
      </c>
      <c r="B33" s="94" t="s">
        <v>824</v>
      </c>
      <c r="D33" t="s">
        <v>137</v>
      </c>
      <c r="E33" t="s">
        <v>11</v>
      </c>
      <c r="F33" t="s">
        <v>138</v>
      </c>
      <c r="G33" t="str">
        <f ca="1">OFFSET('GROUP-FOR-PLOT'!$B$4,MATCH(F33,'GROUP-FOR-PLOT'!$A$5:$A$118,0),0)</f>
        <v>Argillic</v>
      </c>
      <c r="H33">
        <v>2000</v>
      </c>
      <c r="I33">
        <v>379.01312335958028</v>
      </c>
      <c r="J33" s="100" t="s">
        <v>122</v>
      </c>
      <c r="K33" s="100">
        <v>400</v>
      </c>
      <c r="N33" t="s">
        <v>92</v>
      </c>
      <c r="O33" t="s">
        <v>9</v>
      </c>
      <c r="P33" t="s">
        <v>24</v>
      </c>
      <c r="Q33" t="str">
        <f ca="1">OFFSET('GROUP-FOR-PLOT'!$B$4,MATCH(P33,'GROUP-FOR-PLOT'!$A$5:$A$118,0),0)</f>
        <v>Argillic</v>
      </c>
      <c r="R33">
        <v>4000</v>
      </c>
      <c r="S33">
        <v>17.06036745406891</v>
      </c>
    </row>
    <row r="34" spans="1:19" x14ac:dyDescent="0.25">
      <c r="A34" s="95" t="s">
        <v>145</v>
      </c>
      <c r="B34" s="94" t="s">
        <v>822</v>
      </c>
      <c r="D34" t="s">
        <v>48</v>
      </c>
      <c r="E34" t="s">
        <v>11</v>
      </c>
      <c r="F34" t="s">
        <v>23</v>
      </c>
      <c r="G34" t="str">
        <f ca="1">OFFSET('GROUP-FOR-PLOT'!$B$4,MATCH(F34,'GROUP-FOR-PLOT'!$A$5:$A$118,0),0)</f>
        <v>Argillic</v>
      </c>
      <c r="H34" s="35">
        <v>2400</v>
      </c>
      <c r="I34" s="35">
        <v>15.091863517060119</v>
      </c>
      <c r="J34" s="100" t="s">
        <v>124</v>
      </c>
      <c r="K34" s="100">
        <v>400</v>
      </c>
      <c r="N34" t="s">
        <v>137</v>
      </c>
      <c r="O34" t="s">
        <v>9</v>
      </c>
      <c r="P34" t="s">
        <v>47</v>
      </c>
      <c r="Q34" t="str">
        <f ca="1">OFFSET('GROUP-FOR-PLOT'!$B$4,MATCH(P34,'GROUP-FOR-PLOT'!$A$5:$A$118,0),0)</f>
        <v>Argillic</v>
      </c>
      <c r="R34">
        <v>4000</v>
      </c>
      <c r="S34">
        <v>311.01312335958028</v>
      </c>
    </row>
    <row r="35" spans="1:19" x14ac:dyDescent="0.25">
      <c r="A35" s="95" t="s">
        <v>203</v>
      </c>
      <c r="B35" s="94" t="s">
        <v>822</v>
      </c>
      <c r="D35" t="s">
        <v>48</v>
      </c>
      <c r="E35" t="s">
        <v>4</v>
      </c>
      <c r="F35" t="s">
        <v>47</v>
      </c>
      <c r="G35" t="str">
        <f ca="1">OFFSET('GROUP-FOR-PLOT'!$B$4,MATCH(F35,'GROUP-FOR-PLOT'!$A$5:$A$118,0),0)</f>
        <v>Argillic</v>
      </c>
      <c r="H35" s="35">
        <v>2400</v>
      </c>
      <c r="I35" s="35">
        <v>104.98687664041972</v>
      </c>
      <c r="J35" s="100" t="s">
        <v>126</v>
      </c>
      <c r="K35" s="100">
        <v>400</v>
      </c>
      <c r="N35" t="s">
        <v>37</v>
      </c>
      <c r="O35" t="s">
        <v>9</v>
      </c>
      <c r="P35" t="s">
        <v>23</v>
      </c>
      <c r="Q35" t="str">
        <f ca="1">OFFSET('GROUP-FOR-PLOT'!$B$4,MATCH(P35,'GROUP-FOR-PLOT'!$A$5:$A$118,0),0)</f>
        <v>Argillic</v>
      </c>
      <c r="R35">
        <v>4400</v>
      </c>
      <c r="S35">
        <v>400</v>
      </c>
    </row>
    <row r="36" spans="1:19" x14ac:dyDescent="0.25">
      <c r="A36" s="93" t="s">
        <v>7</v>
      </c>
      <c r="B36" s="96" t="s">
        <v>826</v>
      </c>
      <c r="D36" t="s">
        <v>48</v>
      </c>
      <c r="E36" t="s">
        <v>11</v>
      </c>
      <c r="F36" t="s">
        <v>24</v>
      </c>
      <c r="G36" t="str">
        <f ca="1">OFFSET('GROUP-FOR-PLOT'!$B$4,MATCH(F36,'GROUP-FOR-PLOT'!$A$5:$A$118,0),0)</f>
        <v>Argillic</v>
      </c>
      <c r="H36" s="35">
        <v>2400</v>
      </c>
      <c r="I36" s="35">
        <v>14.763779527558654</v>
      </c>
      <c r="J36" s="100" t="s">
        <v>128</v>
      </c>
      <c r="K36" s="100">
        <v>400</v>
      </c>
      <c r="N36" t="s">
        <v>67</v>
      </c>
      <c r="O36" t="s">
        <v>9</v>
      </c>
      <c r="P36" t="s">
        <v>47</v>
      </c>
      <c r="Q36" t="str">
        <f ca="1">OFFSET('GROUP-FOR-PLOT'!$B$4,MATCH(P36,'GROUP-FOR-PLOT'!$A$5:$A$118,0),0)</f>
        <v>Argillic</v>
      </c>
      <c r="R36">
        <v>4400</v>
      </c>
      <c r="S36">
        <v>179.11811023622067</v>
      </c>
    </row>
    <row r="37" spans="1:19" x14ac:dyDescent="0.25">
      <c r="A37" s="93" t="s">
        <v>8</v>
      </c>
      <c r="B37" s="96" t="s">
        <v>826</v>
      </c>
      <c r="D37" t="s">
        <v>48</v>
      </c>
      <c r="E37" t="s">
        <v>4</v>
      </c>
      <c r="F37" t="s">
        <v>24</v>
      </c>
      <c r="G37" t="str">
        <f ca="1">OFFSET('GROUP-FOR-PLOT'!$B$4,MATCH(F37,'GROUP-FOR-PLOT'!$A$5:$A$118,0),0)</f>
        <v>Argillic</v>
      </c>
      <c r="H37" s="35">
        <v>2400</v>
      </c>
      <c r="I37" s="35">
        <v>111.1574803149615</v>
      </c>
      <c r="J37" s="100" t="s">
        <v>129</v>
      </c>
      <c r="K37" s="100">
        <v>400</v>
      </c>
      <c r="N37" t="s">
        <v>67</v>
      </c>
      <c r="O37" t="s">
        <v>9</v>
      </c>
      <c r="P37" t="s">
        <v>47</v>
      </c>
      <c r="Q37" t="str">
        <f ca="1">OFFSET('GROUP-FOR-PLOT'!$B$4,MATCH(P37,'GROUP-FOR-PLOT'!$A$5:$A$118,0),0)</f>
        <v>Argillic</v>
      </c>
      <c r="R37">
        <v>4400</v>
      </c>
      <c r="S37">
        <v>220.88188976377933</v>
      </c>
    </row>
    <row r="38" spans="1:19" x14ac:dyDescent="0.25">
      <c r="A38" s="93" t="s">
        <v>83</v>
      </c>
      <c r="B38" s="94" t="s">
        <v>1098</v>
      </c>
      <c r="D38" t="s">
        <v>61</v>
      </c>
      <c r="E38" t="s">
        <v>11</v>
      </c>
      <c r="F38" t="s">
        <v>23</v>
      </c>
      <c r="G38" t="str">
        <f ca="1">OFFSET('GROUP-FOR-PLOT'!$B$4,MATCH(F38,'GROUP-FOR-PLOT'!$A$5:$A$118,0),0)</f>
        <v>Argillic</v>
      </c>
      <c r="H38" s="35">
        <v>2400</v>
      </c>
      <c r="I38" s="35">
        <v>20.013123359580277</v>
      </c>
      <c r="J38" s="100" t="s">
        <v>131</v>
      </c>
      <c r="K38" s="100">
        <v>400</v>
      </c>
      <c r="N38" t="s">
        <v>37</v>
      </c>
      <c r="O38" t="s">
        <v>9</v>
      </c>
      <c r="P38" t="s">
        <v>23</v>
      </c>
      <c r="Q38" t="str">
        <f ca="1">OFFSET('GROUP-FOR-PLOT'!$B$4,MATCH(P38,'GROUP-FOR-PLOT'!$A$5:$A$118,0),0)</f>
        <v>Argillic</v>
      </c>
      <c r="R38">
        <v>4800</v>
      </c>
      <c r="S38">
        <v>361.06561679789957</v>
      </c>
    </row>
    <row r="39" spans="1:19" x14ac:dyDescent="0.25">
      <c r="A39" s="93" t="s">
        <v>158</v>
      </c>
      <c r="B39" s="94" t="s">
        <v>826</v>
      </c>
      <c r="D39" t="s">
        <v>61</v>
      </c>
      <c r="E39" t="s">
        <v>4</v>
      </c>
      <c r="F39" t="s">
        <v>47</v>
      </c>
      <c r="G39" t="str">
        <f ca="1">OFFSET('GROUP-FOR-PLOT'!$B$4,MATCH(F39,'GROUP-FOR-PLOT'!$A$5:$A$118,0),0)</f>
        <v>Argillic</v>
      </c>
      <c r="H39" s="35">
        <v>2400</v>
      </c>
      <c r="I39" s="35">
        <v>133.96062992126008</v>
      </c>
      <c r="J39" s="100" t="s">
        <v>132</v>
      </c>
      <c r="K39" s="100">
        <v>400</v>
      </c>
      <c r="N39" t="s">
        <v>67</v>
      </c>
      <c r="O39" t="s">
        <v>9</v>
      </c>
      <c r="P39" t="s">
        <v>47</v>
      </c>
      <c r="Q39" t="str">
        <f ca="1">OFFSET('GROUP-FOR-PLOT'!$B$4,MATCH(P39,'GROUP-FOR-PLOT'!$A$5:$A$118,0),0)</f>
        <v>Argillic</v>
      </c>
      <c r="R39">
        <v>4800</v>
      </c>
      <c r="S39">
        <v>163.96062992125917</v>
      </c>
    </row>
    <row r="40" spans="1:19" x14ac:dyDescent="0.25">
      <c r="A40" s="93" t="s">
        <v>180</v>
      </c>
      <c r="B40" s="94" t="s">
        <v>1098</v>
      </c>
      <c r="D40" t="s">
        <v>98</v>
      </c>
      <c r="E40" t="s">
        <v>11</v>
      </c>
      <c r="F40" t="s">
        <v>101</v>
      </c>
      <c r="G40" t="str">
        <f ca="1">OFFSET('GROUP-FOR-PLOT'!$B$4,MATCH(F40,'GROUP-FOR-PLOT'!$A$5:$A$118,0),0)</f>
        <v>Argillic</v>
      </c>
      <c r="H40" s="35">
        <v>2400</v>
      </c>
      <c r="I40" s="35">
        <v>275.87401574803152</v>
      </c>
      <c r="J40" s="100" t="s">
        <v>133</v>
      </c>
      <c r="K40" s="100">
        <v>400</v>
      </c>
      <c r="N40" t="s">
        <v>67</v>
      </c>
      <c r="O40" t="s">
        <v>9</v>
      </c>
      <c r="P40" t="s">
        <v>24</v>
      </c>
      <c r="Q40" t="str">
        <f ca="1">OFFSET('GROUP-FOR-PLOT'!$B$4,MATCH(P40,'GROUP-FOR-PLOT'!$A$5:$A$118,0),0)</f>
        <v>Argillic</v>
      </c>
      <c r="R40">
        <v>5200</v>
      </c>
      <c r="S40">
        <v>120.94750656168071</v>
      </c>
    </row>
    <row r="41" spans="1:19" x14ac:dyDescent="0.25">
      <c r="A41" s="93" t="s">
        <v>214</v>
      </c>
      <c r="B41" s="94" t="s">
        <v>824</v>
      </c>
      <c r="D41" t="s">
        <v>46</v>
      </c>
      <c r="E41" t="s">
        <v>11</v>
      </c>
      <c r="F41" t="s">
        <v>23</v>
      </c>
      <c r="G41" t="str">
        <f ca="1">OFFSET('GROUP-FOR-PLOT'!$B$4,MATCH(F41,'GROUP-FOR-PLOT'!$A$5:$A$118,0),0)</f>
        <v>Argillic</v>
      </c>
      <c r="H41">
        <v>2400</v>
      </c>
      <c r="I41">
        <v>105.97112860892321</v>
      </c>
      <c r="J41" s="100" t="s">
        <v>134</v>
      </c>
      <c r="K41" s="100">
        <v>400</v>
      </c>
      <c r="N41" t="s">
        <v>67</v>
      </c>
      <c r="O41" t="s">
        <v>9</v>
      </c>
      <c r="P41" t="s">
        <v>24</v>
      </c>
      <c r="Q41" t="str">
        <f ca="1">OFFSET('GROUP-FOR-PLOT'!$B$4,MATCH(P41,'GROUP-FOR-PLOT'!$A$5:$A$118,0),0)</f>
        <v>Argillic</v>
      </c>
      <c r="R41">
        <v>5600</v>
      </c>
      <c r="S41">
        <v>400</v>
      </c>
    </row>
    <row r="42" spans="1:19" x14ac:dyDescent="0.25">
      <c r="A42" s="93" t="s">
        <v>116</v>
      </c>
      <c r="B42" s="96" t="s">
        <v>824</v>
      </c>
      <c r="D42" t="s">
        <v>46</v>
      </c>
      <c r="E42" t="s">
        <v>11</v>
      </c>
      <c r="F42" t="s">
        <v>24</v>
      </c>
      <c r="G42" t="str">
        <f ca="1">OFFSET('GROUP-FOR-PLOT'!$B$4,MATCH(F42,'GROUP-FOR-PLOT'!$A$5:$A$118,0),0)</f>
        <v>Argillic</v>
      </c>
      <c r="H42">
        <v>2400</v>
      </c>
      <c r="I42">
        <v>10.170603674539962</v>
      </c>
      <c r="J42" s="100" t="s">
        <v>82</v>
      </c>
      <c r="K42" s="100">
        <v>400</v>
      </c>
      <c r="N42" t="s">
        <v>67</v>
      </c>
      <c r="O42" t="s">
        <v>9</v>
      </c>
      <c r="P42" t="s">
        <v>24</v>
      </c>
      <c r="Q42" t="str">
        <f ca="1">OFFSET('GROUP-FOR-PLOT'!$B$4,MATCH(P42,'GROUP-FOR-PLOT'!$A$5:$A$118,0),0)</f>
        <v>Argillic</v>
      </c>
      <c r="R42">
        <v>6000</v>
      </c>
      <c r="S42">
        <v>149</v>
      </c>
    </row>
    <row r="43" spans="1:19" x14ac:dyDescent="0.25">
      <c r="A43" s="93" t="s">
        <v>171</v>
      </c>
      <c r="B43" s="94" t="s">
        <v>826</v>
      </c>
      <c r="D43" t="s">
        <v>46</v>
      </c>
      <c r="E43" t="s">
        <v>11</v>
      </c>
      <c r="F43" t="s">
        <v>24</v>
      </c>
      <c r="G43" t="str">
        <f ca="1">OFFSET('GROUP-FOR-PLOT'!$B$4,MATCH(F43,'GROUP-FOR-PLOT'!$A$5:$A$118,0),0)</f>
        <v>Argillic</v>
      </c>
      <c r="H43">
        <v>2400</v>
      </c>
      <c r="I43">
        <v>14.107611548555724</v>
      </c>
      <c r="J43" s="100" t="s">
        <v>97</v>
      </c>
      <c r="K43" s="100">
        <v>400</v>
      </c>
      <c r="N43" t="s">
        <v>135</v>
      </c>
      <c r="O43" t="s">
        <v>9</v>
      </c>
      <c r="P43" t="s">
        <v>136</v>
      </c>
      <c r="Q43" t="str">
        <f ca="1">OFFSET('GROUP-FOR-PLOT'!$B$4,MATCH(P43,'GROUP-FOR-PLOT'!$A$5:$A$118,0),0)</f>
        <v>Argillic</v>
      </c>
      <c r="R43">
        <v>6000</v>
      </c>
      <c r="S43">
        <v>10.236220472440436</v>
      </c>
    </row>
    <row r="44" spans="1:19" x14ac:dyDescent="0.25">
      <c r="A44" s="93" t="s">
        <v>207</v>
      </c>
      <c r="B44" s="94" t="s">
        <v>824</v>
      </c>
      <c r="D44" t="s">
        <v>46</v>
      </c>
      <c r="E44" t="s">
        <v>11</v>
      </c>
      <c r="F44" t="s">
        <v>47</v>
      </c>
      <c r="G44" t="str">
        <f ca="1">OFFSET('GROUP-FOR-PLOT'!$B$4,MATCH(F44,'GROUP-FOR-PLOT'!$A$5:$A$118,0),0)</f>
        <v>Argillic</v>
      </c>
      <c r="H44">
        <v>2400</v>
      </c>
      <c r="I44">
        <v>13.123359580052238</v>
      </c>
      <c r="J44" s="100" t="s">
        <v>108</v>
      </c>
      <c r="K44" s="101">
        <v>400</v>
      </c>
      <c r="N44" t="s">
        <v>92</v>
      </c>
      <c r="O44" t="s">
        <v>9</v>
      </c>
      <c r="P44" t="s">
        <v>95</v>
      </c>
      <c r="Q44" t="str">
        <f ca="1">OFFSET('GROUP-FOR-PLOT'!$B$4,MATCH(P44,'GROUP-FOR-PLOT'!$A$5:$A$118,0),0)</f>
        <v>Argillic</v>
      </c>
      <c r="R44">
        <v>8400</v>
      </c>
      <c r="S44">
        <v>297.06299212598424</v>
      </c>
    </row>
    <row r="45" spans="1:19" x14ac:dyDescent="0.25">
      <c r="A45" s="93" t="s">
        <v>114</v>
      </c>
      <c r="B45" s="94" t="s">
        <v>826</v>
      </c>
      <c r="D45" t="s">
        <v>112</v>
      </c>
      <c r="E45" t="s">
        <v>11</v>
      </c>
      <c r="F45" t="s">
        <v>23</v>
      </c>
      <c r="G45" t="str">
        <f ca="1">OFFSET('GROUP-FOR-PLOT'!$B$4,MATCH(F45,'GROUP-FOR-PLOT'!$A$5:$A$118,0),0)</f>
        <v>Argillic</v>
      </c>
      <c r="H45">
        <v>2400</v>
      </c>
      <c r="I45">
        <v>115</v>
      </c>
      <c r="J45" s="100" t="s">
        <v>110</v>
      </c>
      <c r="K45" s="100">
        <v>400</v>
      </c>
      <c r="N45" t="s">
        <v>92</v>
      </c>
      <c r="O45" t="s">
        <v>9</v>
      </c>
      <c r="P45" t="s">
        <v>95</v>
      </c>
      <c r="Q45" t="str">
        <f ca="1">OFFSET('GROUP-FOR-PLOT'!$B$4,MATCH(P45,'GROUP-FOR-PLOT'!$A$5:$A$118,0),0)</f>
        <v>Argillic</v>
      </c>
      <c r="R45">
        <v>8800</v>
      </c>
      <c r="S45">
        <v>53.986876640419723</v>
      </c>
    </row>
    <row r="46" spans="1:19" x14ac:dyDescent="0.25">
      <c r="A46" s="93" t="s">
        <v>19</v>
      </c>
      <c r="B46" s="96" t="s">
        <v>824</v>
      </c>
      <c r="D46" t="s">
        <v>112</v>
      </c>
      <c r="E46" t="s">
        <v>11</v>
      </c>
      <c r="F46" t="s">
        <v>23</v>
      </c>
      <c r="G46" t="str">
        <f ca="1">OFFSET('GROUP-FOR-PLOT'!$B$4,MATCH(F46,'GROUP-FOR-PLOT'!$A$5:$A$118,0),0)</f>
        <v>Argillic</v>
      </c>
      <c r="H46">
        <v>2400</v>
      </c>
      <c r="I46">
        <v>285</v>
      </c>
      <c r="J46" s="100" t="s">
        <v>111</v>
      </c>
      <c r="K46" s="100">
        <v>400</v>
      </c>
      <c r="N46" t="s">
        <v>42</v>
      </c>
      <c r="O46" t="s">
        <v>9</v>
      </c>
      <c r="P46" t="s">
        <v>5</v>
      </c>
      <c r="Q46" t="str">
        <f ca="1">OFFSET('GROUP-FOR-PLOT'!$B$4,MATCH(P46,'GROUP-FOR-PLOT'!$A$5:$A$118,0),0)</f>
        <v>Devitrified</v>
      </c>
      <c r="R46">
        <v>400</v>
      </c>
      <c r="S46">
        <v>400</v>
      </c>
    </row>
    <row r="47" spans="1:19" x14ac:dyDescent="0.25">
      <c r="A47" s="93" t="s">
        <v>123</v>
      </c>
      <c r="B47" s="96" t="s">
        <v>824</v>
      </c>
      <c r="D47" t="s">
        <v>51</v>
      </c>
      <c r="E47" t="s">
        <v>11</v>
      </c>
      <c r="F47" t="s">
        <v>54</v>
      </c>
      <c r="G47" t="str">
        <f ca="1">OFFSET('GROUP-FOR-PLOT'!$B$4,MATCH(F47,'GROUP-FOR-PLOT'!$A$5:$A$118,0),0)</f>
        <v>Argillic</v>
      </c>
      <c r="H47" s="35">
        <v>2400</v>
      </c>
      <c r="I47" s="35">
        <v>105.31496062992028</v>
      </c>
      <c r="J47" s="100" t="s">
        <v>113</v>
      </c>
      <c r="K47" s="100">
        <v>400</v>
      </c>
      <c r="N47" t="s">
        <v>81</v>
      </c>
      <c r="O47" t="s">
        <v>9</v>
      </c>
      <c r="P47" t="s">
        <v>5</v>
      </c>
      <c r="Q47" t="str">
        <f ca="1">OFFSET('GROUP-FOR-PLOT'!$B$4,MATCH(P47,'GROUP-FOR-PLOT'!$A$5:$A$118,0),0)</f>
        <v>Devitrified</v>
      </c>
      <c r="R47">
        <v>400</v>
      </c>
      <c r="S47">
        <v>154.96062992126008</v>
      </c>
    </row>
    <row r="48" spans="1:19" x14ac:dyDescent="0.25">
      <c r="A48" s="93" t="s">
        <v>224</v>
      </c>
      <c r="B48" s="96" t="s">
        <v>826</v>
      </c>
      <c r="D48" t="s">
        <v>51</v>
      </c>
      <c r="E48" t="s">
        <v>11</v>
      </c>
      <c r="F48" t="s">
        <v>54</v>
      </c>
      <c r="G48" t="str">
        <f ca="1">OFFSET('GROUP-FOR-PLOT'!$B$4,MATCH(F48,'GROUP-FOR-PLOT'!$A$5:$A$118,0),0)</f>
        <v>Argillic</v>
      </c>
      <c r="H48" s="35">
        <v>2400</v>
      </c>
      <c r="I48" s="35">
        <v>214.84251968504032</v>
      </c>
      <c r="J48" s="100" t="s">
        <v>25</v>
      </c>
      <c r="K48" s="101">
        <v>400</v>
      </c>
      <c r="N48" t="s">
        <v>108</v>
      </c>
      <c r="O48" t="s">
        <v>9</v>
      </c>
      <c r="P48" t="s">
        <v>5</v>
      </c>
      <c r="Q48" t="str">
        <f ca="1">OFFSET('GROUP-FOR-PLOT'!$B$4,MATCH(P48,'GROUP-FOR-PLOT'!$A$5:$A$118,0),0)</f>
        <v>Devitrified</v>
      </c>
      <c r="R48">
        <v>400</v>
      </c>
      <c r="S48">
        <v>154.06561679790047</v>
      </c>
    </row>
    <row r="49" spans="1:19" x14ac:dyDescent="0.25">
      <c r="A49" s="95" t="s">
        <v>55</v>
      </c>
      <c r="B49" s="94" t="s">
        <v>822</v>
      </c>
      <c r="D49" t="s">
        <v>173</v>
      </c>
      <c r="E49" t="s">
        <v>11</v>
      </c>
      <c r="F49" t="s">
        <v>141</v>
      </c>
      <c r="G49" t="str">
        <f ca="1">OFFSET('GROUP-FOR-PLOT'!$B$4,MATCH(F49,'GROUP-FOR-PLOT'!$A$5:$A$118,0),0)</f>
        <v>Argillic</v>
      </c>
      <c r="H49">
        <v>2400</v>
      </c>
      <c r="I49">
        <v>28.871391076115287</v>
      </c>
      <c r="J49" s="100" t="s">
        <v>35</v>
      </c>
      <c r="K49" s="101">
        <v>400</v>
      </c>
      <c r="N49" t="s">
        <v>35</v>
      </c>
      <c r="O49" t="s">
        <v>9</v>
      </c>
      <c r="P49" t="s">
        <v>5</v>
      </c>
      <c r="Q49" t="str">
        <f ca="1">OFFSET('GROUP-FOR-PLOT'!$B$4,MATCH(P49,'GROUP-FOR-PLOT'!$A$5:$A$118,0),0)</f>
        <v>Devitrified</v>
      </c>
      <c r="R49">
        <v>400</v>
      </c>
      <c r="S49">
        <v>400</v>
      </c>
    </row>
    <row r="50" spans="1:19" x14ac:dyDescent="0.25">
      <c r="A50" s="93" t="s">
        <v>14</v>
      </c>
      <c r="B50" s="94" t="s">
        <v>1098</v>
      </c>
      <c r="D50" t="s">
        <v>137</v>
      </c>
      <c r="E50" t="s">
        <v>11</v>
      </c>
      <c r="F50" t="s">
        <v>138</v>
      </c>
      <c r="G50" t="str">
        <f ca="1">OFFSET('GROUP-FOR-PLOT'!$B$4,MATCH(F50,'GROUP-FOR-PLOT'!$A$5:$A$118,0),0)</f>
        <v>Argillic</v>
      </c>
      <c r="H50">
        <v>2400</v>
      </c>
      <c r="I50">
        <v>11.078740157479842</v>
      </c>
      <c r="J50" s="100" t="s">
        <v>37</v>
      </c>
      <c r="K50" s="101">
        <v>400</v>
      </c>
      <c r="N50" t="s">
        <v>37</v>
      </c>
      <c r="O50" t="s">
        <v>9</v>
      </c>
      <c r="P50" t="s">
        <v>5</v>
      </c>
      <c r="Q50" t="str">
        <f ca="1">OFFSET('GROUP-FOR-PLOT'!$B$4,MATCH(P50,'GROUP-FOR-PLOT'!$A$5:$A$118,0),0)</f>
        <v>Devitrified</v>
      </c>
      <c r="R50">
        <v>400</v>
      </c>
      <c r="S50">
        <v>362.03149606299212</v>
      </c>
    </row>
    <row r="51" spans="1:19" x14ac:dyDescent="0.25">
      <c r="A51" s="93" t="s">
        <v>32</v>
      </c>
      <c r="B51" s="94" t="s">
        <v>1098</v>
      </c>
      <c r="D51" t="s">
        <v>137</v>
      </c>
      <c r="E51" t="s">
        <v>9</v>
      </c>
      <c r="F51" t="s">
        <v>138</v>
      </c>
      <c r="G51" t="str">
        <f ca="1">OFFSET('GROUP-FOR-PLOT'!$B$4,MATCH(F51,'GROUP-FOR-PLOT'!$A$5:$A$118,0),0)</f>
        <v>Argillic</v>
      </c>
      <c r="H51">
        <v>2400</v>
      </c>
      <c r="I51">
        <v>84.973753280840356</v>
      </c>
      <c r="J51" s="100" t="s">
        <v>48</v>
      </c>
      <c r="K51" s="101">
        <v>400</v>
      </c>
      <c r="N51" t="s">
        <v>66</v>
      </c>
      <c r="O51" t="s">
        <v>9</v>
      </c>
      <c r="P51" t="s">
        <v>5</v>
      </c>
      <c r="Q51" t="str">
        <f ca="1">OFFSET('GROUP-FOR-PLOT'!$B$4,MATCH(P51,'GROUP-FOR-PLOT'!$A$5:$A$118,0),0)</f>
        <v>Devitrified</v>
      </c>
      <c r="R51">
        <v>400</v>
      </c>
      <c r="S51">
        <v>187.8687664041995</v>
      </c>
    </row>
    <row r="52" spans="1:19" x14ac:dyDescent="0.25">
      <c r="A52" s="93" t="s">
        <v>115</v>
      </c>
      <c r="B52" s="94" t="s">
        <v>1098</v>
      </c>
      <c r="D52" t="s">
        <v>137</v>
      </c>
      <c r="E52" t="s">
        <v>9</v>
      </c>
      <c r="F52" t="s">
        <v>138</v>
      </c>
      <c r="G52" t="str">
        <f ca="1">OFFSET('GROUP-FOR-PLOT'!$B$4,MATCH(F52,'GROUP-FOR-PLOT'!$A$5:$A$118,0),0)</f>
        <v>Argillic</v>
      </c>
      <c r="H52">
        <v>2400</v>
      </c>
      <c r="I52">
        <v>209.9737532808399</v>
      </c>
      <c r="J52" s="100" t="s">
        <v>51</v>
      </c>
      <c r="K52" s="101">
        <v>400</v>
      </c>
      <c r="N52" t="s">
        <v>66</v>
      </c>
      <c r="O52" t="s">
        <v>9</v>
      </c>
      <c r="P52" t="s">
        <v>5</v>
      </c>
      <c r="Q52" t="str">
        <f ca="1">OFFSET('GROUP-FOR-PLOT'!$B$4,MATCH(P52,'GROUP-FOR-PLOT'!$A$5:$A$118,0),0)</f>
        <v>Devitrified</v>
      </c>
      <c r="R52">
        <v>400</v>
      </c>
      <c r="S52">
        <v>8.0629921259842376</v>
      </c>
    </row>
    <row r="53" spans="1:19" x14ac:dyDescent="0.25">
      <c r="A53" s="93" t="s">
        <v>60</v>
      </c>
      <c r="B53" s="94" t="s">
        <v>823</v>
      </c>
      <c r="D53" t="s">
        <v>137</v>
      </c>
      <c r="E53" t="s">
        <v>9</v>
      </c>
      <c r="F53" t="s">
        <v>138</v>
      </c>
      <c r="G53" t="str">
        <f ca="1">OFFSET('GROUP-FOR-PLOT'!$B$4,MATCH(F53,'GROUP-FOR-PLOT'!$A$5:$A$118,0),0)</f>
        <v>Argillic</v>
      </c>
      <c r="H53">
        <v>2400</v>
      </c>
      <c r="I53">
        <v>93.973753280839901</v>
      </c>
      <c r="J53" s="100" t="s">
        <v>66</v>
      </c>
      <c r="K53" s="101">
        <v>400</v>
      </c>
      <c r="N53" t="s">
        <v>90</v>
      </c>
      <c r="O53" t="s">
        <v>9</v>
      </c>
      <c r="P53" t="s">
        <v>5</v>
      </c>
      <c r="Q53" t="str">
        <f ca="1">OFFSET('GROUP-FOR-PLOT'!$B$4,MATCH(P53,'GROUP-FOR-PLOT'!$A$5:$A$118,0),0)</f>
        <v>Devitrified</v>
      </c>
      <c r="R53">
        <v>400</v>
      </c>
      <c r="S53">
        <v>15.06561679790002</v>
      </c>
    </row>
    <row r="54" spans="1:19" x14ac:dyDescent="0.25">
      <c r="A54" s="95" t="s">
        <v>62</v>
      </c>
      <c r="B54" s="94" t="s">
        <v>822</v>
      </c>
      <c r="D54" t="s">
        <v>48</v>
      </c>
      <c r="E54" t="s">
        <v>4</v>
      </c>
      <c r="F54" t="s">
        <v>24</v>
      </c>
      <c r="G54" t="str">
        <f ca="1">OFFSET('GROUP-FOR-PLOT'!$B$4,MATCH(F54,'GROUP-FOR-PLOT'!$A$5:$A$118,0),0)</f>
        <v>Argillic</v>
      </c>
      <c r="H54" s="35">
        <v>2800</v>
      </c>
      <c r="I54" s="35">
        <v>93.895013123358694</v>
      </c>
      <c r="J54" s="100" t="s">
        <v>67</v>
      </c>
      <c r="K54" s="101">
        <v>400</v>
      </c>
      <c r="N54" t="s">
        <v>90</v>
      </c>
      <c r="O54" t="s">
        <v>9</v>
      </c>
      <c r="P54" t="s">
        <v>5</v>
      </c>
      <c r="Q54" t="str">
        <f ca="1">OFFSET('GROUP-FOR-PLOT'!$B$4,MATCH(P54,'GROUP-FOR-PLOT'!$A$5:$A$118,0),0)</f>
        <v>Devitrified</v>
      </c>
      <c r="R54">
        <v>400</v>
      </c>
      <c r="S54">
        <v>244.84251968503941</v>
      </c>
    </row>
    <row r="55" spans="1:19" x14ac:dyDescent="0.25">
      <c r="A55" s="93" t="s">
        <v>20</v>
      </c>
      <c r="B55" s="94" t="s">
        <v>1098</v>
      </c>
      <c r="D55" t="s">
        <v>48</v>
      </c>
      <c r="E55" t="s">
        <v>11</v>
      </c>
      <c r="F55" t="s">
        <v>24</v>
      </c>
      <c r="G55" t="str">
        <f ca="1">OFFSET('GROUP-FOR-PLOT'!$B$4,MATCH(F55,'GROUP-FOR-PLOT'!$A$5:$A$118,0),0)</f>
        <v>Argillic</v>
      </c>
      <c r="H55" s="35">
        <v>2800</v>
      </c>
      <c r="I55" s="35">
        <v>95.144356955381227</v>
      </c>
      <c r="J55" s="100" t="s">
        <v>87</v>
      </c>
      <c r="K55" s="101">
        <v>400</v>
      </c>
      <c r="N55" t="s">
        <v>98</v>
      </c>
      <c r="O55" t="s">
        <v>9</v>
      </c>
      <c r="P55" t="s">
        <v>5</v>
      </c>
      <c r="Q55" t="str">
        <f ca="1">OFFSET('GROUP-FOR-PLOT'!$B$4,MATCH(P55,'GROUP-FOR-PLOT'!$A$5:$A$118,0),0)</f>
        <v>Devitrified</v>
      </c>
      <c r="R55">
        <v>400</v>
      </c>
      <c r="S55">
        <v>76.881889763779327</v>
      </c>
    </row>
    <row r="56" spans="1:19" x14ac:dyDescent="0.25">
      <c r="A56" s="95" t="s">
        <v>54</v>
      </c>
      <c r="B56" s="94" t="s">
        <v>822</v>
      </c>
      <c r="D56" t="s">
        <v>61</v>
      </c>
      <c r="E56" t="s">
        <v>4</v>
      </c>
      <c r="F56" t="s">
        <v>47</v>
      </c>
      <c r="G56" t="str">
        <f ca="1">OFFSET('GROUP-FOR-PLOT'!$B$4,MATCH(F56,'GROUP-FOR-PLOT'!$A$5:$A$118,0),0)</f>
        <v>Argillic</v>
      </c>
      <c r="H56" s="35">
        <v>2800</v>
      </c>
      <c r="I56" s="35">
        <v>136.0524934383202</v>
      </c>
      <c r="J56" s="100" t="s">
        <v>90</v>
      </c>
      <c r="K56" s="101">
        <v>400</v>
      </c>
      <c r="N56" t="s">
        <v>30</v>
      </c>
      <c r="O56" t="s">
        <v>9</v>
      </c>
      <c r="P56" t="s">
        <v>5</v>
      </c>
      <c r="Q56" t="str">
        <f ca="1">OFFSET('GROUP-FOR-PLOT'!$B$4,MATCH(P56,'GROUP-FOR-PLOT'!$A$5:$A$118,0),0)</f>
        <v>Devitrified</v>
      </c>
      <c r="R56">
        <v>400</v>
      </c>
      <c r="S56">
        <v>59.952755905511822</v>
      </c>
    </row>
    <row r="57" spans="1:19" x14ac:dyDescent="0.25">
      <c r="A57" s="95" t="s">
        <v>56</v>
      </c>
      <c r="B57" s="94" t="s">
        <v>822</v>
      </c>
      <c r="D57" t="s">
        <v>61</v>
      </c>
      <c r="E57" t="s">
        <v>11</v>
      </c>
      <c r="F57" t="s">
        <v>23</v>
      </c>
      <c r="G57" t="str">
        <f ca="1">OFFSET('GROUP-FOR-PLOT'!$B$4,MATCH(F57,'GROUP-FOR-PLOT'!$A$5:$A$118,0),0)</f>
        <v>Argillic</v>
      </c>
      <c r="H57" s="35">
        <v>2800</v>
      </c>
      <c r="I57" s="35">
        <v>16.076115485564515</v>
      </c>
      <c r="J57" s="100" t="s">
        <v>92</v>
      </c>
      <c r="K57" s="101">
        <v>400</v>
      </c>
      <c r="N57" t="s">
        <v>30</v>
      </c>
      <c r="O57" t="s">
        <v>9</v>
      </c>
      <c r="P57" t="s">
        <v>5</v>
      </c>
      <c r="Q57" t="str">
        <f ca="1">OFFSET('GROUP-FOR-PLOT'!$B$4,MATCH(P57,'GROUP-FOR-PLOT'!$A$5:$A$118,0),0)</f>
        <v>Devitrified</v>
      </c>
      <c r="R57">
        <v>400</v>
      </c>
      <c r="S57">
        <v>192.08136482939653</v>
      </c>
    </row>
    <row r="58" spans="1:19" x14ac:dyDescent="0.25">
      <c r="A58" s="93" t="s">
        <v>93</v>
      </c>
      <c r="B58" s="96" t="s">
        <v>823</v>
      </c>
      <c r="D58" t="s">
        <v>61</v>
      </c>
      <c r="E58" t="s">
        <v>4</v>
      </c>
      <c r="F58" t="s">
        <v>47</v>
      </c>
      <c r="G58" t="str">
        <f ca="1">OFFSET('GROUP-FOR-PLOT'!$B$4,MATCH(F58,'GROUP-FOR-PLOT'!$A$5:$A$118,0),0)</f>
        <v>Argillic</v>
      </c>
      <c r="H58" s="35">
        <v>2800</v>
      </c>
      <c r="I58" s="35">
        <v>33.960629921260079</v>
      </c>
      <c r="J58" s="100" t="s">
        <v>98</v>
      </c>
      <c r="K58" s="101">
        <v>400</v>
      </c>
      <c r="N58" t="s">
        <v>21</v>
      </c>
      <c r="O58" t="s">
        <v>9</v>
      </c>
      <c r="P58" t="s">
        <v>5</v>
      </c>
      <c r="Q58" t="str">
        <f ca="1">OFFSET('GROUP-FOR-PLOT'!$B$4,MATCH(P58,'GROUP-FOR-PLOT'!$A$5:$A$118,0),0)</f>
        <v>Devitrified</v>
      </c>
      <c r="R58">
        <v>400</v>
      </c>
      <c r="S58">
        <v>58.07086614173204</v>
      </c>
    </row>
    <row r="59" spans="1:19" x14ac:dyDescent="0.25">
      <c r="A59" s="93" t="s">
        <v>192</v>
      </c>
      <c r="B59" s="96" t="s">
        <v>823</v>
      </c>
      <c r="D59" t="s">
        <v>109</v>
      </c>
      <c r="E59" t="s">
        <v>11</v>
      </c>
      <c r="F59" t="s">
        <v>24</v>
      </c>
      <c r="G59" t="str">
        <f ca="1">OFFSET('GROUP-FOR-PLOT'!$B$4,MATCH(F59,'GROUP-FOR-PLOT'!$A$5:$A$118,0),0)</f>
        <v>Argillic</v>
      </c>
      <c r="H59" s="35">
        <v>2800</v>
      </c>
      <c r="I59" s="35">
        <v>232.08923884514479</v>
      </c>
      <c r="J59" s="100" t="s">
        <v>109</v>
      </c>
      <c r="K59" s="101">
        <v>400</v>
      </c>
      <c r="N59" t="s">
        <v>198</v>
      </c>
      <c r="O59" t="s">
        <v>9</v>
      </c>
      <c r="P59" t="s">
        <v>10</v>
      </c>
      <c r="Q59" t="str">
        <f ca="1">OFFSET('GROUP-FOR-PLOT'!$B$4,MATCH(P59,'GROUP-FOR-PLOT'!$A$5:$A$118,0),0)</f>
        <v>Devitrified</v>
      </c>
      <c r="R59">
        <v>400</v>
      </c>
      <c r="S59">
        <v>15</v>
      </c>
    </row>
    <row r="60" spans="1:19" x14ac:dyDescent="0.25">
      <c r="A60" s="93" t="s">
        <v>96</v>
      </c>
      <c r="B60" s="94" t="s">
        <v>1098</v>
      </c>
      <c r="D60" t="s">
        <v>46</v>
      </c>
      <c r="E60" t="s">
        <v>11</v>
      </c>
      <c r="F60" t="s">
        <v>24</v>
      </c>
      <c r="G60" t="str">
        <f ca="1">OFFSET('GROUP-FOR-PLOT'!$B$4,MATCH(F60,'GROUP-FOR-PLOT'!$A$5:$A$118,0),0)</f>
        <v>Argillic</v>
      </c>
      <c r="H60">
        <v>2800</v>
      </c>
      <c r="I60">
        <v>13.779527559055168</v>
      </c>
      <c r="J60" s="100" t="s">
        <v>112</v>
      </c>
      <c r="K60" s="100">
        <v>400</v>
      </c>
      <c r="N60" t="s">
        <v>216</v>
      </c>
      <c r="O60" t="s">
        <v>9</v>
      </c>
      <c r="P60" t="s">
        <v>10</v>
      </c>
      <c r="Q60" t="str">
        <f ca="1">OFFSET('GROUP-FOR-PLOT'!$B$4,MATCH(P60,'GROUP-FOR-PLOT'!$A$5:$A$118,0),0)</f>
        <v>Devitrified</v>
      </c>
      <c r="R60">
        <v>400</v>
      </c>
      <c r="S60">
        <v>17</v>
      </c>
    </row>
    <row r="61" spans="1:19" x14ac:dyDescent="0.25">
      <c r="A61" s="95" t="s">
        <v>95</v>
      </c>
      <c r="B61" s="94" t="s">
        <v>822</v>
      </c>
      <c r="D61" t="s">
        <v>46</v>
      </c>
      <c r="E61" t="s">
        <v>11</v>
      </c>
      <c r="F61" t="s">
        <v>24</v>
      </c>
      <c r="G61" t="str">
        <f ca="1">OFFSET('GROUP-FOR-PLOT'!$B$4,MATCH(F61,'GROUP-FOR-PLOT'!$A$5:$A$118,0),0)</f>
        <v>Argillic</v>
      </c>
      <c r="H61">
        <v>2800</v>
      </c>
      <c r="I61">
        <v>6.8897637795280389</v>
      </c>
      <c r="J61" s="100" t="s">
        <v>30</v>
      </c>
      <c r="K61" s="101">
        <v>400</v>
      </c>
      <c r="N61" t="s">
        <v>173</v>
      </c>
      <c r="O61" t="s">
        <v>9</v>
      </c>
      <c r="P61" t="s">
        <v>5</v>
      </c>
      <c r="Q61" t="str">
        <f ca="1">OFFSET('GROUP-FOR-PLOT'!$B$4,MATCH(P61,'GROUP-FOR-PLOT'!$A$5:$A$118,0),0)</f>
        <v>Devitrified</v>
      </c>
      <c r="R61">
        <v>400</v>
      </c>
      <c r="S61">
        <v>204.11811023622056</v>
      </c>
    </row>
    <row r="62" spans="1:19" x14ac:dyDescent="0.25">
      <c r="A62" s="95" t="s">
        <v>172</v>
      </c>
      <c r="B62" s="94" t="s">
        <v>822</v>
      </c>
      <c r="D62" t="s">
        <v>46</v>
      </c>
      <c r="E62" t="s">
        <v>11</v>
      </c>
      <c r="F62" t="s">
        <v>24</v>
      </c>
      <c r="G62" t="str">
        <f ca="1">OFFSET('GROUP-FOR-PLOT'!$B$4,MATCH(F62,'GROUP-FOR-PLOT'!$A$5:$A$118,0),0)</f>
        <v>Argillic</v>
      </c>
      <c r="H62">
        <v>2800</v>
      </c>
      <c r="I62">
        <v>11.154855643045266</v>
      </c>
      <c r="J62" s="100" t="s">
        <v>217</v>
      </c>
      <c r="K62" s="100">
        <v>800</v>
      </c>
      <c r="N62" t="s">
        <v>212</v>
      </c>
      <c r="O62" t="s">
        <v>9</v>
      </c>
      <c r="P62" t="s">
        <v>5</v>
      </c>
      <c r="Q62" t="str">
        <f ca="1">OFFSET('GROUP-FOR-PLOT'!$B$4,MATCH(P62,'GROUP-FOR-PLOT'!$A$5:$A$118,0),0)</f>
        <v>Devitrified</v>
      </c>
      <c r="R62">
        <v>400</v>
      </c>
      <c r="S62">
        <v>140</v>
      </c>
    </row>
    <row r="63" spans="1:19" x14ac:dyDescent="0.25">
      <c r="A63" s="95" t="s">
        <v>155</v>
      </c>
      <c r="B63" s="94" t="s">
        <v>822</v>
      </c>
      <c r="D63" t="s">
        <v>46</v>
      </c>
      <c r="E63" t="s">
        <v>9</v>
      </c>
      <c r="F63" t="s">
        <v>47</v>
      </c>
      <c r="G63" t="str">
        <f ca="1">OFFSET('GROUP-FOR-PLOT'!$B$4,MATCH(F63,'GROUP-FOR-PLOT'!$A$5:$A$118,0),0)</f>
        <v>Argillic</v>
      </c>
      <c r="H63">
        <v>2800</v>
      </c>
      <c r="I63">
        <v>196.93175853018329</v>
      </c>
      <c r="J63" s="100" t="s">
        <v>193</v>
      </c>
      <c r="K63" s="100">
        <v>800</v>
      </c>
      <c r="N63" t="s">
        <v>34</v>
      </c>
      <c r="O63" t="s">
        <v>9</v>
      </c>
      <c r="P63" t="s">
        <v>5</v>
      </c>
      <c r="Q63" t="str">
        <f ca="1">OFFSET('GROUP-FOR-PLOT'!$B$4,MATCH(P63,'GROUP-FOR-PLOT'!$A$5:$A$118,0),0)</f>
        <v>Devitrified</v>
      </c>
      <c r="R63">
        <v>400</v>
      </c>
      <c r="S63">
        <v>212.0787401574803</v>
      </c>
    </row>
    <row r="64" spans="1:19" x14ac:dyDescent="0.25">
      <c r="A64" s="93" t="s">
        <v>148</v>
      </c>
      <c r="B64" s="94" t="s">
        <v>1098</v>
      </c>
      <c r="D64" t="s">
        <v>110</v>
      </c>
      <c r="E64" t="s">
        <v>9</v>
      </c>
      <c r="F64" t="s">
        <v>24</v>
      </c>
      <c r="G64" t="str">
        <f ca="1">OFFSET('GROUP-FOR-PLOT'!$B$4,MATCH(F64,'GROUP-FOR-PLOT'!$A$5:$A$118,0),0)</f>
        <v>Argillic</v>
      </c>
      <c r="H64">
        <v>2800</v>
      </c>
      <c r="I64">
        <v>70.866141732284177</v>
      </c>
      <c r="J64" s="100" t="s">
        <v>216</v>
      </c>
      <c r="K64" s="100">
        <v>800</v>
      </c>
      <c r="N64" t="s">
        <v>72</v>
      </c>
      <c r="O64" t="s">
        <v>9</v>
      </c>
      <c r="P64" t="s">
        <v>5</v>
      </c>
      <c r="Q64" t="str">
        <f ca="1">OFFSET('GROUP-FOR-PLOT'!$B$4,MATCH(P64,'GROUP-FOR-PLOT'!$A$5:$A$118,0),0)</f>
        <v>Devitrified</v>
      </c>
      <c r="R64">
        <v>400</v>
      </c>
      <c r="S64">
        <v>26.018372703411842</v>
      </c>
    </row>
    <row r="65" spans="1:19" x14ac:dyDescent="0.25">
      <c r="A65" s="93" t="s">
        <v>187</v>
      </c>
      <c r="B65" s="94" t="s">
        <v>1098</v>
      </c>
      <c r="D65" t="s">
        <v>110</v>
      </c>
      <c r="E65" t="s">
        <v>9</v>
      </c>
      <c r="F65" t="s">
        <v>24</v>
      </c>
      <c r="G65" t="str">
        <f ca="1">OFFSET('GROUP-FOR-PLOT'!$B$4,MATCH(F65,'GROUP-FOR-PLOT'!$A$5:$A$118,0),0)</f>
        <v>Argillic</v>
      </c>
      <c r="H65">
        <v>2800</v>
      </c>
      <c r="I65">
        <v>60.039370078739921</v>
      </c>
      <c r="J65" s="100" t="s">
        <v>168</v>
      </c>
      <c r="K65" s="100">
        <v>800</v>
      </c>
      <c r="N65" t="s">
        <v>79</v>
      </c>
      <c r="O65" t="s">
        <v>9</v>
      </c>
      <c r="P65" t="s">
        <v>5</v>
      </c>
      <c r="Q65" t="str">
        <f ca="1">OFFSET('GROUP-FOR-PLOT'!$B$4,MATCH(P65,'GROUP-FOR-PLOT'!$A$5:$A$118,0),0)</f>
        <v>Devitrified</v>
      </c>
      <c r="R65">
        <v>400</v>
      </c>
      <c r="S65">
        <v>9.0131233595798221</v>
      </c>
    </row>
    <row r="66" spans="1:19" x14ac:dyDescent="0.25">
      <c r="A66" s="93" t="s">
        <v>184</v>
      </c>
      <c r="B66" s="94" t="s">
        <v>1098</v>
      </c>
      <c r="D66" t="s">
        <v>110</v>
      </c>
      <c r="E66" t="s">
        <v>11</v>
      </c>
      <c r="F66" t="s">
        <v>24</v>
      </c>
      <c r="G66" t="str">
        <f ca="1">OFFSET('GROUP-FOR-PLOT'!$B$4,MATCH(F66,'GROUP-FOR-PLOT'!$A$5:$A$118,0),0)</f>
        <v>Argillic</v>
      </c>
      <c r="H66">
        <v>2800</v>
      </c>
      <c r="I66">
        <v>197.84251968503986</v>
      </c>
      <c r="J66" s="100" t="s">
        <v>201</v>
      </c>
      <c r="K66" s="100">
        <v>800</v>
      </c>
      <c r="N66" t="s">
        <v>146</v>
      </c>
      <c r="O66" t="s">
        <v>9</v>
      </c>
      <c r="P66" t="s">
        <v>5</v>
      </c>
      <c r="Q66" t="str">
        <f ca="1">OFFSET('GROUP-FOR-PLOT'!$B$4,MATCH(P66,'GROUP-FOR-PLOT'!$A$5:$A$118,0),0)</f>
        <v>Devitrified</v>
      </c>
      <c r="R66">
        <v>400</v>
      </c>
      <c r="S66">
        <v>97.934383202099525</v>
      </c>
    </row>
    <row r="67" spans="1:19" x14ac:dyDescent="0.25">
      <c r="A67" s="93" t="s">
        <v>191</v>
      </c>
      <c r="B67" s="94" t="s">
        <v>823</v>
      </c>
      <c r="D67" t="s">
        <v>112</v>
      </c>
      <c r="E67" t="s">
        <v>11</v>
      </c>
      <c r="F67" t="s">
        <v>23</v>
      </c>
      <c r="G67" t="str">
        <f ca="1">OFFSET('GROUP-FOR-PLOT'!$B$4,MATCH(F67,'GROUP-FOR-PLOT'!$A$5:$A$118,0),0)</f>
        <v>Argillic</v>
      </c>
      <c r="H67">
        <v>2800</v>
      </c>
      <c r="I67">
        <v>41.115485564303981</v>
      </c>
      <c r="J67" s="100" t="s">
        <v>212</v>
      </c>
      <c r="K67" s="100">
        <v>800</v>
      </c>
      <c r="N67" t="s">
        <v>146</v>
      </c>
      <c r="O67" t="s">
        <v>9</v>
      </c>
      <c r="P67" t="s">
        <v>5</v>
      </c>
      <c r="Q67" t="str">
        <f ca="1">OFFSET('GROUP-FOR-PLOT'!$B$4,MATCH(P67,'GROUP-FOR-PLOT'!$A$5:$A$118,0),0)</f>
        <v>Devitrified</v>
      </c>
      <c r="R67">
        <v>400</v>
      </c>
      <c r="S67">
        <v>30.183727034120693</v>
      </c>
    </row>
    <row r="68" spans="1:19" x14ac:dyDescent="0.25">
      <c r="A68" s="93" t="s">
        <v>181</v>
      </c>
      <c r="B68" s="94" t="s">
        <v>1098</v>
      </c>
      <c r="D68" t="s">
        <v>112</v>
      </c>
      <c r="E68" t="s">
        <v>11</v>
      </c>
      <c r="F68" t="s">
        <v>23</v>
      </c>
      <c r="G68" t="str">
        <f ca="1">OFFSET('GROUP-FOR-PLOT'!$B$4,MATCH(F68,'GROUP-FOR-PLOT'!$A$5:$A$118,0),0)</f>
        <v>Argillic</v>
      </c>
      <c r="H68">
        <v>2800</v>
      </c>
      <c r="I68">
        <v>274.8950131233596</v>
      </c>
      <c r="J68" s="100" t="s">
        <v>185</v>
      </c>
      <c r="K68" s="100">
        <v>800</v>
      </c>
      <c r="N68" t="s">
        <v>97</v>
      </c>
      <c r="O68" t="s">
        <v>9</v>
      </c>
      <c r="P68" t="s">
        <v>5</v>
      </c>
      <c r="Q68" t="str">
        <f ca="1">OFFSET('GROUP-FOR-PLOT'!$B$4,MATCH(P68,'GROUP-FOR-PLOT'!$A$5:$A$118,0),0)</f>
        <v>Devitrified</v>
      </c>
      <c r="R68">
        <v>400</v>
      </c>
      <c r="S68">
        <v>40.026246719159872</v>
      </c>
    </row>
    <row r="69" spans="1:19" x14ac:dyDescent="0.25">
      <c r="A69" s="93" t="s">
        <v>204</v>
      </c>
      <c r="B69" s="94" t="s">
        <v>1098</v>
      </c>
      <c r="D69" t="s">
        <v>51</v>
      </c>
      <c r="E69" t="s">
        <v>11</v>
      </c>
      <c r="F69" t="s">
        <v>54</v>
      </c>
      <c r="G69" t="str">
        <f ca="1">OFFSET('GROUP-FOR-PLOT'!$B$4,MATCH(F69,'GROUP-FOR-PLOT'!$A$5:$A$118,0),0)</f>
        <v>Argillic</v>
      </c>
      <c r="H69" s="35">
        <v>2800</v>
      </c>
      <c r="I69" s="35">
        <v>85.026246719159644</v>
      </c>
      <c r="J69" s="100" t="s">
        <v>173</v>
      </c>
      <c r="K69" s="100">
        <v>800</v>
      </c>
      <c r="N69" t="s">
        <v>111</v>
      </c>
      <c r="O69" t="s">
        <v>9</v>
      </c>
      <c r="P69" t="s">
        <v>5</v>
      </c>
      <c r="Q69" t="str">
        <f ca="1">OFFSET('GROUP-FOR-PLOT'!$B$4,MATCH(P69,'GROUP-FOR-PLOT'!$A$5:$A$118,0),0)</f>
        <v>Devitrified</v>
      </c>
      <c r="R69">
        <v>400</v>
      </c>
      <c r="S69">
        <v>81.078740157480297</v>
      </c>
    </row>
    <row r="70" spans="1:19" x14ac:dyDescent="0.25">
      <c r="A70" s="93" t="s">
        <v>183</v>
      </c>
      <c r="B70" s="94" t="s">
        <v>1098</v>
      </c>
      <c r="D70" t="s">
        <v>51</v>
      </c>
      <c r="E70" t="s">
        <v>11</v>
      </c>
      <c r="F70" t="s">
        <v>55</v>
      </c>
      <c r="G70" t="str">
        <f ca="1">OFFSET('GROUP-FOR-PLOT'!$B$4,MATCH(F70,'GROUP-FOR-PLOT'!$A$5:$A$118,0),0)</f>
        <v>Argillic</v>
      </c>
      <c r="H70" s="35">
        <v>2800</v>
      </c>
      <c r="I70" s="35">
        <v>70.209973753279883</v>
      </c>
      <c r="J70" s="100" t="s">
        <v>176</v>
      </c>
      <c r="K70" s="100">
        <v>800</v>
      </c>
      <c r="N70" t="s">
        <v>111</v>
      </c>
      <c r="O70" s="35" t="s">
        <v>9</v>
      </c>
      <c r="P70" t="s">
        <v>5</v>
      </c>
      <c r="Q70" t="str">
        <f ca="1">OFFSET('GROUP-FOR-PLOT'!$B$4,MATCH(P70,'GROUP-FOR-PLOT'!$A$5:$A$118,0),0)</f>
        <v>Devitrified</v>
      </c>
      <c r="R70">
        <v>400</v>
      </c>
      <c r="S70">
        <v>159.14435695538077</v>
      </c>
    </row>
    <row r="71" spans="1:19" x14ac:dyDescent="0.25">
      <c r="A71" s="97" t="s">
        <v>182</v>
      </c>
      <c r="B71" s="94" t="s">
        <v>1098</v>
      </c>
      <c r="D71" t="s">
        <v>51</v>
      </c>
      <c r="E71" t="s">
        <v>9</v>
      </c>
      <c r="F71" t="s">
        <v>56</v>
      </c>
      <c r="G71" t="str">
        <f ca="1">OFFSET('GROUP-FOR-PLOT'!$B$4,MATCH(F71,'GROUP-FOR-PLOT'!$A$5:$A$118,0),0)</f>
        <v>Argillic</v>
      </c>
      <c r="H71" s="35">
        <v>2800</v>
      </c>
      <c r="I71" s="35">
        <v>145.01312335958028</v>
      </c>
      <c r="J71" s="100" t="s">
        <v>159</v>
      </c>
      <c r="K71" s="100">
        <v>800</v>
      </c>
      <c r="N71" t="s">
        <v>188</v>
      </c>
      <c r="O71" t="s">
        <v>9</v>
      </c>
      <c r="P71" t="s">
        <v>166</v>
      </c>
      <c r="Q71" t="str">
        <f ca="1">OFFSET('GROUP-FOR-PLOT'!$B$4,MATCH(P71,'GROUP-FOR-PLOT'!$A$5:$A$118,0),0)</f>
        <v>Devitrified</v>
      </c>
      <c r="R71">
        <v>400</v>
      </c>
      <c r="S71">
        <v>139</v>
      </c>
    </row>
    <row r="72" spans="1:19" x14ac:dyDescent="0.25">
      <c r="A72" s="93" t="s">
        <v>94</v>
      </c>
      <c r="B72" s="94" t="s">
        <v>1098</v>
      </c>
      <c r="D72" t="s">
        <v>137</v>
      </c>
      <c r="E72" t="s">
        <v>9</v>
      </c>
      <c r="F72" t="s">
        <v>138</v>
      </c>
      <c r="G72" t="str">
        <f ca="1">OFFSET('GROUP-FOR-PLOT'!$B$4,MATCH(F72,'GROUP-FOR-PLOT'!$A$5:$A$118,0),0)</f>
        <v>Argillic</v>
      </c>
      <c r="H72">
        <v>2800</v>
      </c>
      <c r="I72">
        <v>131.09186351706012</v>
      </c>
      <c r="J72" s="100" t="s">
        <v>135</v>
      </c>
      <c r="K72" s="100">
        <v>800</v>
      </c>
      <c r="N72" t="s">
        <v>162</v>
      </c>
      <c r="O72" t="s">
        <v>9</v>
      </c>
      <c r="P72" t="s">
        <v>166</v>
      </c>
      <c r="Q72" t="str">
        <f ca="1">OFFSET('GROUP-FOR-PLOT'!$B$4,MATCH(P72,'GROUP-FOR-PLOT'!$A$5:$A$118,0),0)</f>
        <v>Devitrified</v>
      </c>
      <c r="R72">
        <v>400</v>
      </c>
      <c r="S72">
        <v>27.887139107611461</v>
      </c>
    </row>
    <row r="73" spans="1:19" x14ac:dyDescent="0.25">
      <c r="A73" s="93" t="s">
        <v>157</v>
      </c>
      <c r="B73" s="94" t="s">
        <v>823</v>
      </c>
      <c r="D73" t="s">
        <v>137</v>
      </c>
      <c r="E73" t="s">
        <v>11</v>
      </c>
      <c r="F73" t="s">
        <v>138</v>
      </c>
      <c r="G73" t="str">
        <f ca="1">OFFSET('GROUP-FOR-PLOT'!$B$4,MATCH(F73,'GROUP-FOR-PLOT'!$A$5:$A$118,0),0)</f>
        <v>Argillic</v>
      </c>
      <c r="H73">
        <v>2800</v>
      </c>
      <c r="I73">
        <v>129.92125984252016</v>
      </c>
      <c r="J73" s="100" t="s">
        <v>137</v>
      </c>
      <c r="K73" s="100">
        <v>800</v>
      </c>
      <c r="N73" t="s">
        <v>162</v>
      </c>
      <c r="O73" t="s">
        <v>9</v>
      </c>
      <c r="P73" t="s">
        <v>93</v>
      </c>
      <c r="Q73" t="str">
        <f ca="1">OFFSET('GROUP-FOR-PLOT'!$B$4,MATCH(P73,'GROUP-FOR-PLOT'!$A$5:$A$118,0),0)</f>
        <v>Devitrified</v>
      </c>
      <c r="R73">
        <v>400</v>
      </c>
      <c r="S73">
        <v>133.92125984251959</v>
      </c>
    </row>
    <row r="74" spans="1:19" x14ac:dyDescent="0.25">
      <c r="A74" s="93" t="s">
        <v>156</v>
      </c>
      <c r="B74" s="94" t="s">
        <v>1098</v>
      </c>
      <c r="D74" t="s">
        <v>137</v>
      </c>
      <c r="E74" t="s">
        <v>9</v>
      </c>
      <c r="F74" t="s">
        <v>138</v>
      </c>
      <c r="G74" t="str">
        <f ca="1">OFFSET('GROUP-FOR-PLOT'!$B$4,MATCH(F74,'GROUP-FOR-PLOT'!$A$5:$A$118,0),0)</f>
        <v>Argillic</v>
      </c>
      <c r="H74">
        <v>2800</v>
      </c>
      <c r="I74">
        <v>84.973753280839446</v>
      </c>
      <c r="J74" s="100" t="s">
        <v>144</v>
      </c>
      <c r="K74" s="100">
        <v>800</v>
      </c>
      <c r="N74" t="s">
        <v>59</v>
      </c>
      <c r="O74" t="s">
        <v>9</v>
      </c>
      <c r="P74" t="s">
        <v>60</v>
      </c>
      <c r="Q74" t="str">
        <f ca="1">OFFSET('GROUP-FOR-PLOT'!$B$4,MATCH(P74,'GROUP-FOR-PLOT'!$A$5:$A$118,0),0)</f>
        <v>Devitrified</v>
      </c>
      <c r="R74">
        <v>400</v>
      </c>
      <c r="S74">
        <v>52.165354330708396</v>
      </c>
    </row>
    <row r="75" spans="1:19" x14ac:dyDescent="0.25">
      <c r="A75" s="93" t="s">
        <v>175</v>
      </c>
      <c r="B75" s="94" t="s">
        <v>1098</v>
      </c>
      <c r="D75" t="s">
        <v>137</v>
      </c>
      <c r="E75" t="s">
        <v>11</v>
      </c>
      <c r="F75" t="s">
        <v>138</v>
      </c>
      <c r="G75" t="str">
        <f ca="1">OFFSET('GROUP-FOR-PLOT'!$B$4,MATCH(F75,'GROUP-FOR-PLOT'!$A$5:$A$118,0),0)</f>
        <v>Argillic</v>
      </c>
      <c r="H75">
        <v>2800</v>
      </c>
      <c r="I75">
        <v>54.013123359580277</v>
      </c>
      <c r="J75" s="100" t="s">
        <v>34</v>
      </c>
      <c r="K75" s="100">
        <v>800</v>
      </c>
      <c r="N75" t="s">
        <v>168</v>
      </c>
      <c r="O75" t="s">
        <v>9</v>
      </c>
      <c r="P75" t="s">
        <v>80</v>
      </c>
      <c r="Q75" t="str">
        <f ca="1">OFFSET('GROUP-FOR-PLOT'!$B$4,MATCH(P75,'GROUP-FOR-PLOT'!$A$5:$A$118,0),0)</f>
        <v>Devitrified</v>
      </c>
      <c r="R75">
        <v>400</v>
      </c>
      <c r="S75">
        <v>9.4488188976356469E-2</v>
      </c>
    </row>
    <row r="76" spans="1:19" x14ac:dyDescent="0.25">
      <c r="A76" s="93" t="s">
        <v>161</v>
      </c>
      <c r="B76" s="94" t="s">
        <v>824</v>
      </c>
      <c r="D76" t="s">
        <v>37</v>
      </c>
      <c r="E76" t="s">
        <v>11</v>
      </c>
      <c r="F76" t="s">
        <v>23</v>
      </c>
      <c r="G76" t="str">
        <f ca="1">OFFSET('GROUP-FOR-PLOT'!$B$4,MATCH(F76,'GROUP-FOR-PLOT'!$A$5:$A$118,0),0)</f>
        <v>Argillic</v>
      </c>
      <c r="H76" s="35">
        <v>3200</v>
      </c>
      <c r="I76" s="35">
        <v>169.94750656167889</v>
      </c>
      <c r="J76" s="100" t="s">
        <v>42</v>
      </c>
      <c r="K76" s="101">
        <v>800</v>
      </c>
      <c r="N76" t="s">
        <v>176</v>
      </c>
      <c r="O76" t="s">
        <v>9</v>
      </c>
      <c r="P76" t="s">
        <v>80</v>
      </c>
      <c r="Q76" t="str">
        <f ca="1">OFFSET('GROUP-FOR-PLOT'!$B$4,MATCH(P76,'GROUP-FOR-PLOT'!$A$5:$A$118,0),0)</f>
        <v>Devitrified</v>
      </c>
      <c r="R76">
        <v>400</v>
      </c>
      <c r="S76">
        <v>157.02099737532831</v>
      </c>
    </row>
    <row r="77" spans="1:19" x14ac:dyDescent="0.25">
      <c r="A77" s="95" t="s">
        <v>154</v>
      </c>
      <c r="B77" s="94" t="s">
        <v>822</v>
      </c>
      <c r="D77" t="s">
        <v>61</v>
      </c>
      <c r="E77" t="s">
        <v>4</v>
      </c>
      <c r="F77" t="s">
        <v>47</v>
      </c>
      <c r="G77" t="str">
        <f ca="1">OFFSET('GROUP-FOR-PLOT'!$B$4,MATCH(F77,'GROUP-FOR-PLOT'!$A$5:$A$118,0),0)</f>
        <v>Argillic</v>
      </c>
      <c r="H77" s="35">
        <v>3200</v>
      </c>
      <c r="I77" s="35">
        <v>285.92125984251925</v>
      </c>
      <c r="J77" s="100" t="s">
        <v>46</v>
      </c>
      <c r="K77" s="100">
        <v>800</v>
      </c>
      <c r="N77" t="s">
        <v>162</v>
      </c>
      <c r="O77" t="s">
        <v>9</v>
      </c>
      <c r="P77" t="s">
        <v>157</v>
      </c>
      <c r="Q77" t="str">
        <f ca="1">OFFSET('GROUP-FOR-PLOT'!$B$4,MATCH(P77,'GROUP-FOR-PLOT'!$A$5:$A$118,0),0)</f>
        <v>Devitrified</v>
      </c>
      <c r="R77">
        <v>400</v>
      </c>
      <c r="S77">
        <v>70.209973753280906</v>
      </c>
    </row>
    <row r="78" spans="1:19" x14ac:dyDescent="0.25">
      <c r="A78" s="93" t="s">
        <v>174</v>
      </c>
      <c r="B78" s="94" t="s">
        <v>1098</v>
      </c>
      <c r="D78" t="s">
        <v>61</v>
      </c>
      <c r="E78" t="s">
        <v>4</v>
      </c>
      <c r="F78" t="s">
        <v>47</v>
      </c>
      <c r="G78" t="str">
        <f ca="1">OFFSET('GROUP-FOR-PLOT'!$B$4,MATCH(F78,'GROUP-FOR-PLOT'!$A$5:$A$118,0),0)</f>
        <v>Argillic</v>
      </c>
      <c r="H78" s="35">
        <v>3200</v>
      </c>
      <c r="I78" s="35">
        <v>54.133858267716278</v>
      </c>
      <c r="J78" s="100" t="s">
        <v>59</v>
      </c>
      <c r="K78" s="100">
        <v>800</v>
      </c>
      <c r="N78" t="s">
        <v>162</v>
      </c>
      <c r="O78" t="s">
        <v>9</v>
      </c>
      <c r="P78" t="s">
        <v>157</v>
      </c>
      <c r="Q78" t="str">
        <f ca="1">OFFSET('GROUP-FOR-PLOT'!$B$4,MATCH(P78,'GROUP-FOR-PLOT'!$A$5:$A$118,0),0)</f>
        <v>Devitrified</v>
      </c>
      <c r="R78">
        <v>400</v>
      </c>
      <c r="S78">
        <v>42.979002624671807</v>
      </c>
    </row>
    <row r="79" spans="1:19" x14ac:dyDescent="0.25">
      <c r="A79" s="93" t="s">
        <v>160</v>
      </c>
      <c r="B79" s="94" t="s">
        <v>824</v>
      </c>
      <c r="D79" t="s">
        <v>67</v>
      </c>
      <c r="E79" t="s">
        <v>9</v>
      </c>
      <c r="F79" t="s">
        <v>47</v>
      </c>
      <c r="G79" t="str">
        <f ca="1">OFFSET('GROUP-FOR-PLOT'!$B$4,MATCH(F79,'GROUP-FOR-PLOT'!$A$5:$A$118,0),0)</f>
        <v>Argillic</v>
      </c>
      <c r="H79" s="35">
        <v>3200</v>
      </c>
      <c r="I79" s="35">
        <v>191.15748031496059</v>
      </c>
      <c r="J79" s="100" t="s">
        <v>146</v>
      </c>
      <c r="K79" s="100">
        <v>800</v>
      </c>
      <c r="N79" t="s">
        <v>42</v>
      </c>
      <c r="O79" s="35" t="s">
        <v>9</v>
      </c>
      <c r="P79" t="s">
        <v>5</v>
      </c>
      <c r="Q79" t="str">
        <f ca="1">OFFSET('GROUP-FOR-PLOT'!$B$4,MATCH(P79,'GROUP-FOR-PLOT'!$A$5:$A$118,0),0)</f>
        <v>Devitrified</v>
      </c>
      <c r="R79">
        <v>800</v>
      </c>
      <c r="S79">
        <v>83.104986876639941</v>
      </c>
    </row>
    <row r="80" spans="1:19" x14ac:dyDescent="0.25">
      <c r="A80" s="93" t="s">
        <v>223</v>
      </c>
      <c r="B80" s="94" t="s">
        <v>824</v>
      </c>
      <c r="D80" t="s">
        <v>109</v>
      </c>
      <c r="E80" t="s">
        <v>11</v>
      </c>
      <c r="F80" t="s">
        <v>24</v>
      </c>
      <c r="G80" t="str">
        <f ca="1">OFFSET('GROUP-FOR-PLOT'!$B$4,MATCH(F80,'GROUP-FOR-PLOT'!$A$5:$A$118,0),0)</f>
        <v>Argillic</v>
      </c>
      <c r="H80" s="35">
        <v>3200</v>
      </c>
      <c r="I80" s="35">
        <v>15.942257217847782</v>
      </c>
      <c r="J80" s="100" t="s">
        <v>81</v>
      </c>
      <c r="K80" s="101">
        <v>800</v>
      </c>
      <c r="N80" t="s">
        <v>42</v>
      </c>
      <c r="O80" s="35" t="s">
        <v>9</v>
      </c>
      <c r="P80" t="s">
        <v>5</v>
      </c>
      <c r="Q80" t="str">
        <f ca="1">OFFSET('GROUP-FOR-PLOT'!$B$4,MATCH(P80,'GROUP-FOR-PLOT'!$A$5:$A$118,0),0)</f>
        <v>Devitrified</v>
      </c>
      <c r="R80">
        <v>800</v>
      </c>
      <c r="S80">
        <v>250.00000000000045</v>
      </c>
    </row>
    <row r="81" spans="1:19" x14ac:dyDescent="0.25">
      <c r="A81" s="93" t="s">
        <v>170</v>
      </c>
      <c r="B81" s="96" t="s">
        <v>823</v>
      </c>
      <c r="D81" t="s">
        <v>46</v>
      </c>
      <c r="E81" t="s">
        <v>9</v>
      </c>
      <c r="F81" t="s">
        <v>47</v>
      </c>
      <c r="G81" t="str">
        <f ca="1">OFFSET('GROUP-FOR-PLOT'!$B$4,MATCH(F81,'GROUP-FOR-PLOT'!$A$5:$A$118,0),0)</f>
        <v>Argillic</v>
      </c>
      <c r="H81">
        <v>3200</v>
      </c>
      <c r="I81">
        <v>24</v>
      </c>
      <c r="J81" s="100" t="s">
        <v>132</v>
      </c>
      <c r="K81" s="100">
        <v>800</v>
      </c>
      <c r="N81" t="s">
        <v>42</v>
      </c>
      <c r="O81" s="35" t="s">
        <v>9</v>
      </c>
      <c r="P81" t="s">
        <v>5</v>
      </c>
      <c r="Q81" t="str">
        <f ca="1">OFFSET('GROUP-FOR-PLOT'!$B$4,MATCH(P81,'GROUP-FOR-PLOT'!$A$5:$A$118,0),0)</f>
        <v>Devitrified</v>
      </c>
      <c r="R81">
        <v>800</v>
      </c>
      <c r="S81">
        <v>66.895013123359604</v>
      </c>
    </row>
    <row r="82" spans="1:19" x14ac:dyDescent="0.25">
      <c r="A82" s="93" t="s">
        <v>106</v>
      </c>
      <c r="B82" s="96" t="s">
        <v>823</v>
      </c>
      <c r="D82" t="s">
        <v>110</v>
      </c>
      <c r="E82" t="s">
        <v>11</v>
      </c>
      <c r="F82" t="s">
        <v>24</v>
      </c>
      <c r="G82" t="str">
        <f ca="1">OFFSET('GROUP-FOR-PLOT'!$B$4,MATCH(F82,'GROUP-FOR-PLOT'!$A$5:$A$118,0),0)</f>
        <v>Argillic</v>
      </c>
      <c r="H82">
        <v>3200</v>
      </c>
      <c r="I82">
        <v>37.065616797900475</v>
      </c>
      <c r="J82" s="100" t="s">
        <v>82</v>
      </c>
      <c r="K82" s="100">
        <v>800</v>
      </c>
      <c r="N82" t="s">
        <v>81</v>
      </c>
      <c r="O82" s="35" t="s">
        <v>9</v>
      </c>
      <c r="P82" t="s">
        <v>5</v>
      </c>
      <c r="Q82" t="str">
        <f ca="1">OFFSET('GROUP-FOR-PLOT'!$B$4,MATCH(P82,'GROUP-FOR-PLOT'!$A$5:$A$118,0),0)</f>
        <v>Devitrified</v>
      </c>
      <c r="R82">
        <v>800</v>
      </c>
      <c r="S82">
        <v>400</v>
      </c>
    </row>
    <row r="83" spans="1:19" x14ac:dyDescent="0.25">
      <c r="A83" s="93" t="s">
        <v>107</v>
      </c>
      <c r="B83" s="94" t="s">
        <v>1098</v>
      </c>
      <c r="D83" t="s">
        <v>112</v>
      </c>
      <c r="E83" t="s">
        <v>11</v>
      </c>
      <c r="F83" t="s">
        <v>23</v>
      </c>
      <c r="G83" t="str">
        <f ca="1">OFFSET('GROUP-FOR-PLOT'!$B$4,MATCH(F83,'GROUP-FOR-PLOT'!$A$5:$A$118,0),0)</f>
        <v>Argillic</v>
      </c>
      <c r="H83">
        <v>3200</v>
      </c>
      <c r="I83">
        <v>94.855643044618773</v>
      </c>
      <c r="J83" s="100" t="s">
        <v>97</v>
      </c>
      <c r="K83" s="100">
        <v>800</v>
      </c>
      <c r="N83" t="s">
        <v>108</v>
      </c>
      <c r="O83" s="35" t="s">
        <v>9</v>
      </c>
      <c r="P83" t="s">
        <v>5</v>
      </c>
      <c r="Q83" t="str">
        <f ca="1">OFFSET('GROUP-FOR-PLOT'!$B$4,MATCH(P83,'GROUP-FOR-PLOT'!$A$5:$A$118,0),0)</f>
        <v>Devitrified</v>
      </c>
      <c r="R83">
        <v>800</v>
      </c>
      <c r="S83">
        <v>400</v>
      </c>
    </row>
    <row r="84" spans="1:19" x14ac:dyDescent="0.25">
      <c r="A84" s="93" t="s">
        <v>140</v>
      </c>
      <c r="B84" s="94" t="s">
        <v>1098</v>
      </c>
      <c r="D84" t="s">
        <v>112</v>
      </c>
      <c r="E84" t="s">
        <v>4</v>
      </c>
      <c r="F84" t="s">
        <v>88</v>
      </c>
      <c r="G84" t="str">
        <f ca="1">OFFSET('GROUP-FOR-PLOT'!$B$4,MATCH(F84,'GROUP-FOR-PLOT'!$A$5:$A$118,0),0)</f>
        <v>Argillic</v>
      </c>
      <c r="H84">
        <v>3200</v>
      </c>
      <c r="I84">
        <v>90.223097112861069</v>
      </c>
      <c r="J84" s="100" t="s">
        <v>108</v>
      </c>
      <c r="K84" s="101">
        <v>800</v>
      </c>
      <c r="N84" t="s">
        <v>35</v>
      </c>
      <c r="O84" s="35" t="s">
        <v>9</v>
      </c>
      <c r="P84" t="s">
        <v>5</v>
      </c>
      <c r="Q84" t="str">
        <f ca="1">OFFSET('GROUP-FOR-PLOT'!$B$4,MATCH(P84,'GROUP-FOR-PLOT'!$A$5:$A$118,0),0)</f>
        <v>Devitrified</v>
      </c>
      <c r="R84">
        <v>800</v>
      </c>
      <c r="S84">
        <v>400</v>
      </c>
    </row>
    <row r="85" spans="1:19" x14ac:dyDescent="0.25">
      <c r="A85" s="93" t="s">
        <v>143</v>
      </c>
      <c r="B85" s="94" t="s">
        <v>1098</v>
      </c>
      <c r="D85" t="s">
        <v>112</v>
      </c>
      <c r="E85" t="s">
        <v>11</v>
      </c>
      <c r="F85" t="s">
        <v>23</v>
      </c>
      <c r="G85" t="str">
        <f ca="1">OFFSET('GROUP-FOR-PLOT'!$B$4,MATCH(F85,'GROUP-FOR-PLOT'!$A$5:$A$118,0),0)</f>
        <v>Argillic</v>
      </c>
      <c r="H85">
        <v>3200</v>
      </c>
      <c r="I85">
        <v>85</v>
      </c>
      <c r="J85" s="100" t="s">
        <v>110</v>
      </c>
      <c r="K85" s="100">
        <v>800</v>
      </c>
      <c r="N85" t="s">
        <v>37</v>
      </c>
      <c r="O85" s="35" t="s">
        <v>9</v>
      </c>
      <c r="P85" t="s">
        <v>5</v>
      </c>
      <c r="Q85" t="str">
        <f ca="1">OFFSET('GROUP-FOR-PLOT'!$B$4,MATCH(P85,'GROUP-FOR-PLOT'!$A$5:$A$118,0),0)</f>
        <v>Devitrified</v>
      </c>
      <c r="R85">
        <v>800</v>
      </c>
      <c r="S85">
        <v>71.039370078739921</v>
      </c>
    </row>
    <row r="86" spans="1:19" x14ac:dyDescent="0.25">
      <c r="A86" s="93" t="s">
        <v>86</v>
      </c>
      <c r="B86" s="94" t="s">
        <v>824</v>
      </c>
      <c r="D86" t="s">
        <v>48</v>
      </c>
      <c r="E86" t="s">
        <v>11</v>
      </c>
      <c r="F86" t="s">
        <v>49</v>
      </c>
      <c r="G86" t="str">
        <f ca="1">OFFSET('GROUP-FOR-PLOT'!$B$4,MATCH(F86,'GROUP-FOR-PLOT'!$A$5:$A$118,0),0)</f>
        <v>Argillic</v>
      </c>
      <c r="H86" s="35">
        <v>3200</v>
      </c>
      <c r="I86" s="35">
        <v>41.994750656167525</v>
      </c>
      <c r="J86" s="100" t="s">
        <v>111</v>
      </c>
      <c r="K86" s="100">
        <v>800</v>
      </c>
      <c r="N86" t="s">
        <v>37</v>
      </c>
      <c r="O86" s="35" t="s">
        <v>9</v>
      </c>
      <c r="P86" t="s">
        <v>5</v>
      </c>
      <c r="Q86" t="str">
        <f ca="1">OFFSET('GROUP-FOR-PLOT'!$B$4,MATCH(P86,'GROUP-FOR-PLOT'!$A$5:$A$118,0),0)</f>
        <v>Devitrified</v>
      </c>
      <c r="R86">
        <v>800</v>
      </c>
      <c r="S86">
        <v>285.1049868766404</v>
      </c>
    </row>
    <row r="87" spans="1:19" x14ac:dyDescent="0.25">
      <c r="A87" s="93" t="s">
        <v>84</v>
      </c>
      <c r="B87" s="94" t="s">
        <v>1098</v>
      </c>
      <c r="D87" t="s">
        <v>48</v>
      </c>
      <c r="E87" t="s">
        <v>11</v>
      </c>
      <c r="F87" t="s">
        <v>50</v>
      </c>
      <c r="G87" t="str">
        <f ca="1">OFFSET('GROUP-FOR-PLOT'!$B$4,MATCH(F87,'GROUP-FOR-PLOT'!$A$5:$A$118,0),0)</f>
        <v>Argillic</v>
      </c>
      <c r="H87" s="35">
        <v>3200</v>
      </c>
      <c r="I87" s="35">
        <v>86.942257217848237</v>
      </c>
      <c r="J87" s="100" t="s">
        <v>113</v>
      </c>
      <c r="K87" s="100">
        <v>800</v>
      </c>
      <c r="N87" t="s">
        <v>48</v>
      </c>
      <c r="O87" s="35" t="s">
        <v>9</v>
      </c>
      <c r="P87" t="s">
        <v>5</v>
      </c>
      <c r="Q87" t="str">
        <f ca="1">OFFSET('GROUP-FOR-PLOT'!$B$4,MATCH(P87,'GROUP-FOR-PLOT'!$A$5:$A$118,0),0)</f>
        <v>Devitrified</v>
      </c>
      <c r="R87">
        <v>800</v>
      </c>
      <c r="S87">
        <v>90.879265091863545</v>
      </c>
    </row>
    <row r="88" spans="1:19" x14ac:dyDescent="0.25">
      <c r="A88" s="93" t="s">
        <v>43</v>
      </c>
      <c r="B88" s="94" t="s">
        <v>823</v>
      </c>
      <c r="D88" t="s">
        <v>61</v>
      </c>
      <c r="E88" t="s">
        <v>4</v>
      </c>
      <c r="F88" t="s">
        <v>63</v>
      </c>
      <c r="G88" t="str">
        <f ca="1">OFFSET('GROUP-FOR-PLOT'!$B$4,MATCH(F88,'GROUP-FOR-PLOT'!$A$5:$A$118,0),0)</f>
        <v>Argillic</v>
      </c>
      <c r="H88" s="35">
        <v>3200</v>
      </c>
      <c r="I88" s="35">
        <v>59.944881889764474</v>
      </c>
      <c r="J88" s="100" t="s">
        <v>25</v>
      </c>
      <c r="K88" s="101">
        <v>800</v>
      </c>
      <c r="N88" t="s">
        <v>61</v>
      </c>
      <c r="O88" s="35" t="s">
        <v>9</v>
      </c>
      <c r="P88" t="s">
        <v>5</v>
      </c>
      <c r="Q88" t="str">
        <f ca="1">OFFSET('GROUP-FOR-PLOT'!$B$4,MATCH(P88,'GROUP-FOR-PLOT'!$A$5:$A$118,0),0)</f>
        <v>Devitrified</v>
      </c>
      <c r="R88">
        <v>800</v>
      </c>
      <c r="S88">
        <v>194.06561679790002</v>
      </c>
    </row>
    <row r="89" spans="1:19" x14ac:dyDescent="0.25">
      <c r="A89" s="93" t="s">
        <v>167</v>
      </c>
      <c r="B89" s="94">
        <v>0</v>
      </c>
      <c r="D89" t="s">
        <v>168</v>
      </c>
      <c r="E89" t="s">
        <v>9</v>
      </c>
      <c r="F89" t="s">
        <v>172</v>
      </c>
      <c r="G89" t="str">
        <f ca="1">OFFSET('GROUP-FOR-PLOT'!$B$4,MATCH(F89,'GROUP-FOR-PLOT'!$A$5:$A$118,0),0)</f>
        <v>Argillic</v>
      </c>
      <c r="H89">
        <v>3200</v>
      </c>
      <c r="I89">
        <v>179.13385826771628</v>
      </c>
      <c r="J89" s="100" t="s">
        <v>35</v>
      </c>
      <c r="K89" s="101">
        <v>800</v>
      </c>
      <c r="N89" t="s">
        <v>66</v>
      </c>
      <c r="O89" s="35" t="s">
        <v>9</v>
      </c>
      <c r="P89" t="s">
        <v>5</v>
      </c>
      <c r="Q89" t="str">
        <f ca="1">OFFSET('GROUP-FOR-PLOT'!$B$4,MATCH(P89,'GROUP-FOR-PLOT'!$A$5:$A$118,0),0)</f>
        <v>Devitrified</v>
      </c>
      <c r="R89">
        <v>800</v>
      </c>
      <c r="S89">
        <v>400</v>
      </c>
    </row>
    <row r="90" spans="1:19" x14ac:dyDescent="0.25">
      <c r="A90" s="93" t="s">
        <v>26</v>
      </c>
      <c r="B90" s="96" t="s">
        <v>823</v>
      </c>
      <c r="D90" t="s">
        <v>137</v>
      </c>
      <c r="E90" t="s">
        <v>11</v>
      </c>
      <c r="F90" t="s">
        <v>138</v>
      </c>
      <c r="G90" t="str">
        <f ca="1">OFFSET('GROUP-FOR-PLOT'!$B$4,MATCH(F90,'GROUP-FOR-PLOT'!$A$5:$A$118,0),0)</f>
        <v>Argillic</v>
      </c>
      <c r="H90">
        <v>3200</v>
      </c>
      <c r="I90">
        <v>265.86876640419905</v>
      </c>
      <c r="J90" s="100" t="s">
        <v>37</v>
      </c>
      <c r="K90" s="101">
        <v>800</v>
      </c>
      <c r="N90" t="s">
        <v>90</v>
      </c>
      <c r="O90" s="35" t="s">
        <v>9</v>
      </c>
      <c r="P90" t="s">
        <v>5</v>
      </c>
      <c r="Q90" t="str">
        <f ca="1">OFFSET('GROUP-FOR-PLOT'!$B$4,MATCH(P90,'GROUP-FOR-PLOT'!$A$5:$A$118,0),0)</f>
        <v>Devitrified</v>
      </c>
      <c r="R90">
        <v>800</v>
      </c>
      <c r="S90">
        <v>240.06561679790002</v>
      </c>
    </row>
    <row r="91" spans="1:19" x14ac:dyDescent="0.25">
      <c r="A91" s="93" t="s">
        <v>29</v>
      </c>
      <c r="B91" s="96" t="s">
        <v>824</v>
      </c>
      <c r="D91" t="s">
        <v>137</v>
      </c>
      <c r="E91" t="s">
        <v>11</v>
      </c>
      <c r="F91" t="s">
        <v>139</v>
      </c>
      <c r="G91" t="str">
        <f ca="1">OFFSET('GROUP-FOR-PLOT'!$B$4,MATCH(F91,'GROUP-FOR-PLOT'!$A$5:$A$118,0),0)</f>
        <v>Argillic</v>
      </c>
      <c r="H91">
        <v>3200</v>
      </c>
      <c r="I91">
        <v>134.13123359580095</v>
      </c>
      <c r="J91" s="100" t="s">
        <v>48</v>
      </c>
      <c r="K91" s="101">
        <v>800</v>
      </c>
      <c r="N91" t="s">
        <v>90</v>
      </c>
      <c r="O91" s="35" t="s">
        <v>9</v>
      </c>
      <c r="P91" t="s">
        <v>5</v>
      </c>
      <c r="Q91" t="str">
        <f ca="1">OFFSET('GROUP-FOR-PLOT'!$B$4,MATCH(P91,'GROUP-FOR-PLOT'!$A$5:$A$118,0),0)</f>
        <v>Devitrified</v>
      </c>
      <c r="R91">
        <v>800</v>
      </c>
      <c r="S91">
        <v>65.118110236220673</v>
      </c>
    </row>
    <row r="92" spans="1:19" x14ac:dyDescent="0.25">
      <c r="A92" s="93" t="s">
        <v>44</v>
      </c>
      <c r="B92" s="94" t="s">
        <v>1098</v>
      </c>
      <c r="D92" t="s">
        <v>67</v>
      </c>
      <c r="E92" t="s">
        <v>9</v>
      </c>
      <c r="F92" t="s">
        <v>47</v>
      </c>
      <c r="G92" t="str">
        <f ca="1">OFFSET('GROUP-FOR-PLOT'!$B$4,MATCH(F92,'GROUP-FOR-PLOT'!$A$5:$A$118,0),0)</f>
        <v>Argillic</v>
      </c>
      <c r="H92" s="35">
        <v>3600</v>
      </c>
      <c r="I92" s="35">
        <v>400</v>
      </c>
      <c r="J92" s="100" t="s">
        <v>51</v>
      </c>
      <c r="K92" s="101">
        <v>800</v>
      </c>
      <c r="N92" t="s">
        <v>98</v>
      </c>
      <c r="O92" s="35" t="s">
        <v>9</v>
      </c>
      <c r="P92" t="s">
        <v>5</v>
      </c>
      <c r="Q92" t="str">
        <f ca="1">OFFSET('GROUP-FOR-PLOT'!$B$4,MATCH(P92,'GROUP-FOR-PLOT'!$A$5:$A$118,0),0)</f>
        <v>Devitrified</v>
      </c>
      <c r="R92">
        <v>800</v>
      </c>
      <c r="S92">
        <v>400</v>
      </c>
    </row>
    <row r="93" spans="1:19" x14ac:dyDescent="0.25">
      <c r="A93" s="93" t="s">
        <v>18</v>
      </c>
      <c r="B93" s="94" t="s">
        <v>824</v>
      </c>
      <c r="D93" t="s">
        <v>137</v>
      </c>
      <c r="E93" t="s">
        <v>9</v>
      </c>
      <c r="F93" t="s">
        <v>47</v>
      </c>
      <c r="G93" t="str">
        <f ca="1">OFFSET('GROUP-FOR-PLOT'!$B$4,MATCH(F93,'GROUP-FOR-PLOT'!$A$5:$A$118,0),0)</f>
        <v>Argillic</v>
      </c>
      <c r="H93">
        <v>3600</v>
      </c>
      <c r="I93">
        <v>298.8950131233596</v>
      </c>
      <c r="J93" s="100" t="s">
        <v>61</v>
      </c>
      <c r="K93" s="101">
        <v>800</v>
      </c>
      <c r="N93" t="s">
        <v>30</v>
      </c>
      <c r="O93" t="s">
        <v>9</v>
      </c>
      <c r="P93" t="s">
        <v>5</v>
      </c>
      <c r="Q93" t="str">
        <f ca="1">OFFSET('GROUP-FOR-PLOT'!$B$4,MATCH(P93,'GROUP-FOR-PLOT'!$A$5:$A$118,0),0)</f>
        <v>Devitrified</v>
      </c>
      <c r="R93">
        <v>800</v>
      </c>
      <c r="S93">
        <v>174.06036745406823</v>
      </c>
    </row>
    <row r="94" spans="1:19" x14ac:dyDescent="0.25">
      <c r="A94" s="93" t="s">
        <v>12</v>
      </c>
      <c r="B94" s="96" t="s">
        <v>824</v>
      </c>
      <c r="D94" t="s">
        <v>112</v>
      </c>
      <c r="E94" t="s">
        <v>11</v>
      </c>
      <c r="F94" t="s">
        <v>23</v>
      </c>
      <c r="G94" t="str">
        <f ca="1">OFFSET('GROUP-FOR-PLOT'!$B$4,MATCH(F94,'GROUP-FOR-PLOT'!$A$5:$A$118,0),0)</f>
        <v>Argillic</v>
      </c>
      <c r="H94">
        <v>3600</v>
      </c>
      <c r="I94">
        <v>400</v>
      </c>
      <c r="J94" s="100" t="s">
        <v>66</v>
      </c>
      <c r="K94" s="101">
        <v>800</v>
      </c>
      <c r="N94" t="s">
        <v>30</v>
      </c>
      <c r="O94" t="s">
        <v>9</v>
      </c>
      <c r="P94" t="s">
        <v>5</v>
      </c>
      <c r="Q94" t="str">
        <f ca="1">OFFSET('GROUP-FOR-PLOT'!$B$4,MATCH(P94,'GROUP-FOR-PLOT'!$A$5:$A$118,0),0)</f>
        <v>Devitrified</v>
      </c>
      <c r="R94">
        <v>800</v>
      </c>
      <c r="S94">
        <v>179.02362204724432</v>
      </c>
    </row>
    <row r="95" spans="1:19" x14ac:dyDescent="0.25">
      <c r="A95" s="93" t="s">
        <v>45</v>
      </c>
      <c r="B95" s="94" t="s">
        <v>1098</v>
      </c>
      <c r="D95" t="s">
        <v>48</v>
      </c>
      <c r="E95" t="s">
        <v>11</v>
      </c>
      <c r="F95" t="s">
        <v>50</v>
      </c>
      <c r="G95" t="str">
        <f ca="1">OFFSET('GROUP-FOR-PLOT'!$B$4,MATCH(F95,'GROUP-FOR-PLOT'!$A$5:$A$118,0),0)</f>
        <v>Argillic</v>
      </c>
      <c r="H95" s="35">
        <v>3600</v>
      </c>
      <c r="I95" s="35">
        <v>33.792650918635445</v>
      </c>
      <c r="J95" s="100" t="s">
        <v>67</v>
      </c>
      <c r="K95" s="101">
        <v>800</v>
      </c>
      <c r="N95" t="s">
        <v>21</v>
      </c>
      <c r="O95" t="s">
        <v>9</v>
      </c>
      <c r="P95" t="s">
        <v>5</v>
      </c>
      <c r="Q95" t="str">
        <f ca="1">OFFSET('GROUP-FOR-PLOT'!$B$4,MATCH(P95,'GROUP-FOR-PLOT'!$A$5:$A$118,0),0)</f>
        <v>Devitrified</v>
      </c>
      <c r="R95">
        <v>800</v>
      </c>
      <c r="S95">
        <v>26.902887139107861</v>
      </c>
    </row>
    <row r="96" spans="1:19" x14ac:dyDescent="0.25">
      <c r="A96" s="95" t="s">
        <v>23</v>
      </c>
      <c r="B96" s="94" t="s">
        <v>822</v>
      </c>
      <c r="D96" t="s">
        <v>61</v>
      </c>
      <c r="E96" t="s">
        <v>4</v>
      </c>
      <c r="F96" t="s">
        <v>63</v>
      </c>
      <c r="G96" t="str">
        <f ca="1">OFFSET('GROUP-FOR-PLOT'!$B$4,MATCH(F96,'GROUP-FOR-PLOT'!$A$5:$A$118,0),0)</f>
        <v>Argillic</v>
      </c>
      <c r="H96" s="35">
        <v>3600</v>
      </c>
      <c r="I96" s="35">
        <v>106.06561679790047</v>
      </c>
      <c r="J96" s="100" t="s">
        <v>87</v>
      </c>
      <c r="K96" s="101">
        <v>800</v>
      </c>
      <c r="N96" t="s">
        <v>21</v>
      </c>
      <c r="O96" t="s">
        <v>9</v>
      </c>
      <c r="P96" t="s">
        <v>5</v>
      </c>
      <c r="Q96" t="str">
        <f ca="1">OFFSET('GROUP-FOR-PLOT'!$B$4,MATCH(P96,'GROUP-FOR-PLOT'!$A$5:$A$118,0),0)</f>
        <v>Devitrified</v>
      </c>
      <c r="R96">
        <v>800</v>
      </c>
      <c r="S96">
        <v>180.15748031496059</v>
      </c>
    </row>
    <row r="97" spans="1:19" x14ac:dyDescent="0.25">
      <c r="A97" s="95" t="s">
        <v>141</v>
      </c>
      <c r="B97" s="94" t="s">
        <v>822</v>
      </c>
      <c r="D97" t="s">
        <v>61</v>
      </c>
      <c r="E97" t="s">
        <v>4</v>
      </c>
      <c r="F97" t="s">
        <v>64</v>
      </c>
      <c r="G97" t="str">
        <f ca="1">OFFSET('GROUP-FOR-PLOT'!$B$4,MATCH(F97,'GROUP-FOR-PLOT'!$A$5:$A$118,0),0)</f>
        <v>Argillic</v>
      </c>
      <c r="H97" s="35">
        <v>3600</v>
      </c>
      <c r="I97" s="35">
        <v>293.93438320209953</v>
      </c>
      <c r="J97" s="100" t="s">
        <v>90</v>
      </c>
      <c r="K97" s="101">
        <v>800</v>
      </c>
      <c r="N97" t="s">
        <v>198</v>
      </c>
      <c r="O97" t="s">
        <v>9</v>
      </c>
      <c r="P97" t="s">
        <v>10</v>
      </c>
      <c r="Q97" t="str">
        <f ca="1">OFFSET('GROUP-FOR-PLOT'!$B$4,MATCH(P97,'GROUP-FOR-PLOT'!$A$5:$A$118,0),0)</f>
        <v>Devitrified</v>
      </c>
      <c r="R97">
        <v>800</v>
      </c>
      <c r="S97">
        <v>81</v>
      </c>
    </row>
    <row r="98" spans="1:19" x14ac:dyDescent="0.25">
      <c r="A98" s="95" t="s">
        <v>65</v>
      </c>
      <c r="B98" s="94" t="s">
        <v>822</v>
      </c>
      <c r="D98" t="s">
        <v>137</v>
      </c>
      <c r="E98" t="s">
        <v>11</v>
      </c>
      <c r="F98" t="s">
        <v>139</v>
      </c>
      <c r="G98" t="str">
        <f ca="1">OFFSET('GROUP-FOR-PLOT'!$B$4,MATCH(F98,'GROUP-FOR-PLOT'!$A$5:$A$118,0),0)</f>
        <v>Argillic</v>
      </c>
      <c r="H98">
        <v>3600</v>
      </c>
      <c r="I98">
        <v>101.1049868766404</v>
      </c>
      <c r="J98" s="100" t="s">
        <v>92</v>
      </c>
      <c r="K98" s="101">
        <v>800</v>
      </c>
      <c r="N98" t="s">
        <v>216</v>
      </c>
      <c r="O98" t="s">
        <v>9</v>
      </c>
      <c r="P98" t="s">
        <v>10</v>
      </c>
      <c r="Q98" t="str">
        <f ca="1">OFFSET('GROUP-FOR-PLOT'!$B$4,MATCH(P98,'GROUP-FOR-PLOT'!$A$5:$A$118,0),0)</f>
        <v>Devitrified</v>
      </c>
      <c r="R98">
        <v>800</v>
      </c>
      <c r="S98">
        <v>79</v>
      </c>
    </row>
    <row r="99" spans="1:19" x14ac:dyDescent="0.25">
      <c r="A99" s="93" t="s">
        <v>150</v>
      </c>
      <c r="B99" s="94" t="s">
        <v>1098</v>
      </c>
      <c r="D99" t="s">
        <v>37</v>
      </c>
      <c r="E99" t="s">
        <v>9</v>
      </c>
      <c r="F99" t="s">
        <v>23</v>
      </c>
      <c r="G99" t="str">
        <f ca="1">OFFSET('GROUP-FOR-PLOT'!$B$4,MATCH(F99,'GROUP-FOR-PLOT'!$A$5:$A$118,0),0)</f>
        <v>Argillic</v>
      </c>
      <c r="H99" s="35">
        <v>4000</v>
      </c>
      <c r="I99" s="35">
        <v>318.98687664041972</v>
      </c>
      <c r="J99" s="100" t="s">
        <v>98</v>
      </c>
      <c r="K99" s="101">
        <v>800</v>
      </c>
      <c r="N99" t="s">
        <v>173</v>
      </c>
      <c r="O99" t="s">
        <v>9</v>
      </c>
      <c r="P99" t="s">
        <v>5</v>
      </c>
      <c r="Q99" t="str">
        <f ca="1">OFFSET('GROUP-FOR-PLOT'!$B$4,MATCH(P99,'GROUP-FOR-PLOT'!$A$5:$A$118,0),0)</f>
        <v>Devitrified</v>
      </c>
      <c r="R99">
        <v>800</v>
      </c>
      <c r="S99">
        <v>40.960629921259851</v>
      </c>
    </row>
    <row r="100" spans="1:19" x14ac:dyDescent="0.25">
      <c r="A100" s="93" t="s">
        <v>39</v>
      </c>
      <c r="B100" s="96" t="s">
        <v>824</v>
      </c>
      <c r="D100" t="s">
        <v>67</v>
      </c>
      <c r="E100" t="s">
        <v>9</v>
      </c>
      <c r="F100" t="s">
        <v>47</v>
      </c>
      <c r="G100" t="str">
        <f ca="1">OFFSET('GROUP-FOR-PLOT'!$B$4,MATCH(F100,'GROUP-FOR-PLOT'!$A$5:$A$118,0),0)</f>
        <v>Argillic</v>
      </c>
      <c r="H100" s="35">
        <v>4000</v>
      </c>
      <c r="I100" s="35">
        <v>400</v>
      </c>
      <c r="J100" s="100" t="s">
        <v>109</v>
      </c>
      <c r="K100" s="101">
        <v>800</v>
      </c>
      <c r="N100" t="s">
        <v>173</v>
      </c>
      <c r="O100" t="s">
        <v>9</v>
      </c>
      <c r="P100" t="s">
        <v>5</v>
      </c>
      <c r="Q100" t="str">
        <f ca="1">OFFSET('GROUP-FOR-PLOT'!$B$4,MATCH(P100,'GROUP-FOR-PLOT'!$A$5:$A$118,0),0)</f>
        <v>Devitrified</v>
      </c>
      <c r="R100">
        <v>800</v>
      </c>
      <c r="S100">
        <v>87.926509186351723</v>
      </c>
    </row>
    <row r="101" spans="1:19" x14ac:dyDescent="0.25">
      <c r="A101" s="93" t="s">
        <v>117</v>
      </c>
      <c r="B101" s="94" t="s">
        <v>824</v>
      </c>
      <c r="D101" t="s">
        <v>92</v>
      </c>
      <c r="E101" t="s">
        <v>9</v>
      </c>
      <c r="F101" t="s">
        <v>24</v>
      </c>
      <c r="G101" t="str">
        <f ca="1">OFFSET('GROUP-FOR-PLOT'!$B$4,MATCH(F101,'GROUP-FOR-PLOT'!$A$5:$A$118,0),0)</f>
        <v>Argillic</v>
      </c>
      <c r="H101" s="35">
        <v>4000</v>
      </c>
      <c r="I101" s="35">
        <v>17.06036745406891</v>
      </c>
      <c r="J101" s="100" t="s">
        <v>112</v>
      </c>
      <c r="K101" s="100">
        <v>800</v>
      </c>
      <c r="N101" t="s">
        <v>173</v>
      </c>
      <c r="O101" t="s">
        <v>9</v>
      </c>
      <c r="P101" t="s">
        <v>5</v>
      </c>
      <c r="Q101" t="str">
        <f ca="1">OFFSET('GROUP-FOR-PLOT'!$B$4,MATCH(P101,'GROUP-FOR-PLOT'!$A$5:$A$118,0),0)</f>
        <v>Devitrified</v>
      </c>
      <c r="R101">
        <v>800</v>
      </c>
      <c r="S101">
        <v>169.94750656167957</v>
      </c>
    </row>
    <row r="102" spans="1:19" x14ac:dyDescent="0.25">
      <c r="A102" s="93" t="s">
        <v>52</v>
      </c>
      <c r="B102" s="96" t="s">
        <v>824</v>
      </c>
      <c r="D102" t="s">
        <v>137</v>
      </c>
      <c r="E102" t="s">
        <v>9</v>
      </c>
      <c r="F102" t="s">
        <v>47</v>
      </c>
      <c r="G102" t="str">
        <f ca="1">OFFSET('GROUP-FOR-PLOT'!$B$4,MATCH(F102,'GROUP-FOR-PLOT'!$A$5:$A$118,0),0)</f>
        <v>Argillic</v>
      </c>
      <c r="H102">
        <v>4000</v>
      </c>
      <c r="I102">
        <v>311.01312335958028</v>
      </c>
      <c r="J102" s="100" t="s">
        <v>30</v>
      </c>
      <c r="K102" s="101">
        <v>800</v>
      </c>
      <c r="N102" t="s">
        <v>205</v>
      </c>
      <c r="O102" t="s">
        <v>9</v>
      </c>
      <c r="P102" t="s">
        <v>5</v>
      </c>
      <c r="Q102" t="str">
        <f ca="1">OFFSET('GROUP-FOR-PLOT'!$B$4,MATCH(P102,'GROUP-FOR-PLOT'!$A$5:$A$118,0),0)</f>
        <v>Devitrified</v>
      </c>
      <c r="R102">
        <v>800</v>
      </c>
      <c r="S102">
        <v>18.000000000000227</v>
      </c>
    </row>
    <row r="103" spans="1:19" x14ac:dyDescent="0.25">
      <c r="A103" s="95" t="s">
        <v>101</v>
      </c>
      <c r="B103" s="94" t="s">
        <v>822</v>
      </c>
      <c r="D103" t="s">
        <v>112</v>
      </c>
      <c r="E103" t="s">
        <v>11</v>
      </c>
      <c r="F103" t="s">
        <v>23</v>
      </c>
      <c r="G103" t="str">
        <f ca="1">OFFSET('GROUP-FOR-PLOT'!$B$4,MATCH(F103,'GROUP-FOR-PLOT'!$A$5:$A$118,0),0)</f>
        <v>Argillic</v>
      </c>
      <c r="H103">
        <v>4000</v>
      </c>
      <c r="I103">
        <v>400</v>
      </c>
      <c r="J103" s="100" t="s">
        <v>217</v>
      </c>
      <c r="K103" s="100">
        <v>1200</v>
      </c>
      <c r="N103" t="s">
        <v>34</v>
      </c>
      <c r="O103" t="s">
        <v>9</v>
      </c>
      <c r="P103" t="s">
        <v>5</v>
      </c>
      <c r="Q103" t="str">
        <f ca="1">OFFSET('GROUP-FOR-PLOT'!$B$4,MATCH(P103,'GROUP-FOR-PLOT'!$A$5:$A$118,0),0)</f>
        <v>Devitrified</v>
      </c>
      <c r="R103">
        <v>800</v>
      </c>
      <c r="S103">
        <v>3.1443569553803172</v>
      </c>
    </row>
    <row r="104" spans="1:19" x14ac:dyDescent="0.25">
      <c r="A104" s="93" t="s">
        <v>53</v>
      </c>
      <c r="B104" s="96" t="s">
        <v>824</v>
      </c>
      <c r="D104" t="s">
        <v>61</v>
      </c>
      <c r="E104" t="s">
        <v>4</v>
      </c>
      <c r="F104" t="s">
        <v>64</v>
      </c>
      <c r="G104" t="str">
        <f ca="1">OFFSET('GROUP-FOR-PLOT'!$B$4,MATCH(F104,'GROUP-FOR-PLOT'!$A$5:$A$118,0),0)</f>
        <v>Argillic</v>
      </c>
      <c r="H104" s="35">
        <v>4000</v>
      </c>
      <c r="I104" s="35">
        <v>400</v>
      </c>
      <c r="J104" s="100" t="s">
        <v>193</v>
      </c>
      <c r="K104" s="100">
        <v>1200</v>
      </c>
      <c r="N104" t="s">
        <v>46</v>
      </c>
      <c r="O104" t="s">
        <v>9</v>
      </c>
      <c r="P104" t="s">
        <v>5</v>
      </c>
      <c r="Q104" t="str">
        <f ca="1">OFFSET('GROUP-FOR-PLOT'!$B$4,MATCH(P104,'GROUP-FOR-PLOT'!$A$5:$A$118,0),0)</f>
        <v>Devitrified</v>
      </c>
      <c r="R104">
        <v>800</v>
      </c>
      <c r="S104">
        <v>70.866141732282813</v>
      </c>
    </row>
    <row r="105" spans="1:19" x14ac:dyDescent="0.25">
      <c r="A105" s="93" t="s">
        <v>199</v>
      </c>
      <c r="B105" s="94" t="s">
        <v>824</v>
      </c>
      <c r="D105" t="s">
        <v>37</v>
      </c>
      <c r="E105" t="s">
        <v>9</v>
      </c>
      <c r="F105" t="s">
        <v>23</v>
      </c>
      <c r="G105" t="str">
        <f ca="1">OFFSET('GROUP-FOR-PLOT'!$B$4,MATCH(F105,'GROUP-FOR-PLOT'!$A$5:$A$118,0),0)</f>
        <v>Argillic</v>
      </c>
      <c r="H105" s="35">
        <v>4400</v>
      </c>
      <c r="I105" s="35">
        <v>400</v>
      </c>
      <c r="J105" s="100" t="s">
        <v>168</v>
      </c>
      <c r="K105" s="100">
        <v>1200</v>
      </c>
      <c r="N105" t="s">
        <v>59</v>
      </c>
      <c r="O105" t="s">
        <v>9</v>
      </c>
      <c r="P105" t="s">
        <v>5</v>
      </c>
      <c r="Q105" t="str">
        <f ca="1">OFFSET('GROUP-FOR-PLOT'!$B$4,MATCH(P105,'GROUP-FOR-PLOT'!$A$5:$A$118,0),0)</f>
        <v>Devitrified</v>
      </c>
      <c r="R105">
        <v>800</v>
      </c>
      <c r="S105">
        <v>47.039370078740376</v>
      </c>
    </row>
    <row r="106" spans="1:19" x14ac:dyDescent="0.25">
      <c r="A106" s="93" t="s">
        <v>164</v>
      </c>
      <c r="B106" s="94" t="s">
        <v>824</v>
      </c>
      <c r="D106" t="s">
        <v>67</v>
      </c>
      <c r="E106" t="s">
        <v>9</v>
      </c>
      <c r="F106" t="s">
        <v>47</v>
      </c>
      <c r="G106" t="str">
        <f ca="1">OFFSET('GROUP-FOR-PLOT'!$B$4,MATCH(F106,'GROUP-FOR-PLOT'!$A$5:$A$118,0),0)</f>
        <v>Argillic</v>
      </c>
      <c r="H106" s="35">
        <v>4400</v>
      </c>
      <c r="I106" s="35">
        <v>179.11811023622067</v>
      </c>
      <c r="J106" s="100" t="s">
        <v>201</v>
      </c>
      <c r="K106" s="100">
        <v>1200</v>
      </c>
      <c r="N106" t="s">
        <v>146</v>
      </c>
      <c r="O106" t="s">
        <v>9</v>
      </c>
      <c r="P106" t="s">
        <v>10</v>
      </c>
      <c r="Q106" t="str">
        <f ca="1">OFFSET('GROUP-FOR-PLOT'!$B$4,MATCH(P106,'GROUP-FOR-PLOT'!$A$5:$A$118,0),0)</f>
        <v>Devitrified</v>
      </c>
      <c r="R106">
        <v>800</v>
      </c>
      <c r="S106">
        <v>25.884514435695564</v>
      </c>
    </row>
    <row r="107" spans="1:19" x14ac:dyDescent="0.25">
      <c r="A107" s="93" t="s">
        <v>102</v>
      </c>
      <c r="B107" s="94" t="s">
        <v>1098</v>
      </c>
      <c r="D107" t="s">
        <v>67</v>
      </c>
      <c r="E107" t="s">
        <v>9</v>
      </c>
      <c r="F107" t="s">
        <v>47</v>
      </c>
      <c r="G107" t="str">
        <f ca="1">OFFSET('GROUP-FOR-PLOT'!$B$4,MATCH(F107,'GROUP-FOR-PLOT'!$A$5:$A$118,0),0)</f>
        <v>Argillic</v>
      </c>
      <c r="H107" s="35">
        <v>4400</v>
      </c>
      <c r="I107" s="35">
        <v>220.88188976377933</v>
      </c>
      <c r="J107" s="100" t="s">
        <v>212</v>
      </c>
      <c r="K107" s="100">
        <v>1200</v>
      </c>
      <c r="N107" t="s">
        <v>111</v>
      </c>
      <c r="O107" t="s">
        <v>9</v>
      </c>
      <c r="P107" t="s">
        <v>5</v>
      </c>
      <c r="Q107" t="str">
        <f ca="1">OFFSET('GROUP-FOR-PLOT'!$B$4,MATCH(P107,'GROUP-FOR-PLOT'!$A$5:$A$118,0),0)</f>
        <v>Devitrified</v>
      </c>
      <c r="R107">
        <v>800</v>
      </c>
      <c r="S107">
        <v>400</v>
      </c>
    </row>
    <row r="108" spans="1:19" x14ac:dyDescent="0.25">
      <c r="A108" s="93" t="s">
        <v>105</v>
      </c>
      <c r="B108" s="94" t="s">
        <v>1098</v>
      </c>
      <c r="D108" t="s">
        <v>30</v>
      </c>
      <c r="E108" t="s">
        <v>11</v>
      </c>
      <c r="F108" t="s">
        <v>24</v>
      </c>
      <c r="G108" t="str">
        <f ca="1">OFFSET('GROUP-FOR-PLOT'!$B$4,MATCH(F108,'GROUP-FOR-PLOT'!$A$5:$A$118,0),0)</f>
        <v>Argillic</v>
      </c>
      <c r="H108" s="35">
        <v>4400</v>
      </c>
      <c r="I108" s="35">
        <v>188.14435695538123</v>
      </c>
      <c r="J108" s="100" t="s">
        <v>185</v>
      </c>
      <c r="K108" s="100">
        <v>1200</v>
      </c>
      <c r="N108" t="s">
        <v>173</v>
      </c>
      <c r="O108" t="s">
        <v>9</v>
      </c>
      <c r="P108" t="s">
        <v>166</v>
      </c>
      <c r="Q108" t="str">
        <f ca="1">OFFSET('GROUP-FOR-PLOT'!$B$4,MATCH(P108,'GROUP-FOR-PLOT'!$A$5:$A$118,0),0)</f>
        <v>Devitrified</v>
      </c>
      <c r="R108">
        <v>800</v>
      </c>
      <c r="S108">
        <v>72.950131233596039</v>
      </c>
    </row>
    <row r="109" spans="1:19" x14ac:dyDescent="0.25">
      <c r="A109" s="93" t="s">
        <v>103</v>
      </c>
      <c r="B109" s="94" t="s">
        <v>1098</v>
      </c>
      <c r="D109" t="s">
        <v>112</v>
      </c>
      <c r="E109" t="s">
        <v>11</v>
      </c>
      <c r="F109" t="s">
        <v>23</v>
      </c>
      <c r="G109" t="str">
        <f ca="1">OFFSET('GROUP-FOR-PLOT'!$B$4,MATCH(F109,'GROUP-FOR-PLOT'!$A$5:$A$118,0),0)</f>
        <v>Argillic</v>
      </c>
      <c r="H109">
        <v>4400</v>
      </c>
      <c r="I109">
        <v>115</v>
      </c>
      <c r="J109" s="100" t="s">
        <v>173</v>
      </c>
      <c r="K109" s="100">
        <v>1200</v>
      </c>
      <c r="N109" t="s">
        <v>168</v>
      </c>
      <c r="O109" t="s">
        <v>9</v>
      </c>
      <c r="P109" t="s">
        <v>93</v>
      </c>
      <c r="Q109" t="str">
        <f ca="1">OFFSET('GROUP-FOR-PLOT'!$B$4,MATCH(P109,'GROUP-FOR-PLOT'!$A$5:$A$118,0),0)</f>
        <v>Devitrified</v>
      </c>
      <c r="R109">
        <v>800</v>
      </c>
      <c r="S109">
        <v>19.028871391076336</v>
      </c>
    </row>
    <row r="110" spans="1:19" x14ac:dyDescent="0.25">
      <c r="A110" s="93" t="s">
        <v>40</v>
      </c>
      <c r="B110" s="94" t="s">
        <v>1098</v>
      </c>
      <c r="D110" t="s">
        <v>61</v>
      </c>
      <c r="E110" t="s">
        <v>4</v>
      </c>
      <c r="F110" t="s">
        <v>64</v>
      </c>
      <c r="G110" t="str">
        <f ca="1">OFFSET('GROUP-FOR-PLOT'!$B$4,MATCH(F110,'GROUP-FOR-PLOT'!$A$5:$A$118,0),0)</f>
        <v>Argillic</v>
      </c>
      <c r="H110" s="35">
        <v>4400</v>
      </c>
      <c r="I110" s="35">
        <v>56.065616797899565</v>
      </c>
      <c r="J110" s="100" t="s">
        <v>176</v>
      </c>
      <c r="K110" s="100">
        <v>1200</v>
      </c>
      <c r="N110" t="s">
        <v>173</v>
      </c>
      <c r="O110" t="s">
        <v>9</v>
      </c>
      <c r="P110" t="s">
        <v>93</v>
      </c>
      <c r="Q110" t="str">
        <f ca="1">OFFSET('GROUP-FOR-PLOT'!$B$4,MATCH(P110,'GROUP-FOR-PLOT'!$A$5:$A$118,0),0)</f>
        <v>Devitrified</v>
      </c>
      <c r="R110">
        <v>800</v>
      </c>
      <c r="S110">
        <v>16.076115485564287</v>
      </c>
    </row>
    <row r="111" spans="1:19" x14ac:dyDescent="0.25">
      <c r="A111" s="93" t="s">
        <v>57</v>
      </c>
      <c r="B111" s="94" t="s">
        <v>1098</v>
      </c>
      <c r="D111" t="s">
        <v>42</v>
      </c>
      <c r="E111" t="s">
        <v>11</v>
      </c>
      <c r="F111" t="s">
        <v>23</v>
      </c>
      <c r="G111" t="str">
        <f ca="1">OFFSET('GROUP-FOR-PLOT'!$B$4,MATCH(F111,'GROUP-FOR-PLOT'!$A$5:$A$118,0),0)</f>
        <v>Argillic</v>
      </c>
      <c r="H111" s="35">
        <v>4800</v>
      </c>
      <c r="I111" s="35">
        <v>90.223097112861069</v>
      </c>
      <c r="J111" s="100" t="s">
        <v>159</v>
      </c>
      <c r="K111" s="100">
        <v>1200</v>
      </c>
      <c r="N111" t="s">
        <v>162</v>
      </c>
      <c r="O111" t="s">
        <v>9</v>
      </c>
      <c r="P111" t="s">
        <v>93</v>
      </c>
      <c r="Q111" t="str">
        <f ca="1">OFFSET('GROUP-FOR-PLOT'!$B$4,MATCH(P111,'GROUP-FOR-PLOT'!$A$5:$A$118,0),0)</f>
        <v>Devitrified</v>
      </c>
      <c r="R111">
        <v>800</v>
      </c>
      <c r="S111">
        <v>56.102362204724386</v>
      </c>
    </row>
    <row r="112" spans="1:19" x14ac:dyDescent="0.25">
      <c r="A112" s="93" t="s">
        <v>190</v>
      </c>
      <c r="B112" s="94" t="s">
        <v>824</v>
      </c>
      <c r="D112" t="s">
        <v>37</v>
      </c>
      <c r="E112" t="s">
        <v>9</v>
      </c>
      <c r="F112" t="s">
        <v>23</v>
      </c>
      <c r="G112" t="str">
        <f ca="1">OFFSET('GROUP-FOR-PLOT'!$B$4,MATCH(F112,'GROUP-FOR-PLOT'!$A$5:$A$118,0),0)</f>
        <v>Argillic</v>
      </c>
      <c r="H112" s="35">
        <v>4800</v>
      </c>
      <c r="I112" s="35">
        <v>361.06561679789957</v>
      </c>
      <c r="J112" s="100" t="s">
        <v>135</v>
      </c>
      <c r="K112" s="100">
        <v>1200</v>
      </c>
      <c r="N112" t="s">
        <v>168</v>
      </c>
      <c r="O112" t="s">
        <v>9</v>
      </c>
      <c r="P112" t="s">
        <v>80</v>
      </c>
      <c r="Q112" t="str">
        <f ca="1">OFFSET('GROUP-FOR-PLOT'!$B$4,MATCH(P112,'GROUP-FOR-PLOT'!$A$5:$A$118,0),0)</f>
        <v>Devitrified</v>
      </c>
      <c r="R112">
        <v>800</v>
      </c>
      <c r="S112">
        <v>237.11023622047242</v>
      </c>
    </row>
    <row r="113" spans="1:19" x14ac:dyDescent="0.25">
      <c r="A113" s="93" t="s">
        <v>186</v>
      </c>
      <c r="B113" s="94" t="s">
        <v>1098</v>
      </c>
      <c r="D113" t="s">
        <v>67</v>
      </c>
      <c r="E113" t="s">
        <v>9</v>
      </c>
      <c r="F113" t="s">
        <v>47</v>
      </c>
      <c r="G113" t="str">
        <f ca="1">OFFSET('GROUP-FOR-PLOT'!$B$4,MATCH(F113,'GROUP-FOR-PLOT'!$A$5:$A$118,0),0)</f>
        <v>Argillic</v>
      </c>
      <c r="H113" s="35">
        <v>4800</v>
      </c>
      <c r="I113" s="35">
        <v>163.96062992125917</v>
      </c>
      <c r="J113" s="100" t="s">
        <v>137</v>
      </c>
      <c r="K113" s="100">
        <v>1200</v>
      </c>
      <c r="N113" t="s">
        <v>176</v>
      </c>
      <c r="O113" t="s">
        <v>9</v>
      </c>
      <c r="P113" t="s">
        <v>80</v>
      </c>
      <c r="Q113" t="str">
        <f ca="1">OFFSET('GROUP-FOR-PLOT'!$B$4,MATCH(P113,'GROUP-FOR-PLOT'!$A$5:$A$118,0),0)</f>
        <v>Devitrified</v>
      </c>
      <c r="R113">
        <v>800</v>
      </c>
      <c r="S113">
        <v>156.95538057742783</v>
      </c>
    </row>
    <row r="114" spans="1:19" x14ac:dyDescent="0.25">
      <c r="A114" s="93" t="s">
        <v>197</v>
      </c>
      <c r="B114" s="94" t="s">
        <v>824</v>
      </c>
      <c r="D114" t="s">
        <v>67</v>
      </c>
      <c r="E114" t="s">
        <v>4</v>
      </c>
      <c r="F114" t="s">
        <v>47</v>
      </c>
      <c r="G114" t="str">
        <f ca="1">OFFSET('GROUP-FOR-PLOT'!$B$4,MATCH(F114,'GROUP-FOR-PLOT'!$A$5:$A$118,0),0)</f>
        <v>Argillic</v>
      </c>
      <c r="H114" s="35">
        <v>4800</v>
      </c>
      <c r="I114" s="35">
        <v>236.03937007874083</v>
      </c>
      <c r="J114" s="100" t="s">
        <v>144</v>
      </c>
      <c r="K114" s="100">
        <v>1200</v>
      </c>
      <c r="N114" t="s">
        <v>168</v>
      </c>
      <c r="O114" t="s">
        <v>9</v>
      </c>
      <c r="P114" t="s">
        <v>170</v>
      </c>
      <c r="Q114" t="str">
        <f ca="1">OFFSET('GROUP-FOR-PLOT'!$B$4,MATCH(P114,'GROUP-FOR-PLOT'!$A$5:$A$118,0),0)</f>
        <v>Devitrified</v>
      </c>
      <c r="R114">
        <v>800</v>
      </c>
      <c r="S114">
        <v>41.01049868766404</v>
      </c>
    </row>
    <row r="115" spans="1:19" x14ac:dyDescent="0.25">
      <c r="A115" s="93" t="s">
        <v>33</v>
      </c>
      <c r="B115" s="94" t="s">
        <v>824</v>
      </c>
      <c r="D115" t="s">
        <v>30</v>
      </c>
      <c r="E115" t="s">
        <v>11</v>
      </c>
      <c r="F115" t="s">
        <v>24</v>
      </c>
      <c r="G115" t="str">
        <f ca="1">OFFSET('GROUP-FOR-PLOT'!$B$4,MATCH(F115,'GROUP-FOR-PLOT'!$A$5:$A$118,0),0)</f>
        <v>Argillic</v>
      </c>
      <c r="H115" s="35">
        <v>4800</v>
      </c>
      <c r="I115" s="35">
        <v>31.015748031495605</v>
      </c>
      <c r="J115" s="100" t="s">
        <v>34</v>
      </c>
      <c r="K115" s="100">
        <v>1200</v>
      </c>
      <c r="N115" t="s">
        <v>42</v>
      </c>
      <c r="O115" t="s">
        <v>9</v>
      </c>
      <c r="P115" t="s">
        <v>5</v>
      </c>
      <c r="Q115" t="str">
        <f ca="1">OFFSET('GROUP-FOR-PLOT'!$B$4,MATCH(P115,'GROUP-FOR-PLOT'!$A$5:$A$118,0),0)</f>
        <v>Devitrified</v>
      </c>
      <c r="R115">
        <v>1200</v>
      </c>
      <c r="S115">
        <v>400</v>
      </c>
    </row>
    <row r="116" spans="1:19" x14ac:dyDescent="0.25">
      <c r="A116" s="93" t="s">
        <v>15</v>
      </c>
      <c r="B116" s="94" t="s">
        <v>1098</v>
      </c>
      <c r="D116" t="s">
        <v>67</v>
      </c>
      <c r="E116" t="s">
        <v>4</v>
      </c>
      <c r="F116" t="s">
        <v>47</v>
      </c>
      <c r="G116" t="str">
        <f ca="1">OFFSET('GROUP-FOR-PLOT'!$B$4,MATCH(F116,'GROUP-FOR-PLOT'!$A$5:$A$118,0),0)</f>
        <v>Argillic</v>
      </c>
      <c r="H116" s="35">
        <v>5200</v>
      </c>
      <c r="I116" s="35">
        <v>98.934383202099525</v>
      </c>
      <c r="J116" s="100" t="s">
        <v>42</v>
      </c>
      <c r="K116" s="101">
        <v>1200</v>
      </c>
      <c r="N116" t="s">
        <v>81</v>
      </c>
      <c r="O116" t="s">
        <v>9</v>
      </c>
      <c r="P116" t="s">
        <v>5</v>
      </c>
      <c r="Q116" t="str">
        <f ca="1">OFFSET('GROUP-FOR-PLOT'!$B$4,MATCH(P116,'GROUP-FOR-PLOT'!$A$5:$A$118,0),0)</f>
        <v>Devitrified</v>
      </c>
      <c r="R116">
        <v>1200</v>
      </c>
      <c r="S116">
        <v>400</v>
      </c>
    </row>
    <row r="117" spans="1:19" x14ac:dyDescent="0.25">
      <c r="A117" s="93" t="s">
        <v>178</v>
      </c>
      <c r="B117" s="94" t="s">
        <v>1098</v>
      </c>
      <c r="D117" t="s">
        <v>67</v>
      </c>
      <c r="E117" t="s">
        <v>4</v>
      </c>
      <c r="F117" t="s">
        <v>24</v>
      </c>
      <c r="G117" t="str">
        <f ca="1">OFFSET('GROUP-FOR-PLOT'!$B$4,MATCH(F117,'GROUP-FOR-PLOT'!$A$5:$A$118,0),0)</f>
        <v>Argillic</v>
      </c>
      <c r="H117" s="35">
        <v>5200</v>
      </c>
      <c r="I117" s="35">
        <v>180.11811023621976</v>
      </c>
      <c r="J117" s="100" t="s">
        <v>46</v>
      </c>
      <c r="K117" s="100">
        <v>1200</v>
      </c>
      <c r="N117" t="s">
        <v>108</v>
      </c>
      <c r="O117" t="s">
        <v>9</v>
      </c>
      <c r="P117" t="s">
        <v>5</v>
      </c>
      <c r="Q117" t="str">
        <f ca="1">OFFSET('GROUP-FOR-PLOT'!$B$4,MATCH(P117,'GROUP-FOR-PLOT'!$A$5:$A$118,0),0)</f>
        <v>Devitrified</v>
      </c>
      <c r="R117">
        <v>1200</v>
      </c>
      <c r="S117">
        <v>55.842519685039406</v>
      </c>
    </row>
    <row r="118" spans="1:19" ht="14.4" thickBot="1" x14ac:dyDescent="0.3">
      <c r="A118" s="98" t="s">
        <v>211</v>
      </c>
      <c r="B118" s="99" t="s">
        <v>822</v>
      </c>
      <c r="D118" t="s">
        <v>67</v>
      </c>
      <c r="E118" t="s">
        <v>9</v>
      </c>
      <c r="F118" t="s">
        <v>24</v>
      </c>
      <c r="G118" t="str">
        <f ca="1">OFFSET('GROUP-FOR-PLOT'!$B$4,MATCH(F118,'GROUP-FOR-PLOT'!$A$5:$A$118,0),0)</f>
        <v>Argillic</v>
      </c>
      <c r="H118" s="35">
        <v>5200</v>
      </c>
      <c r="I118" s="35">
        <v>120.94750656168071</v>
      </c>
      <c r="J118" s="100" t="s">
        <v>59</v>
      </c>
      <c r="K118" s="100">
        <v>1200</v>
      </c>
      <c r="N118" t="s">
        <v>108</v>
      </c>
      <c r="O118" t="s">
        <v>9</v>
      </c>
      <c r="P118" t="s">
        <v>5</v>
      </c>
      <c r="Q118" t="str">
        <f ca="1">OFFSET('GROUP-FOR-PLOT'!$B$4,MATCH(P118,'GROUP-FOR-PLOT'!$A$5:$A$118,0),0)</f>
        <v>Devitrified</v>
      </c>
      <c r="R118">
        <v>1200</v>
      </c>
      <c r="S118">
        <v>113.84251968503941</v>
      </c>
    </row>
    <row r="119" spans="1:19" x14ac:dyDescent="0.25">
      <c r="D119" t="s">
        <v>61</v>
      </c>
      <c r="E119" t="s">
        <v>11</v>
      </c>
      <c r="F119" t="s">
        <v>65</v>
      </c>
      <c r="G119" t="str">
        <f ca="1">OFFSET('GROUP-FOR-PLOT'!$B$4,MATCH(F119,'GROUP-FOR-PLOT'!$A$5:$A$118,0),0)</f>
        <v>Argillic</v>
      </c>
      <c r="H119" s="35">
        <v>5200</v>
      </c>
      <c r="I119" s="35">
        <v>1.8740157480315247</v>
      </c>
      <c r="J119" s="100" t="s">
        <v>146</v>
      </c>
      <c r="K119" s="100">
        <v>1200</v>
      </c>
      <c r="N119" t="s">
        <v>35</v>
      </c>
      <c r="O119" t="s">
        <v>9</v>
      </c>
      <c r="P119" t="s">
        <v>5</v>
      </c>
      <c r="Q119" t="str">
        <f ca="1">OFFSET('GROUP-FOR-PLOT'!$B$4,MATCH(P119,'GROUP-FOR-PLOT'!$A$5:$A$118,0),0)</f>
        <v>Devitrified</v>
      </c>
      <c r="R119">
        <v>1200</v>
      </c>
      <c r="S119">
        <v>400</v>
      </c>
    </row>
    <row r="120" spans="1:19" x14ac:dyDescent="0.25">
      <c r="D120" t="s">
        <v>137</v>
      </c>
      <c r="E120" t="s">
        <v>11</v>
      </c>
      <c r="F120" t="s">
        <v>141</v>
      </c>
      <c r="G120" t="str">
        <f ca="1">OFFSET('GROUP-FOR-PLOT'!$B$4,MATCH(F120,'GROUP-FOR-PLOT'!$A$5:$A$118,0),0)</f>
        <v>Argillic</v>
      </c>
      <c r="H120">
        <v>5200</v>
      </c>
      <c r="I120">
        <v>70.209973753280792</v>
      </c>
      <c r="J120" s="100" t="s">
        <v>81</v>
      </c>
      <c r="K120" s="101">
        <v>1200</v>
      </c>
      <c r="N120" t="s">
        <v>37</v>
      </c>
      <c r="O120" t="s">
        <v>9</v>
      </c>
      <c r="P120" t="s">
        <v>5</v>
      </c>
      <c r="Q120" t="str">
        <f ca="1">OFFSET('GROUP-FOR-PLOT'!$B$4,MATCH(P120,'GROUP-FOR-PLOT'!$A$5:$A$118,0),0)</f>
        <v>Devitrified</v>
      </c>
      <c r="R120">
        <v>1200</v>
      </c>
      <c r="S120">
        <v>140.09186351706057</v>
      </c>
    </row>
    <row r="121" spans="1:19" x14ac:dyDescent="0.25">
      <c r="D121" t="s">
        <v>67</v>
      </c>
      <c r="E121" t="s">
        <v>9</v>
      </c>
      <c r="F121" t="s">
        <v>24</v>
      </c>
      <c r="G121" t="str">
        <f ca="1">OFFSET('GROUP-FOR-PLOT'!$B$4,MATCH(F121,'GROUP-FOR-PLOT'!$A$5:$A$118,0),0)</f>
        <v>Argillic</v>
      </c>
      <c r="H121" s="35">
        <v>5600</v>
      </c>
      <c r="I121" s="35">
        <v>400</v>
      </c>
      <c r="J121" s="100" t="s">
        <v>82</v>
      </c>
      <c r="K121" s="100">
        <v>1200</v>
      </c>
      <c r="N121" t="s">
        <v>61</v>
      </c>
      <c r="O121" t="s">
        <v>9</v>
      </c>
      <c r="P121" t="s">
        <v>5</v>
      </c>
      <c r="Q121" t="str">
        <f ca="1">OFFSET('GROUP-FOR-PLOT'!$B$4,MATCH(P121,'GROUP-FOR-PLOT'!$A$5:$A$118,0),0)</f>
        <v>Devitrified</v>
      </c>
      <c r="R121">
        <v>1200</v>
      </c>
      <c r="S121">
        <v>70.041994750656158</v>
      </c>
    </row>
    <row r="122" spans="1:19" x14ac:dyDescent="0.25">
      <c r="D122" t="s">
        <v>61</v>
      </c>
      <c r="E122" t="s">
        <v>11</v>
      </c>
      <c r="F122" t="s">
        <v>65</v>
      </c>
      <c r="G122" t="str">
        <f ca="1">OFFSET('GROUP-FOR-PLOT'!$B$4,MATCH(F122,'GROUP-FOR-PLOT'!$A$5:$A$118,0),0)</f>
        <v>Argillic</v>
      </c>
      <c r="H122" s="35">
        <v>5600</v>
      </c>
      <c r="I122" s="35">
        <v>256</v>
      </c>
      <c r="J122" s="100" t="s">
        <v>97</v>
      </c>
      <c r="K122" s="100">
        <v>1200</v>
      </c>
      <c r="N122" t="s">
        <v>61</v>
      </c>
      <c r="O122" t="s">
        <v>9</v>
      </c>
      <c r="P122" t="s">
        <v>5</v>
      </c>
      <c r="Q122" t="str">
        <f ca="1">OFFSET('GROUP-FOR-PLOT'!$B$4,MATCH(P122,'GROUP-FOR-PLOT'!$A$5:$A$118,0),0)</f>
        <v>Devitrified</v>
      </c>
      <c r="R122">
        <v>1200</v>
      </c>
      <c r="S122">
        <v>167.88451443569556</v>
      </c>
    </row>
    <row r="123" spans="1:19" x14ac:dyDescent="0.25">
      <c r="D123" t="s">
        <v>37</v>
      </c>
      <c r="E123" t="s">
        <v>11</v>
      </c>
      <c r="F123" t="s">
        <v>24</v>
      </c>
      <c r="G123" t="str">
        <f ca="1">OFFSET('GROUP-FOR-PLOT'!$B$4,MATCH(F123,'GROUP-FOR-PLOT'!$A$5:$A$118,0),0)</f>
        <v>Argillic</v>
      </c>
      <c r="H123" s="35">
        <v>6000</v>
      </c>
      <c r="I123" s="35">
        <v>109.01312335958028</v>
      </c>
      <c r="J123" s="100" t="s">
        <v>108</v>
      </c>
      <c r="K123" s="101">
        <v>1200</v>
      </c>
      <c r="N123" t="s">
        <v>66</v>
      </c>
      <c r="O123" t="s">
        <v>9</v>
      </c>
      <c r="P123" t="s">
        <v>5</v>
      </c>
      <c r="Q123" t="str">
        <f ca="1">OFFSET('GROUP-FOR-PLOT'!$B$4,MATCH(P123,'GROUP-FOR-PLOT'!$A$5:$A$118,0),0)</f>
        <v>Devitrified</v>
      </c>
      <c r="R123">
        <v>1200</v>
      </c>
      <c r="S123">
        <v>71.923884514435485</v>
      </c>
    </row>
    <row r="124" spans="1:19" x14ac:dyDescent="0.25">
      <c r="D124" t="s">
        <v>67</v>
      </c>
      <c r="E124" t="s">
        <v>9</v>
      </c>
      <c r="F124" t="s">
        <v>24</v>
      </c>
      <c r="G124" t="str">
        <f ca="1">OFFSET('GROUP-FOR-PLOT'!$B$4,MATCH(F124,'GROUP-FOR-PLOT'!$A$5:$A$118,0),0)</f>
        <v>Argillic</v>
      </c>
      <c r="H124" s="35">
        <v>6000</v>
      </c>
      <c r="I124" s="35">
        <v>149</v>
      </c>
      <c r="J124" s="100" t="s">
        <v>110</v>
      </c>
      <c r="K124" s="100">
        <v>1200</v>
      </c>
      <c r="N124" t="s">
        <v>66</v>
      </c>
      <c r="O124" t="s">
        <v>9</v>
      </c>
      <c r="P124" t="s">
        <v>5</v>
      </c>
      <c r="Q124" t="str">
        <f ca="1">OFFSET('GROUP-FOR-PLOT'!$B$4,MATCH(P124,'GROUP-FOR-PLOT'!$A$5:$A$118,0),0)</f>
        <v>Devitrified</v>
      </c>
      <c r="R124">
        <v>1200</v>
      </c>
      <c r="S124">
        <v>328.07611548556451</v>
      </c>
    </row>
    <row r="125" spans="1:19" x14ac:dyDescent="0.25">
      <c r="D125" t="s">
        <v>135</v>
      </c>
      <c r="E125" t="s">
        <v>9</v>
      </c>
      <c r="F125" t="s">
        <v>136</v>
      </c>
      <c r="G125" t="str">
        <f ca="1">OFFSET('GROUP-FOR-PLOT'!$B$4,MATCH(F125,'GROUP-FOR-PLOT'!$A$5:$A$118,0),0)</f>
        <v>Argillic</v>
      </c>
      <c r="H125">
        <v>6000</v>
      </c>
      <c r="I125">
        <v>10.236220472440436</v>
      </c>
      <c r="J125" s="100" t="s">
        <v>111</v>
      </c>
      <c r="K125" s="100">
        <v>1200</v>
      </c>
      <c r="N125" t="s">
        <v>67</v>
      </c>
      <c r="O125" t="s">
        <v>9</v>
      </c>
      <c r="P125" t="s">
        <v>5</v>
      </c>
      <c r="Q125" t="str">
        <f ca="1">OFFSET('GROUP-FOR-PLOT'!$B$4,MATCH(P125,'GROUP-FOR-PLOT'!$A$5:$A$118,0),0)</f>
        <v>Devitrified</v>
      </c>
      <c r="R125">
        <v>1200</v>
      </c>
      <c r="S125">
        <v>83.874015748031979</v>
      </c>
    </row>
    <row r="126" spans="1:19" x14ac:dyDescent="0.25">
      <c r="D126" t="s">
        <v>37</v>
      </c>
      <c r="E126" t="s">
        <v>11</v>
      </c>
      <c r="F126" t="s">
        <v>24</v>
      </c>
      <c r="G126" t="str">
        <f ca="1">OFFSET('GROUP-FOR-PLOT'!$B$4,MATCH(F126,'GROUP-FOR-PLOT'!$A$5:$A$118,0),0)</f>
        <v>Argillic</v>
      </c>
      <c r="H126" s="35">
        <v>6400</v>
      </c>
      <c r="I126" s="35">
        <v>149.84514435695564</v>
      </c>
      <c r="J126" s="100" t="s">
        <v>25</v>
      </c>
      <c r="K126" s="101">
        <v>1200</v>
      </c>
      <c r="N126" t="s">
        <v>90</v>
      </c>
      <c r="O126" t="s">
        <v>9</v>
      </c>
      <c r="P126" t="s">
        <v>5</v>
      </c>
      <c r="Q126" t="str">
        <f ca="1">OFFSET('GROUP-FOR-PLOT'!$B$4,MATCH(P126,'GROUP-FOR-PLOT'!$A$5:$A$118,0),0)</f>
        <v>Devitrified</v>
      </c>
      <c r="R126">
        <v>1200</v>
      </c>
      <c r="S126">
        <v>269.85564304461923</v>
      </c>
    </row>
    <row r="127" spans="1:19" x14ac:dyDescent="0.25">
      <c r="D127" t="s">
        <v>92</v>
      </c>
      <c r="E127" t="s">
        <v>9</v>
      </c>
      <c r="F127" t="s">
        <v>95</v>
      </c>
      <c r="G127" t="str">
        <f ca="1">OFFSET('GROUP-FOR-PLOT'!$B$4,MATCH(F127,'GROUP-FOR-PLOT'!$A$5:$A$118,0),0)</f>
        <v>Argillic</v>
      </c>
      <c r="H127" s="35">
        <v>8400</v>
      </c>
      <c r="I127" s="35">
        <v>297.06299212598424</v>
      </c>
      <c r="J127" s="100" t="s">
        <v>35</v>
      </c>
      <c r="K127" s="101">
        <v>1200</v>
      </c>
      <c r="N127" t="s">
        <v>98</v>
      </c>
      <c r="O127" t="s">
        <v>9</v>
      </c>
      <c r="P127" t="s">
        <v>5</v>
      </c>
      <c r="Q127" t="str">
        <f ca="1">OFFSET('GROUP-FOR-PLOT'!$B$4,MATCH(P127,'GROUP-FOR-PLOT'!$A$5:$A$118,0),0)</f>
        <v>Devitrified</v>
      </c>
      <c r="R127">
        <v>1200</v>
      </c>
      <c r="S127">
        <v>232.10761154855618</v>
      </c>
    </row>
    <row r="128" spans="1:19" x14ac:dyDescent="0.25">
      <c r="D128" t="s">
        <v>92</v>
      </c>
      <c r="E128" t="s">
        <v>9</v>
      </c>
      <c r="F128" t="s">
        <v>95</v>
      </c>
      <c r="G128" t="str">
        <f ca="1">OFFSET('GROUP-FOR-PLOT'!$B$4,MATCH(F128,'GROUP-FOR-PLOT'!$A$5:$A$118,0),0)</f>
        <v>Argillic</v>
      </c>
      <c r="H128" s="35">
        <v>8800</v>
      </c>
      <c r="I128" s="35">
        <v>53.986876640419723</v>
      </c>
      <c r="J128" s="100" t="s">
        <v>37</v>
      </c>
      <c r="K128" s="101">
        <v>1200</v>
      </c>
      <c r="N128" t="s">
        <v>30</v>
      </c>
      <c r="O128" t="s">
        <v>9</v>
      </c>
      <c r="P128" t="s">
        <v>5</v>
      </c>
      <c r="Q128" t="str">
        <f ca="1">OFFSET('GROUP-FOR-PLOT'!$B$4,MATCH(P128,'GROUP-FOR-PLOT'!$A$5:$A$118,0),0)</f>
        <v>Devitrified</v>
      </c>
      <c r="R128">
        <v>1200</v>
      </c>
      <c r="S128">
        <v>141.84251968503941</v>
      </c>
    </row>
    <row r="129" spans="4:19" x14ac:dyDescent="0.25">
      <c r="D129" t="s">
        <v>42</v>
      </c>
      <c r="E129" t="s">
        <v>9</v>
      </c>
      <c r="F129" t="s">
        <v>5</v>
      </c>
      <c r="G129" t="str">
        <f ca="1">OFFSET('GROUP-FOR-PLOT'!$B$4,MATCH(F129,'GROUP-FOR-PLOT'!$A$5:$A$118,0),0)</f>
        <v>Devitrified</v>
      </c>
      <c r="H129" s="35">
        <v>400</v>
      </c>
      <c r="I129" s="35">
        <v>400</v>
      </c>
      <c r="J129" s="100" t="s">
        <v>48</v>
      </c>
      <c r="K129" s="101">
        <v>1200</v>
      </c>
      <c r="N129" t="s">
        <v>188</v>
      </c>
      <c r="O129" t="s">
        <v>9</v>
      </c>
      <c r="P129" t="s">
        <v>5</v>
      </c>
      <c r="Q129" t="str">
        <f ca="1">OFFSET('GROUP-FOR-PLOT'!$B$4,MATCH(P129,'GROUP-FOR-PLOT'!$A$5:$A$118,0),0)</f>
        <v>Devitrified</v>
      </c>
      <c r="R129">
        <v>1200</v>
      </c>
      <c r="S129">
        <v>325</v>
      </c>
    </row>
    <row r="130" spans="4:19" x14ac:dyDescent="0.25">
      <c r="D130" t="s">
        <v>81</v>
      </c>
      <c r="E130" t="s">
        <v>9</v>
      </c>
      <c r="F130" t="s">
        <v>5</v>
      </c>
      <c r="G130" t="str">
        <f ca="1">OFFSET('GROUP-FOR-PLOT'!$B$4,MATCH(F130,'GROUP-FOR-PLOT'!$A$5:$A$118,0),0)</f>
        <v>Devitrified</v>
      </c>
      <c r="H130" s="35">
        <v>400</v>
      </c>
      <c r="I130" s="35">
        <v>154.96062992126008</v>
      </c>
      <c r="J130" s="100" t="s">
        <v>51</v>
      </c>
      <c r="K130" s="101">
        <v>1200</v>
      </c>
      <c r="N130" t="s">
        <v>188</v>
      </c>
      <c r="O130" t="s">
        <v>9</v>
      </c>
      <c r="P130" t="s">
        <v>5</v>
      </c>
      <c r="Q130" t="str">
        <f ca="1">OFFSET('GROUP-FOR-PLOT'!$B$4,MATCH(P130,'GROUP-FOR-PLOT'!$A$5:$A$118,0),0)</f>
        <v>Devitrified</v>
      </c>
      <c r="R130">
        <v>1200</v>
      </c>
      <c r="S130">
        <v>26</v>
      </c>
    </row>
    <row r="131" spans="4:19" x14ac:dyDescent="0.25">
      <c r="D131" t="s">
        <v>108</v>
      </c>
      <c r="E131" t="s">
        <v>9</v>
      </c>
      <c r="F131" t="s">
        <v>5</v>
      </c>
      <c r="G131" t="str">
        <f ca="1">OFFSET('GROUP-FOR-PLOT'!$B$4,MATCH(F131,'GROUP-FOR-PLOT'!$A$5:$A$118,0),0)</f>
        <v>Devitrified</v>
      </c>
      <c r="H131" s="35">
        <v>400</v>
      </c>
      <c r="I131" s="35">
        <v>154.06561679790047</v>
      </c>
      <c r="J131" s="100" t="s">
        <v>61</v>
      </c>
      <c r="K131" s="101">
        <v>1200</v>
      </c>
      <c r="N131" t="s">
        <v>21</v>
      </c>
      <c r="O131" t="s">
        <v>9</v>
      </c>
      <c r="P131" t="s">
        <v>5</v>
      </c>
      <c r="Q131" t="str">
        <f ca="1">OFFSET('GROUP-FOR-PLOT'!$B$4,MATCH(P131,'GROUP-FOR-PLOT'!$A$5:$A$118,0),0)</f>
        <v>Devitrified</v>
      </c>
      <c r="R131">
        <v>1200</v>
      </c>
      <c r="S131">
        <v>59.015748031496059</v>
      </c>
    </row>
    <row r="132" spans="4:19" x14ac:dyDescent="0.25">
      <c r="D132" t="s">
        <v>25</v>
      </c>
      <c r="E132" t="s">
        <v>4</v>
      </c>
      <c r="F132" t="s">
        <v>5</v>
      </c>
      <c r="G132" t="str">
        <f ca="1">OFFSET('GROUP-FOR-PLOT'!$B$4,MATCH(F132,'GROUP-FOR-PLOT'!$A$5:$A$118,0),0)</f>
        <v>Devitrified</v>
      </c>
      <c r="H132" s="35">
        <v>400</v>
      </c>
      <c r="I132" s="35">
        <v>400</v>
      </c>
      <c r="J132" s="100" t="s">
        <v>66</v>
      </c>
      <c r="K132" s="101">
        <v>1200</v>
      </c>
      <c r="N132" t="s">
        <v>21</v>
      </c>
      <c r="O132" t="s">
        <v>9</v>
      </c>
      <c r="P132" t="s">
        <v>5</v>
      </c>
      <c r="Q132" t="str">
        <f ca="1">OFFSET('GROUP-FOR-PLOT'!$B$4,MATCH(P132,'GROUP-FOR-PLOT'!$A$5:$A$118,0),0)</f>
        <v>Devitrified</v>
      </c>
      <c r="R132">
        <v>1200</v>
      </c>
      <c r="S132">
        <v>49.868766404199505</v>
      </c>
    </row>
    <row r="133" spans="4:19" x14ac:dyDescent="0.25">
      <c r="D133" t="s">
        <v>35</v>
      </c>
      <c r="E133" t="s">
        <v>9</v>
      </c>
      <c r="F133" t="s">
        <v>5</v>
      </c>
      <c r="G133" t="str">
        <f ca="1">OFFSET('GROUP-FOR-PLOT'!$B$4,MATCH(F133,'GROUP-FOR-PLOT'!$A$5:$A$118,0),0)</f>
        <v>Devitrified</v>
      </c>
      <c r="H133" s="35">
        <v>400</v>
      </c>
      <c r="I133" s="35">
        <v>400</v>
      </c>
      <c r="J133" s="100" t="s">
        <v>67</v>
      </c>
      <c r="K133" s="101">
        <v>1200</v>
      </c>
      <c r="N133" t="s">
        <v>217</v>
      </c>
      <c r="O133" t="s">
        <v>9</v>
      </c>
      <c r="P133" t="s">
        <v>5</v>
      </c>
      <c r="Q133" t="str">
        <f ca="1">OFFSET('GROUP-FOR-PLOT'!$B$4,MATCH(P133,'GROUP-FOR-PLOT'!$A$5:$A$118,0),0)</f>
        <v>Devitrified</v>
      </c>
      <c r="R133">
        <v>1200</v>
      </c>
      <c r="S133">
        <v>155</v>
      </c>
    </row>
    <row r="134" spans="4:19" x14ac:dyDescent="0.25">
      <c r="D134" t="s">
        <v>37</v>
      </c>
      <c r="E134" t="s">
        <v>9</v>
      </c>
      <c r="F134" t="s">
        <v>5</v>
      </c>
      <c r="G134" t="str">
        <f ca="1">OFFSET('GROUP-FOR-PLOT'!$B$4,MATCH(F134,'GROUP-FOR-PLOT'!$A$5:$A$118,0),0)</f>
        <v>Devitrified</v>
      </c>
      <c r="H134" s="35">
        <v>400</v>
      </c>
      <c r="I134" s="35">
        <v>362.03149606299212</v>
      </c>
      <c r="J134" s="100" t="s">
        <v>87</v>
      </c>
      <c r="K134" s="101">
        <v>1200</v>
      </c>
      <c r="N134" t="s">
        <v>173</v>
      </c>
      <c r="O134" t="s">
        <v>9</v>
      </c>
      <c r="P134" t="s">
        <v>5</v>
      </c>
      <c r="Q134" t="str">
        <f ca="1">OFFSET('GROUP-FOR-PLOT'!$B$4,MATCH(P134,'GROUP-FOR-PLOT'!$A$5:$A$118,0),0)</f>
        <v>Devitrified</v>
      </c>
      <c r="R134">
        <v>1200</v>
      </c>
      <c r="S134">
        <v>12.139107611548752</v>
      </c>
    </row>
    <row r="135" spans="4:19" x14ac:dyDescent="0.25">
      <c r="D135" t="s">
        <v>66</v>
      </c>
      <c r="E135" t="s">
        <v>9</v>
      </c>
      <c r="F135" t="s">
        <v>5</v>
      </c>
      <c r="G135" t="str">
        <f ca="1">OFFSET('GROUP-FOR-PLOT'!$B$4,MATCH(F135,'GROUP-FOR-PLOT'!$A$5:$A$118,0),0)</f>
        <v>Devitrified</v>
      </c>
      <c r="H135" s="35">
        <v>400</v>
      </c>
      <c r="I135" s="35">
        <v>187.8687664041995</v>
      </c>
      <c r="J135" s="100" t="s">
        <v>90</v>
      </c>
      <c r="K135" s="101">
        <v>1200</v>
      </c>
      <c r="N135" t="s">
        <v>205</v>
      </c>
      <c r="O135" t="s">
        <v>9</v>
      </c>
      <c r="P135" t="s">
        <v>5</v>
      </c>
      <c r="Q135" t="str">
        <f ca="1">OFFSET('GROUP-FOR-PLOT'!$B$4,MATCH(P135,'GROUP-FOR-PLOT'!$A$5:$A$118,0),0)</f>
        <v>Devitrified</v>
      </c>
      <c r="R135">
        <v>1200</v>
      </c>
      <c r="S135">
        <v>227</v>
      </c>
    </row>
    <row r="136" spans="4:19" x14ac:dyDescent="0.25">
      <c r="D136" t="s">
        <v>66</v>
      </c>
      <c r="E136" t="s">
        <v>4</v>
      </c>
      <c r="F136" t="s">
        <v>5</v>
      </c>
      <c r="G136" t="str">
        <f ca="1">OFFSET('GROUP-FOR-PLOT'!$B$4,MATCH(F136,'GROUP-FOR-PLOT'!$A$5:$A$118,0),0)</f>
        <v>Devitrified</v>
      </c>
      <c r="H136" s="35">
        <v>400</v>
      </c>
      <c r="I136" s="35">
        <v>164.04199475065616</v>
      </c>
      <c r="J136" s="100" t="s">
        <v>92</v>
      </c>
      <c r="K136" s="101">
        <v>1200</v>
      </c>
      <c r="N136" t="s">
        <v>59</v>
      </c>
      <c r="O136" t="s">
        <v>9</v>
      </c>
      <c r="P136" t="s">
        <v>5</v>
      </c>
      <c r="Q136" t="str">
        <f ca="1">OFFSET('GROUP-FOR-PLOT'!$B$4,MATCH(P136,'GROUP-FOR-PLOT'!$A$5:$A$118,0),0)</f>
        <v>Devitrified</v>
      </c>
      <c r="R136">
        <v>1200</v>
      </c>
      <c r="S136">
        <v>30.060367454068</v>
      </c>
    </row>
    <row r="137" spans="4:19" x14ac:dyDescent="0.25">
      <c r="D137" t="s">
        <v>66</v>
      </c>
      <c r="E137" t="s">
        <v>4</v>
      </c>
      <c r="F137" t="s">
        <v>5</v>
      </c>
      <c r="G137" t="str">
        <f ca="1">OFFSET('GROUP-FOR-PLOT'!$B$4,MATCH(F137,'GROUP-FOR-PLOT'!$A$5:$A$118,0),0)</f>
        <v>Devitrified</v>
      </c>
      <c r="H137" s="35">
        <v>400</v>
      </c>
      <c r="I137" s="35">
        <v>40.026246719160099</v>
      </c>
      <c r="J137" s="100" t="s">
        <v>98</v>
      </c>
      <c r="K137" s="101">
        <v>1200</v>
      </c>
      <c r="N137" t="s">
        <v>59</v>
      </c>
      <c r="O137" t="s">
        <v>9</v>
      </c>
      <c r="P137" t="s">
        <v>5</v>
      </c>
      <c r="Q137" t="str">
        <f ca="1">OFFSET('GROUP-FOR-PLOT'!$B$4,MATCH(P137,'GROUP-FOR-PLOT'!$A$5:$A$118,0),0)</f>
        <v>Devitrified</v>
      </c>
      <c r="R137">
        <v>1200</v>
      </c>
      <c r="S137">
        <v>163.90288713910786</v>
      </c>
    </row>
    <row r="138" spans="4:19" x14ac:dyDescent="0.25">
      <c r="D138" t="s">
        <v>66</v>
      </c>
      <c r="E138" t="s">
        <v>9</v>
      </c>
      <c r="F138" t="s">
        <v>5</v>
      </c>
      <c r="G138" t="str">
        <f ca="1">OFFSET('GROUP-FOR-PLOT'!$B$4,MATCH(F138,'GROUP-FOR-PLOT'!$A$5:$A$118,0),0)</f>
        <v>Devitrified</v>
      </c>
      <c r="H138" s="35">
        <v>400</v>
      </c>
      <c r="I138" s="35">
        <v>8.0629921259842376</v>
      </c>
      <c r="J138" s="100" t="s">
        <v>109</v>
      </c>
      <c r="K138" s="101">
        <v>1200</v>
      </c>
      <c r="N138" t="s">
        <v>146</v>
      </c>
      <c r="O138" t="s">
        <v>9</v>
      </c>
      <c r="P138" t="s">
        <v>10</v>
      </c>
      <c r="Q138" t="str">
        <f ca="1">OFFSET('GROUP-FOR-PLOT'!$B$4,MATCH(P138,'GROUP-FOR-PLOT'!$A$5:$A$118,0),0)</f>
        <v>Devitrified</v>
      </c>
      <c r="R138">
        <v>1200</v>
      </c>
      <c r="S138">
        <v>153.90551181102364</v>
      </c>
    </row>
    <row r="139" spans="4:19" x14ac:dyDescent="0.25">
      <c r="D139" t="s">
        <v>90</v>
      </c>
      <c r="E139" t="s">
        <v>9</v>
      </c>
      <c r="F139" t="s">
        <v>5</v>
      </c>
      <c r="G139" t="str">
        <f ca="1">OFFSET('GROUP-FOR-PLOT'!$B$4,MATCH(F139,'GROUP-FOR-PLOT'!$A$5:$A$118,0),0)</f>
        <v>Devitrified</v>
      </c>
      <c r="H139" s="35">
        <v>400</v>
      </c>
      <c r="I139" s="35">
        <v>15.06561679790002</v>
      </c>
      <c r="J139" s="100" t="s">
        <v>112</v>
      </c>
      <c r="K139" s="100">
        <v>1200</v>
      </c>
      <c r="N139" t="s">
        <v>111</v>
      </c>
      <c r="O139" t="s">
        <v>9</v>
      </c>
      <c r="P139" t="s">
        <v>5</v>
      </c>
      <c r="Q139" t="str">
        <f ca="1">OFFSET('GROUP-FOR-PLOT'!$B$4,MATCH(P139,'GROUP-FOR-PLOT'!$A$5:$A$118,0),0)</f>
        <v>Devitrified</v>
      </c>
      <c r="R139">
        <v>1200</v>
      </c>
      <c r="S139">
        <v>400</v>
      </c>
    </row>
    <row r="140" spans="4:19" x14ac:dyDescent="0.25">
      <c r="D140" t="s">
        <v>90</v>
      </c>
      <c r="E140" t="s">
        <v>9</v>
      </c>
      <c r="F140" t="s">
        <v>5</v>
      </c>
      <c r="G140" t="str">
        <f ca="1">OFFSET('GROUP-FOR-PLOT'!$B$4,MATCH(F140,'GROUP-FOR-PLOT'!$A$5:$A$118,0),0)</f>
        <v>Devitrified</v>
      </c>
      <c r="H140" s="35">
        <v>400</v>
      </c>
      <c r="I140" s="35">
        <v>244.84251968503941</v>
      </c>
      <c r="J140" s="100" t="s">
        <v>30</v>
      </c>
      <c r="K140" s="101">
        <v>1200</v>
      </c>
      <c r="N140" t="s">
        <v>112</v>
      </c>
      <c r="O140" t="s">
        <v>9</v>
      </c>
      <c r="P140" t="s">
        <v>5</v>
      </c>
      <c r="Q140" t="str">
        <f ca="1">OFFSET('GROUP-FOR-PLOT'!$B$4,MATCH(P140,'GROUP-FOR-PLOT'!$A$5:$A$118,0),0)</f>
        <v>Devitrified</v>
      </c>
      <c r="R140">
        <v>1200</v>
      </c>
      <c r="S140">
        <v>24.960629921260079</v>
      </c>
    </row>
    <row r="141" spans="4:19" x14ac:dyDescent="0.25">
      <c r="D141" t="s">
        <v>98</v>
      </c>
      <c r="E141" t="s">
        <v>9</v>
      </c>
      <c r="F141" t="s">
        <v>5</v>
      </c>
      <c r="G141" t="str">
        <f ca="1">OFFSET('GROUP-FOR-PLOT'!$B$4,MATCH(F141,'GROUP-FOR-PLOT'!$A$5:$A$118,0),0)</f>
        <v>Devitrified</v>
      </c>
      <c r="H141" s="35">
        <v>400</v>
      </c>
      <c r="I141" s="35">
        <v>76.881889763779327</v>
      </c>
      <c r="J141" s="100" t="s">
        <v>217</v>
      </c>
      <c r="K141" s="100">
        <v>1600</v>
      </c>
      <c r="N141" t="s">
        <v>173</v>
      </c>
      <c r="O141" t="s">
        <v>9</v>
      </c>
      <c r="P141" t="s">
        <v>166</v>
      </c>
      <c r="Q141" t="str">
        <f ca="1">OFFSET('GROUP-FOR-PLOT'!$B$4,MATCH(P141,'GROUP-FOR-PLOT'!$A$5:$A$118,0),0)</f>
        <v>Devitrified</v>
      </c>
      <c r="R141">
        <v>1200</v>
      </c>
      <c r="S141">
        <v>91.091863517060119</v>
      </c>
    </row>
    <row r="142" spans="4:19" x14ac:dyDescent="0.25">
      <c r="D142" t="s">
        <v>109</v>
      </c>
      <c r="E142" t="s">
        <v>4</v>
      </c>
      <c r="F142" t="s">
        <v>5</v>
      </c>
      <c r="G142" t="str">
        <f ca="1">OFFSET('GROUP-FOR-PLOT'!$B$4,MATCH(F142,'GROUP-FOR-PLOT'!$A$5:$A$118,0),0)</f>
        <v>Devitrified</v>
      </c>
      <c r="H142" s="35">
        <v>400</v>
      </c>
      <c r="I142" s="35">
        <v>61.020997375328079</v>
      </c>
      <c r="J142" s="100" t="s">
        <v>168</v>
      </c>
      <c r="K142" s="100">
        <v>1600</v>
      </c>
      <c r="N142" t="s">
        <v>98</v>
      </c>
      <c r="O142" t="s">
        <v>9</v>
      </c>
      <c r="P142" t="s">
        <v>100</v>
      </c>
      <c r="Q142" t="str">
        <f ca="1">OFFSET('GROUP-FOR-PLOT'!$B$4,MATCH(P142,'GROUP-FOR-PLOT'!$A$5:$A$118,0),0)</f>
        <v>Devitrified</v>
      </c>
      <c r="R142">
        <v>1200</v>
      </c>
      <c r="S142">
        <v>42.979002624671921</v>
      </c>
    </row>
    <row r="143" spans="4:19" x14ac:dyDescent="0.25">
      <c r="D143" t="s">
        <v>30</v>
      </c>
      <c r="E143" t="s">
        <v>9</v>
      </c>
      <c r="F143" t="s">
        <v>5</v>
      </c>
      <c r="G143" t="str">
        <f ca="1">OFFSET('GROUP-FOR-PLOT'!$B$4,MATCH(F143,'GROUP-FOR-PLOT'!$A$5:$A$118,0),0)</f>
        <v>Devitrified</v>
      </c>
      <c r="H143" s="35">
        <v>400</v>
      </c>
      <c r="I143" s="35">
        <v>59.952755905511822</v>
      </c>
      <c r="J143" s="100" t="s">
        <v>201</v>
      </c>
      <c r="K143" s="100">
        <v>1600</v>
      </c>
      <c r="N143" t="s">
        <v>42</v>
      </c>
      <c r="O143" t="s">
        <v>9</v>
      </c>
      <c r="P143" t="s">
        <v>5</v>
      </c>
      <c r="Q143" t="str">
        <f ca="1">OFFSET('GROUP-FOR-PLOT'!$B$4,MATCH(P143,'GROUP-FOR-PLOT'!$A$5:$A$118,0),0)</f>
        <v>Devitrified</v>
      </c>
      <c r="R143">
        <v>1600</v>
      </c>
      <c r="S143">
        <v>400</v>
      </c>
    </row>
    <row r="144" spans="4:19" x14ac:dyDescent="0.25">
      <c r="D144" t="s">
        <v>30</v>
      </c>
      <c r="E144" t="s">
        <v>9</v>
      </c>
      <c r="F144" t="s">
        <v>5</v>
      </c>
      <c r="G144" t="str">
        <f ca="1">OFFSET('GROUP-FOR-PLOT'!$B$4,MATCH(F144,'GROUP-FOR-PLOT'!$A$5:$A$118,0),0)</f>
        <v>Devitrified</v>
      </c>
      <c r="H144" s="35">
        <v>400</v>
      </c>
      <c r="I144" s="35">
        <v>192.08136482939653</v>
      </c>
      <c r="J144" s="100" t="s">
        <v>212</v>
      </c>
      <c r="K144" s="100">
        <v>1600</v>
      </c>
      <c r="N144" t="s">
        <v>81</v>
      </c>
      <c r="O144" t="s">
        <v>9</v>
      </c>
      <c r="P144" t="s">
        <v>5</v>
      </c>
      <c r="Q144" t="str">
        <f ca="1">OFFSET('GROUP-FOR-PLOT'!$B$4,MATCH(P144,'GROUP-FOR-PLOT'!$A$5:$A$118,0),0)</f>
        <v>Devitrified</v>
      </c>
      <c r="R144">
        <v>1600</v>
      </c>
      <c r="S144">
        <v>400</v>
      </c>
    </row>
    <row r="145" spans="4:19" x14ac:dyDescent="0.25">
      <c r="D145" t="s">
        <v>193</v>
      </c>
      <c r="E145" t="s">
        <v>4</v>
      </c>
      <c r="F145" t="s">
        <v>5</v>
      </c>
      <c r="G145" t="str">
        <f ca="1">OFFSET('GROUP-FOR-PLOT'!$B$4,MATCH(F145,'GROUP-FOR-PLOT'!$A$5:$A$118,0),0)</f>
        <v>Devitrified</v>
      </c>
      <c r="H145">
        <v>400</v>
      </c>
      <c r="I145">
        <v>67</v>
      </c>
      <c r="J145" s="100" t="s">
        <v>185</v>
      </c>
      <c r="K145" s="100">
        <v>1600</v>
      </c>
      <c r="N145" t="s">
        <v>108</v>
      </c>
      <c r="O145" t="s">
        <v>9</v>
      </c>
      <c r="P145" t="s">
        <v>5</v>
      </c>
      <c r="Q145" t="str">
        <f ca="1">OFFSET('GROUP-FOR-PLOT'!$B$4,MATCH(P145,'GROUP-FOR-PLOT'!$A$5:$A$118,0),0)</f>
        <v>Devitrified</v>
      </c>
      <c r="R145">
        <v>1600</v>
      </c>
      <c r="S145">
        <v>261.15748031496059</v>
      </c>
    </row>
    <row r="146" spans="4:19" x14ac:dyDescent="0.25">
      <c r="D146" t="s">
        <v>193</v>
      </c>
      <c r="E146" t="s">
        <v>4</v>
      </c>
      <c r="F146" t="s">
        <v>13</v>
      </c>
      <c r="G146" t="str">
        <f ca="1">OFFSET('GROUP-FOR-PLOT'!$B$4,MATCH(F146,'GROUP-FOR-PLOT'!$A$5:$A$118,0),0)</f>
        <v>Devitrified</v>
      </c>
      <c r="H146">
        <v>400</v>
      </c>
      <c r="I146">
        <v>10</v>
      </c>
      <c r="J146" s="100" t="s">
        <v>173</v>
      </c>
      <c r="K146" s="100">
        <v>1600</v>
      </c>
      <c r="N146" t="s">
        <v>108</v>
      </c>
      <c r="O146" t="s">
        <v>9</v>
      </c>
      <c r="P146" t="s">
        <v>5</v>
      </c>
      <c r="Q146" t="str">
        <f ca="1">OFFSET('GROUP-FOR-PLOT'!$B$4,MATCH(P146,'GROUP-FOR-PLOT'!$A$5:$A$118,0),0)</f>
        <v>Devitrified</v>
      </c>
      <c r="R146">
        <v>1600</v>
      </c>
      <c r="S146">
        <v>138.84251968503941</v>
      </c>
    </row>
    <row r="147" spans="4:19" x14ac:dyDescent="0.25">
      <c r="D147" t="s">
        <v>193</v>
      </c>
      <c r="E147" t="s">
        <v>4</v>
      </c>
      <c r="F147" t="s">
        <v>13</v>
      </c>
      <c r="G147" t="str">
        <f ca="1">OFFSET('GROUP-FOR-PLOT'!$B$4,MATCH(F147,'GROUP-FOR-PLOT'!$A$5:$A$118,0),0)</f>
        <v>Devitrified</v>
      </c>
      <c r="H147">
        <v>400</v>
      </c>
      <c r="I147">
        <v>10</v>
      </c>
      <c r="J147" s="100" t="s">
        <v>176</v>
      </c>
      <c r="K147" s="100">
        <v>1600</v>
      </c>
      <c r="N147" t="s">
        <v>35</v>
      </c>
      <c r="O147" t="s">
        <v>9</v>
      </c>
      <c r="P147" t="s">
        <v>5</v>
      </c>
      <c r="Q147" t="str">
        <f ca="1">OFFSET('GROUP-FOR-PLOT'!$B$4,MATCH(P147,'GROUP-FOR-PLOT'!$A$5:$A$118,0),0)</f>
        <v>Devitrified</v>
      </c>
      <c r="R147">
        <v>1600</v>
      </c>
      <c r="S147">
        <v>203.01312335958028</v>
      </c>
    </row>
    <row r="148" spans="4:19" x14ac:dyDescent="0.25">
      <c r="D148" t="s">
        <v>193</v>
      </c>
      <c r="E148" t="s">
        <v>4</v>
      </c>
      <c r="F148" t="s">
        <v>13</v>
      </c>
      <c r="G148" t="str">
        <f ca="1">OFFSET('GROUP-FOR-PLOT'!$B$4,MATCH(F148,'GROUP-FOR-PLOT'!$A$5:$A$118,0),0)</f>
        <v>Devitrified</v>
      </c>
      <c r="H148">
        <v>400</v>
      </c>
      <c r="I148">
        <v>48</v>
      </c>
      <c r="J148" s="100" t="s">
        <v>159</v>
      </c>
      <c r="K148" s="100">
        <v>1600</v>
      </c>
      <c r="N148" t="s">
        <v>37</v>
      </c>
      <c r="O148" t="s">
        <v>9</v>
      </c>
      <c r="P148" t="s">
        <v>5</v>
      </c>
      <c r="Q148" t="str">
        <f ca="1">OFFSET('GROUP-FOR-PLOT'!$B$4,MATCH(P148,'GROUP-FOR-PLOT'!$A$5:$A$118,0),0)</f>
        <v>Devitrified</v>
      </c>
      <c r="R148">
        <v>1600</v>
      </c>
      <c r="S148">
        <v>299.8687664041995</v>
      </c>
    </row>
    <row r="149" spans="4:19" x14ac:dyDescent="0.25">
      <c r="D149" t="s">
        <v>193</v>
      </c>
      <c r="E149" t="s">
        <v>4</v>
      </c>
      <c r="F149" t="s">
        <v>5</v>
      </c>
      <c r="G149" t="str">
        <f ca="1">OFFSET('GROUP-FOR-PLOT'!$B$4,MATCH(F149,'GROUP-FOR-PLOT'!$A$5:$A$118,0),0)</f>
        <v>Devitrified</v>
      </c>
      <c r="H149">
        <v>400</v>
      </c>
      <c r="I149">
        <v>13</v>
      </c>
      <c r="J149" s="100" t="s">
        <v>135</v>
      </c>
      <c r="K149" s="100">
        <v>1600</v>
      </c>
      <c r="N149" t="s">
        <v>61</v>
      </c>
      <c r="O149" t="s">
        <v>9</v>
      </c>
      <c r="P149" t="s">
        <v>5</v>
      </c>
      <c r="Q149" t="str">
        <f ca="1">OFFSET('GROUP-FOR-PLOT'!$B$4,MATCH(P149,'GROUP-FOR-PLOT'!$A$5:$A$118,0),0)</f>
        <v>Devitrified</v>
      </c>
      <c r="R149">
        <v>1600</v>
      </c>
      <c r="S149">
        <v>400</v>
      </c>
    </row>
    <row r="150" spans="4:19" x14ac:dyDescent="0.25">
      <c r="D150" t="s">
        <v>216</v>
      </c>
      <c r="E150" t="s">
        <v>9</v>
      </c>
      <c r="F150" t="s">
        <v>10</v>
      </c>
      <c r="G150" t="str">
        <f ca="1">OFFSET('GROUP-FOR-PLOT'!$B$4,MATCH(F150,'GROUP-FOR-PLOT'!$A$5:$A$118,0),0)</f>
        <v>Devitrified</v>
      </c>
      <c r="H150">
        <v>400</v>
      </c>
      <c r="I150">
        <v>17</v>
      </c>
      <c r="J150" s="100" t="s">
        <v>137</v>
      </c>
      <c r="K150" s="100">
        <v>1600</v>
      </c>
      <c r="N150" t="s">
        <v>66</v>
      </c>
      <c r="O150" t="s">
        <v>9</v>
      </c>
      <c r="P150" t="s">
        <v>5</v>
      </c>
      <c r="Q150" t="str">
        <f ca="1">OFFSET('GROUP-FOR-PLOT'!$B$4,MATCH(P150,'GROUP-FOR-PLOT'!$A$5:$A$118,0),0)</f>
        <v>Devitrified</v>
      </c>
      <c r="R150">
        <v>1600</v>
      </c>
      <c r="S150">
        <v>392.98687664041972</v>
      </c>
    </row>
    <row r="151" spans="4:19" x14ac:dyDescent="0.25">
      <c r="D151" t="s">
        <v>173</v>
      </c>
      <c r="E151" t="s">
        <v>6</v>
      </c>
      <c r="F151" t="s">
        <v>26</v>
      </c>
      <c r="G151" t="str">
        <f ca="1">OFFSET('GROUP-FOR-PLOT'!$B$4,MATCH(F151,'GROUP-FOR-PLOT'!$A$5:$A$118,0),0)</f>
        <v>Devitrified</v>
      </c>
      <c r="H151">
        <v>400</v>
      </c>
      <c r="I151">
        <v>1</v>
      </c>
      <c r="J151" s="100" t="s">
        <v>144</v>
      </c>
      <c r="K151" s="100">
        <v>1600</v>
      </c>
      <c r="N151" t="s">
        <v>67</v>
      </c>
      <c r="O151" t="s">
        <v>9</v>
      </c>
      <c r="P151" t="s">
        <v>5</v>
      </c>
      <c r="Q151" t="str">
        <f ca="1">OFFSET('GROUP-FOR-PLOT'!$B$4,MATCH(P151,'GROUP-FOR-PLOT'!$A$5:$A$118,0),0)</f>
        <v>Devitrified</v>
      </c>
      <c r="R151">
        <v>1600</v>
      </c>
      <c r="S151">
        <v>86.073490813647823</v>
      </c>
    </row>
    <row r="152" spans="4:19" x14ac:dyDescent="0.25">
      <c r="D152" t="s">
        <v>173</v>
      </c>
      <c r="E152" t="s">
        <v>4</v>
      </c>
      <c r="F152" t="s">
        <v>26</v>
      </c>
      <c r="G152" t="str">
        <f ca="1">OFFSET('GROUP-FOR-PLOT'!$B$4,MATCH(F152,'GROUP-FOR-PLOT'!$A$5:$A$118,0),0)</f>
        <v>Devitrified</v>
      </c>
      <c r="H152">
        <v>400</v>
      </c>
      <c r="I152">
        <v>20.013123359579936</v>
      </c>
      <c r="J152" s="100" t="s">
        <v>34</v>
      </c>
      <c r="K152" s="100">
        <v>1600</v>
      </c>
      <c r="N152" t="s">
        <v>67</v>
      </c>
      <c r="O152" t="s">
        <v>9</v>
      </c>
      <c r="P152" t="s">
        <v>5</v>
      </c>
      <c r="Q152" t="str">
        <f ca="1">OFFSET('GROUP-FOR-PLOT'!$B$4,MATCH(P152,'GROUP-FOR-PLOT'!$A$5:$A$118,0),0)</f>
        <v>Devitrified</v>
      </c>
      <c r="R152">
        <v>1600</v>
      </c>
      <c r="S152">
        <v>222.76902887139067</v>
      </c>
    </row>
    <row r="153" spans="4:19" x14ac:dyDescent="0.25">
      <c r="D153" t="s">
        <v>173</v>
      </c>
      <c r="E153" t="s">
        <v>4</v>
      </c>
      <c r="F153" t="s">
        <v>26</v>
      </c>
      <c r="G153" t="str">
        <f ca="1">OFFSET('GROUP-FOR-PLOT'!$B$4,MATCH(F153,'GROUP-FOR-PLOT'!$A$5:$A$118,0),0)</f>
        <v>Devitrified</v>
      </c>
      <c r="H153">
        <v>400</v>
      </c>
      <c r="I153">
        <v>20.013123359580163</v>
      </c>
      <c r="J153" s="100" t="s">
        <v>42</v>
      </c>
      <c r="K153" s="101">
        <v>1600</v>
      </c>
      <c r="N153" t="s">
        <v>92</v>
      </c>
      <c r="O153" t="s">
        <v>9</v>
      </c>
      <c r="P153" t="s">
        <v>5</v>
      </c>
      <c r="Q153" t="str">
        <f ca="1">OFFSET('GROUP-FOR-PLOT'!$B$4,MATCH(P153,'GROUP-FOR-PLOT'!$A$5:$A$118,0),0)</f>
        <v>Devitrified</v>
      </c>
      <c r="R153">
        <v>1600</v>
      </c>
      <c r="S153">
        <v>71.850393700787208</v>
      </c>
    </row>
    <row r="154" spans="4:19" x14ac:dyDescent="0.25">
      <c r="D154" t="s">
        <v>173</v>
      </c>
      <c r="E154" t="s">
        <v>6</v>
      </c>
      <c r="F154" t="s">
        <v>26</v>
      </c>
      <c r="G154" t="str">
        <f ca="1">OFFSET('GROUP-FOR-PLOT'!$B$4,MATCH(F154,'GROUP-FOR-PLOT'!$A$5:$A$118,0),0)</f>
        <v>Devitrified</v>
      </c>
      <c r="H154">
        <v>400</v>
      </c>
      <c r="I154">
        <v>69.881889763779554</v>
      </c>
      <c r="J154" s="100" t="s">
        <v>46</v>
      </c>
      <c r="K154" s="100">
        <v>1600</v>
      </c>
      <c r="N154" t="s">
        <v>188</v>
      </c>
      <c r="O154" t="s">
        <v>9</v>
      </c>
      <c r="P154" t="s">
        <v>5</v>
      </c>
      <c r="Q154" t="str">
        <f ca="1">OFFSET('GROUP-FOR-PLOT'!$B$4,MATCH(P154,'GROUP-FOR-PLOT'!$A$5:$A$118,0),0)</f>
        <v>Devitrified</v>
      </c>
      <c r="R154">
        <v>1600</v>
      </c>
      <c r="S154">
        <v>39</v>
      </c>
    </row>
    <row r="155" spans="4:19" x14ac:dyDescent="0.25">
      <c r="D155" t="s">
        <v>173</v>
      </c>
      <c r="E155" t="s">
        <v>16</v>
      </c>
      <c r="F155" t="s">
        <v>5</v>
      </c>
      <c r="G155" t="str">
        <f ca="1">OFFSET('GROUP-FOR-PLOT'!$B$4,MATCH(F155,'GROUP-FOR-PLOT'!$A$5:$A$118,0),0)</f>
        <v>Devitrified</v>
      </c>
      <c r="H155">
        <v>400</v>
      </c>
      <c r="I155">
        <v>9.8425196850392922</v>
      </c>
      <c r="J155" s="100" t="s">
        <v>59</v>
      </c>
      <c r="K155" s="100">
        <v>1600</v>
      </c>
      <c r="N155" t="s">
        <v>217</v>
      </c>
      <c r="O155" t="s">
        <v>9</v>
      </c>
      <c r="P155" t="s">
        <v>5</v>
      </c>
      <c r="Q155" t="str">
        <f ca="1">OFFSET('GROUP-FOR-PLOT'!$B$4,MATCH(P155,'GROUP-FOR-PLOT'!$A$5:$A$118,0),0)</f>
        <v>Devitrified</v>
      </c>
      <c r="R155">
        <v>1600</v>
      </c>
      <c r="S155">
        <v>107.99999999999955</v>
      </c>
    </row>
    <row r="156" spans="4:19" x14ac:dyDescent="0.25">
      <c r="D156" t="s">
        <v>173</v>
      </c>
      <c r="E156" t="s">
        <v>9</v>
      </c>
      <c r="F156" t="s">
        <v>5</v>
      </c>
      <c r="G156" t="str">
        <f ca="1">OFFSET('GROUP-FOR-PLOT'!$B$4,MATCH(F156,'GROUP-FOR-PLOT'!$A$5:$A$118,0),0)</f>
        <v>Devitrified</v>
      </c>
      <c r="H156">
        <v>400</v>
      </c>
      <c r="I156">
        <v>204.11811023622056</v>
      </c>
      <c r="J156" s="100" t="s">
        <v>146</v>
      </c>
      <c r="K156" s="100">
        <v>1600</v>
      </c>
      <c r="N156" t="s">
        <v>196</v>
      </c>
      <c r="O156" t="s">
        <v>9</v>
      </c>
      <c r="P156" t="s">
        <v>5</v>
      </c>
      <c r="Q156" t="str">
        <f ca="1">OFFSET('GROUP-FOR-PLOT'!$B$4,MATCH(P156,'GROUP-FOR-PLOT'!$A$5:$A$118,0),0)</f>
        <v>Devitrified</v>
      </c>
      <c r="R156">
        <v>1600</v>
      </c>
      <c r="S156">
        <v>332</v>
      </c>
    </row>
    <row r="157" spans="4:19" x14ac:dyDescent="0.25">
      <c r="D157" t="s">
        <v>201</v>
      </c>
      <c r="E157" t="s">
        <v>4</v>
      </c>
      <c r="F157" t="s">
        <v>13</v>
      </c>
      <c r="G157" t="str">
        <f ca="1">OFFSET('GROUP-FOR-PLOT'!$B$4,MATCH(F157,'GROUP-FOR-PLOT'!$A$5:$A$118,0),0)</f>
        <v>Devitrified</v>
      </c>
      <c r="H157">
        <v>400</v>
      </c>
      <c r="I157">
        <v>13</v>
      </c>
      <c r="J157" s="100" t="s">
        <v>81</v>
      </c>
      <c r="K157" s="101">
        <v>1600</v>
      </c>
      <c r="N157" t="s">
        <v>205</v>
      </c>
      <c r="O157" t="s">
        <v>9</v>
      </c>
      <c r="P157" t="s">
        <v>5</v>
      </c>
      <c r="Q157" t="str">
        <f ca="1">OFFSET('GROUP-FOR-PLOT'!$B$4,MATCH(P157,'GROUP-FOR-PLOT'!$A$5:$A$118,0),0)</f>
        <v>Devitrified</v>
      </c>
      <c r="R157">
        <v>1600</v>
      </c>
      <c r="S157">
        <v>140.00000000000045</v>
      </c>
    </row>
    <row r="158" spans="4:19" x14ac:dyDescent="0.25">
      <c r="D158" t="s">
        <v>212</v>
      </c>
      <c r="E158" t="s">
        <v>9</v>
      </c>
      <c r="F158" t="s">
        <v>5</v>
      </c>
      <c r="G158" t="str">
        <f ca="1">OFFSET('GROUP-FOR-PLOT'!$B$4,MATCH(F158,'GROUP-FOR-PLOT'!$A$5:$A$118,0),0)</f>
        <v>Devitrified</v>
      </c>
      <c r="H158">
        <v>400</v>
      </c>
      <c r="I158">
        <v>140</v>
      </c>
      <c r="J158" s="100" t="s">
        <v>82</v>
      </c>
      <c r="K158" s="100">
        <v>1600</v>
      </c>
      <c r="N158" t="s">
        <v>144</v>
      </c>
      <c r="O158" t="s">
        <v>9</v>
      </c>
      <c r="P158" t="s">
        <v>5</v>
      </c>
      <c r="Q158" t="str">
        <f ca="1">OFFSET('GROUP-FOR-PLOT'!$B$4,MATCH(P158,'GROUP-FOR-PLOT'!$A$5:$A$118,0),0)</f>
        <v>Devitrified</v>
      </c>
      <c r="R158">
        <v>1600</v>
      </c>
      <c r="S158">
        <v>60.039370078739921</v>
      </c>
    </row>
    <row r="159" spans="4:19" x14ac:dyDescent="0.25">
      <c r="D159" t="s">
        <v>137</v>
      </c>
      <c r="E159" t="s">
        <v>6</v>
      </c>
      <c r="F159" t="s">
        <v>5</v>
      </c>
      <c r="G159" t="str">
        <f ca="1">OFFSET('GROUP-FOR-PLOT'!$B$4,MATCH(F159,'GROUP-FOR-PLOT'!$A$5:$A$118,0),0)</f>
        <v>Devitrified</v>
      </c>
      <c r="H159">
        <v>400</v>
      </c>
      <c r="I159">
        <v>279.01312335958016</v>
      </c>
      <c r="J159" s="100" t="s">
        <v>97</v>
      </c>
      <c r="K159" s="100">
        <v>1600</v>
      </c>
      <c r="N159" t="s">
        <v>59</v>
      </c>
      <c r="O159" t="s">
        <v>9</v>
      </c>
      <c r="P159" t="s">
        <v>5</v>
      </c>
      <c r="Q159" t="str">
        <f ca="1">OFFSET('GROUP-FOR-PLOT'!$B$4,MATCH(P159,'GROUP-FOR-PLOT'!$A$5:$A$118,0),0)</f>
        <v>Devitrified</v>
      </c>
      <c r="R159">
        <v>1600</v>
      </c>
      <c r="S159">
        <v>29.994750656167525</v>
      </c>
    </row>
    <row r="160" spans="4:19" x14ac:dyDescent="0.25">
      <c r="D160" t="s">
        <v>34</v>
      </c>
      <c r="E160" t="s">
        <v>9</v>
      </c>
      <c r="F160" t="s">
        <v>5</v>
      </c>
      <c r="G160" t="str">
        <f ca="1">OFFSET('GROUP-FOR-PLOT'!$B$4,MATCH(F160,'GROUP-FOR-PLOT'!$A$5:$A$118,0),0)</f>
        <v>Devitrified</v>
      </c>
      <c r="H160">
        <v>400</v>
      </c>
      <c r="I160">
        <v>212.0787401574803</v>
      </c>
      <c r="J160" s="100" t="s">
        <v>108</v>
      </c>
      <c r="K160" s="101">
        <v>1600</v>
      </c>
      <c r="N160" t="s">
        <v>110</v>
      </c>
      <c r="O160" t="s">
        <v>9</v>
      </c>
      <c r="P160" t="s">
        <v>5</v>
      </c>
      <c r="Q160" t="str">
        <f ca="1">OFFSET('GROUP-FOR-PLOT'!$B$4,MATCH(P160,'GROUP-FOR-PLOT'!$A$5:$A$118,0),0)</f>
        <v>Devitrified</v>
      </c>
      <c r="R160">
        <v>1600</v>
      </c>
      <c r="S160">
        <v>100.06561679790002</v>
      </c>
    </row>
    <row r="161" spans="4:19" x14ac:dyDescent="0.25">
      <c r="D161" t="s">
        <v>72</v>
      </c>
      <c r="E161" t="s">
        <v>9</v>
      </c>
      <c r="F161" t="s">
        <v>5</v>
      </c>
      <c r="G161" t="str">
        <f ca="1">OFFSET('GROUP-FOR-PLOT'!$B$4,MATCH(F161,'GROUP-FOR-PLOT'!$A$5:$A$118,0),0)</f>
        <v>Devitrified</v>
      </c>
      <c r="H161">
        <v>400</v>
      </c>
      <c r="I161">
        <v>26.018372703411842</v>
      </c>
      <c r="J161" s="100" t="s">
        <v>110</v>
      </c>
      <c r="K161" s="100">
        <v>1600</v>
      </c>
      <c r="N161" t="s">
        <v>111</v>
      </c>
      <c r="O161" t="s">
        <v>9</v>
      </c>
      <c r="P161" t="s">
        <v>5</v>
      </c>
      <c r="Q161" t="str">
        <f ca="1">OFFSET('GROUP-FOR-PLOT'!$B$4,MATCH(P161,'GROUP-FOR-PLOT'!$A$5:$A$118,0),0)</f>
        <v>Devitrified</v>
      </c>
      <c r="R161">
        <v>1600</v>
      </c>
      <c r="S161">
        <v>400</v>
      </c>
    </row>
    <row r="162" spans="4:19" x14ac:dyDescent="0.25">
      <c r="D162" t="s">
        <v>73</v>
      </c>
      <c r="E162" t="s">
        <v>4</v>
      </c>
      <c r="F162" t="s">
        <v>5</v>
      </c>
      <c r="G162" t="str">
        <f ca="1">OFFSET('GROUP-FOR-PLOT'!$B$4,MATCH(F162,'GROUP-FOR-PLOT'!$A$5:$A$118,0),0)</f>
        <v>Devitrified</v>
      </c>
      <c r="H162">
        <v>400</v>
      </c>
      <c r="I162">
        <v>10.498687664042336</v>
      </c>
      <c r="J162" s="100" t="s">
        <v>111</v>
      </c>
      <c r="K162" s="100">
        <v>1600</v>
      </c>
      <c r="N162" t="s">
        <v>112</v>
      </c>
      <c r="O162" t="s">
        <v>9</v>
      </c>
      <c r="P162" t="s">
        <v>5</v>
      </c>
      <c r="Q162" t="str">
        <f ca="1">OFFSET('GROUP-FOR-PLOT'!$B$4,MATCH(P162,'GROUP-FOR-PLOT'!$A$5:$A$118,0),0)</f>
        <v>Devitrified</v>
      </c>
      <c r="R162">
        <v>1600</v>
      </c>
      <c r="S162">
        <v>155.15748031496059</v>
      </c>
    </row>
    <row r="163" spans="4:19" x14ac:dyDescent="0.25">
      <c r="D163" t="s">
        <v>76</v>
      </c>
      <c r="E163" t="s">
        <v>4</v>
      </c>
      <c r="F163" t="s">
        <v>5</v>
      </c>
      <c r="G163" t="str">
        <f ca="1">OFFSET('GROUP-FOR-PLOT'!$B$4,MATCH(F163,'GROUP-FOR-PLOT'!$A$5:$A$118,0),0)</f>
        <v>Devitrified</v>
      </c>
      <c r="H163">
        <v>400</v>
      </c>
      <c r="I163">
        <v>5.973753280839901</v>
      </c>
      <c r="J163" s="100" t="s">
        <v>25</v>
      </c>
      <c r="K163" s="101">
        <v>1600</v>
      </c>
      <c r="N163" t="s">
        <v>112</v>
      </c>
      <c r="O163" t="s">
        <v>9</v>
      </c>
      <c r="P163" t="s">
        <v>5</v>
      </c>
      <c r="Q163" t="str">
        <f ca="1">OFFSET('GROUP-FOR-PLOT'!$B$4,MATCH(P163,'GROUP-FOR-PLOT'!$A$5:$A$118,0),0)</f>
        <v>Devitrified</v>
      </c>
      <c r="R163">
        <v>1600</v>
      </c>
      <c r="S163">
        <v>99.73753280839901</v>
      </c>
    </row>
    <row r="164" spans="4:19" x14ac:dyDescent="0.25">
      <c r="D164" t="s">
        <v>79</v>
      </c>
      <c r="E164" t="s">
        <v>9</v>
      </c>
      <c r="F164" t="s">
        <v>5</v>
      </c>
      <c r="G164" t="str">
        <f ca="1">OFFSET('GROUP-FOR-PLOT'!$B$4,MATCH(F164,'GROUP-FOR-PLOT'!$A$5:$A$118,0),0)</f>
        <v>Devitrified</v>
      </c>
      <c r="H164">
        <v>400</v>
      </c>
      <c r="I164">
        <v>9.0131233595798221</v>
      </c>
      <c r="J164" s="100" t="s">
        <v>35</v>
      </c>
      <c r="K164" s="101">
        <v>1600</v>
      </c>
      <c r="N164" t="s">
        <v>112</v>
      </c>
      <c r="O164" t="s">
        <v>9</v>
      </c>
      <c r="P164" t="s">
        <v>5</v>
      </c>
      <c r="Q164" t="str">
        <f ca="1">OFFSET('GROUP-FOR-PLOT'!$B$4,MATCH(P164,'GROUP-FOR-PLOT'!$A$5:$A$118,0),0)</f>
        <v>Devitrified</v>
      </c>
      <c r="R164">
        <v>1600</v>
      </c>
      <c r="S164">
        <v>145.1049868766404</v>
      </c>
    </row>
    <row r="165" spans="4:19" x14ac:dyDescent="0.25">
      <c r="D165" t="s">
        <v>146</v>
      </c>
      <c r="E165" t="s">
        <v>9</v>
      </c>
      <c r="F165" t="s">
        <v>5</v>
      </c>
      <c r="G165" t="str">
        <f ca="1">OFFSET('GROUP-FOR-PLOT'!$B$4,MATCH(F165,'GROUP-FOR-PLOT'!$A$5:$A$118,0),0)</f>
        <v>Devitrified</v>
      </c>
      <c r="H165">
        <v>400</v>
      </c>
      <c r="I165">
        <v>97.934383202099525</v>
      </c>
      <c r="J165" s="100" t="s">
        <v>37</v>
      </c>
      <c r="K165" s="101">
        <v>1600</v>
      </c>
      <c r="N165" t="s">
        <v>188</v>
      </c>
      <c r="O165" t="s">
        <v>9</v>
      </c>
      <c r="P165" t="s">
        <v>191</v>
      </c>
      <c r="Q165" t="str">
        <f ca="1">OFFSET('GROUP-FOR-PLOT'!$B$4,MATCH(P165,'GROUP-FOR-PLOT'!$A$5:$A$118,0),0)</f>
        <v>Devitrified</v>
      </c>
      <c r="R165">
        <v>1600</v>
      </c>
      <c r="S165">
        <v>118.51049868766404</v>
      </c>
    </row>
    <row r="166" spans="4:19" x14ac:dyDescent="0.25">
      <c r="D166" t="s">
        <v>146</v>
      </c>
      <c r="E166" t="s">
        <v>9</v>
      </c>
      <c r="F166" t="s">
        <v>5</v>
      </c>
      <c r="G166" t="str">
        <f ca="1">OFFSET('GROUP-FOR-PLOT'!$B$4,MATCH(F166,'GROUP-FOR-PLOT'!$A$5:$A$118,0),0)</f>
        <v>Devitrified</v>
      </c>
      <c r="H166">
        <v>400</v>
      </c>
      <c r="I166">
        <v>30.183727034120693</v>
      </c>
      <c r="J166" s="100" t="s">
        <v>48</v>
      </c>
      <c r="K166" s="101">
        <v>1600</v>
      </c>
      <c r="N166" t="s">
        <v>42</v>
      </c>
      <c r="O166" t="s">
        <v>9</v>
      </c>
      <c r="P166" t="s">
        <v>5</v>
      </c>
      <c r="Q166" t="str">
        <f ca="1">OFFSET('GROUP-FOR-PLOT'!$B$4,MATCH(P166,'GROUP-FOR-PLOT'!$A$5:$A$118,0),0)</f>
        <v>Devitrified</v>
      </c>
      <c r="R166">
        <v>2000</v>
      </c>
      <c r="S166">
        <v>400</v>
      </c>
    </row>
    <row r="167" spans="4:19" x14ac:dyDescent="0.25">
      <c r="D167" t="s">
        <v>82</v>
      </c>
      <c r="E167" t="s">
        <v>4</v>
      </c>
      <c r="F167" t="s">
        <v>5</v>
      </c>
      <c r="G167" t="str">
        <f ca="1">OFFSET('GROUP-FOR-PLOT'!$B$4,MATCH(F167,'GROUP-FOR-PLOT'!$A$5:$A$118,0),0)</f>
        <v>Devitrified</v>
      </c>
      <c r="H167">
        <v>400</v>
      </c>
      <c r="I167">
        <v>322.9475065616798</v>
      </c>
      <c r="J167" s="100" t="s">
        <v>51</v>
      </c>
      <c r="K167" s="101">
        <v>1600</v>
      </c>
      <c r="N167" t="s">
        <v>81</v>
      </c>
      <c r="O167" t="s">
        <v>9</v>
      </c>
      <c r="P167" t="s">
        <v>5</v>
      </c>
      <c r="Q167" t="str">
        <f ca="1">OFFSET('GROUP-FOR-PLOT'!$B$4,MATCH(P167,'GROUP-FOR-PLOT'!$A$5:$A$118,0),0)</f>
        <v>Devitrified</v>
      </c>
      <c r="R167">
        <v>2000</v>
      </c>
      <c r="S167">
        <v>400</v>
      </c>
    </row>
    <row r="168" spans="4:19" x14ac:dyDescent="0.25">
      <c r="D168" t="s">
        <v>97</v>
      </c>
      <c r="E168" t="s">
        <v>9</v>
      </c>
      <c r="F168" t="s">
        <v>5</v>
      </c>
      <c r="G168" t="str">
        <f ca="1">OFFSET('GROUP-FOR-PLOT'!$B$4,MATCH(F168,'GROUP-FOR-PLOT'!$A$5:$A$118,0),0)</f>
        <v>Devitrified</v>
      </c>
      <c r="H168">
        <v>400</v>
      </c>
      <c r="I168">
        <v>40.026246719159872</v>
      </c>
      <c r="J168" s="100" t="s">
        <v>61</v>
      </c>
      <c r="K168" s="101">
        <v>1600</v>
      </c>
      <c r="N168" t="s">
        <v>108</v>
      </c>
      <c r="O168" t="s">
        <v>9</v>
      </c>
      <c r="P168" t="s">
        <v>5</v>
      </c>
      <c r="Q168" t="str">
        <f ca="1">OFFSET('GROUP-FOR-PLOT'!$B$4,MATCH(P168,'GROUP-FOR-PLOT'!$A$5:$A$118,0),0)</f>
        <v>Devitrified</v>
      </c>
      <c r="R168">
        <v>2000</v>
      </c>
      <c r="S168">
        <v>20.93438320209998</v>
      </c>
    </row>
    <row r="169" spans="4:19" x14ac:dyDescent="0.25">
      <c r="D169" t="s">
        <v>110</v>
      </c>
      <c r="E169" t="s">
        <v>4</v>
      </c>
      <c r="F169" t="s">
        <v>5</v>
      </c>
      <c r="G169" t="str">
        <f ca="1">OFFSET('GROUP-FOR-PLOT'!$B$4,MATCH(F169,'GROUP-FOR-PLOT'!$A$5:$A$118,0),0)</f>
        <v>Devitrified</v>
      </c>
      <c r="H169">
        <v>400</v>
      </c>
      <c r="I169">
        <v>47.039370078740149</v>
      </c>
      <c r="J169" s="100" t="s">
        <v>66</v>
      </c>
      <c r="K169" s="101">
        <v>1600</v>
      </c>
      <c r="N169" t="s">
        <v>108</v>
      </c>
      <c r="O169" t="s">
        <v>9</v>
      </c>
      <c r="P169" t="s">
        <v>5</v>
      </c>
      <c r="Q169" t="str">
        <f ca="1">OFFSET('GROUP-FOR-PLOT'!$B$4,MATCH(P169,'GROUP-FOR-PLOT'!$A$5:$A$118,0),0)</f>
        <v>Devitrified</v>
      </c>
      <c r="R169">
        <v>2000</v>
      </c>
      <c r="S169">
        <v>133.98687664042063</v>
      </c>
    </row>
    <row r="170" spans="4:19" x14ac:dyDescent="0.25">
      <c r="D170" t="s">
        <v>111</v>
      </c>
      <c r="E170" t="s">
        <v>9</v>
      </c>
      <c r="F170" t="s">
        <v>5</v>
      </c>
      <c r="G170" t="str">
        <f ca="1">OFFSET('GROUP-FOR-PLOT'!$B$4,MATCH(F170,'GROUP-FOR-PLOT'!$A$5:$A$118,0),0)</f>
        <v>Devitrified</v>
      </c>
      <c r="H170">
        <v>400</v>
      </c>
      <c r="I170">
        <v>81.078740157480297</v>
      </c>
      <c r="J170" s="100" t="s">
        <v>67</v>
      </c>
      <c r="K170" s="101">
        <v>1600</v>
      </c>
      <c r="N170" t="s">
        <v>35</v>
      </c>
      <c r="O170" t="s">
        <v>9</v>
      </c>
      <c r="P170" t="s">
        <v>5</v>
      </c>
      <c r="Q170" t="str">
        <f ca="1">OFFSET('GROUP-FOR-PLOT'!$B$4,MATCH(P170,'GROUP-FOR-PLOT'!$A$5:$A$118,0),0)</f>
        <v>Devitrified</v>
      </c>
      <c r="R170">
        <v>2000</v>
      </c>
      <c r="S170">
        <v>191.14698162729701</v>
      </c>
    </row>
    <row r="171" spans="4:19" x14ac:dyDescent="0.25">
      <c r="D171" t="s">
        <v>111</v>
      </c>
      <c r="E171" t="s">
        <v>9</v>
      </c>
      <c r="F171" t="s">
        <v>5</v>
      </c>
      <c r="G171" t="str">
        <f ca="1">OFFSET('GROUP-FOR-PLOT'!$B$4,MATCH(F171,'GROUP-FOR-PLOT'!$A$5:$A$118,0),0)</f>
        <v>Devitrified</v>
      </c>
      <c r="H171">
        <v>400</v>
      </c>
      <c r="I171">
        <v>159.14435695538077</v>
      </c>
      <c r="J171" s="100" t="s">
        <v>87</v>
      </c>
      <c r="K171" s="101">
        <v>1600</v>
      </c>
      <c r="N171" t="s">
        <v>37</v>
      </c>
      <c r="O171" t="s">
        <v>9</v>
      </c>
      <c r="P171" t="s">
        <v>5</v>
      </c>
      <c r="Q171" t="str">
        <f ca="1">OFFSET('GROUP-FOR-PLOT'!$B$4,MATCH(P171,'GROUP-FOR-PLOT'!$A$5:$A$118,0),0)</f>
        <v>Devitrified</v>
      </c>
      <c r="R171">
        <v>2000</v>
      </c>
      <c r="S171">
        <v>269.11811023622067</v>
      </c>
    </row>
    <row r="172" spans="4:19" x14ac:dyDescent="0.25">
      <c r="D172" t="s">
        <v>113</v>
      </c>
      <c r="E172" t="s">
        <v>4</v>
      </c>
      <c r="F172" t="s">
        <v>5</v>
      </c>
      <c r="G172" t="str">
        <f ca="1">OFFSET('GROUP-FOR-PLOT'!$B$4,MATCH(F172,'GROUP-FOR-PLOT'!$A$5:$A$118,0),0)</f>
        <v>Devitrified</v>
      </c>
      <c r="H172">
        <v>400</v>
      </c>
      <c r="I172">
        <v>41.934383202099752</v>
      </c>
      <c r="J172" s="100" t="s">
        <v>90</v>
      </c>
      <c r="K172" s="101">
        <v>1600</v>
      </c>
      <c r="N172" t="s">
        <v>61</v>
      </c>
      <c r="O172" t="s">
        <v>9</v>
      </c>
      <c r="P172" t="s">
        <v>5</v>
      </c>
      <c r="Q172" t="str">
        <f ca="1">OFFSET('GROUP-FOR-PLOT'!$B$4,MATCH(P172,'GROUP-FOR-PLOT'!$A$5:$A$118,0),0)</f>
        <v>Devitrified</v>
      </c>
      <c r="R172">
        <v>2000</v>
      </c>
      <c r="S172">
        <v>56.13123359580004</v>
      </c>
    </row>
    <row r="173" spans="4:19" x14ac:dyDescent="0.25">
      <c r="D173" t="s">
        <v>113</v>
      </c>
      <c r="E173" t="s">
        <v>4</v>
      </c>
      <c r="F173" t="s">
        <v>5</v>
      </c>
      <c r="G173" t="str">
        <f ca="1">OFFSET('GROUP-FOR-PLOT'!$B$4,MATCH(F173,'GROUP-FOR-PLOT'!$A$5:$A$118,0),0)</f>
        <v>Devitrified</v>
      </c>
      <c r="H173">
        <v>400</v>
      </c>
      <c r="I173">
        <v>43.963254593175407</v>
      </c>
      <c r="J173" s="100" t="s">
        <v>92</v>
      </c>
      <c r="K173" s="101">
        <v>1600</v>
      </c>
      <c r="N173" t="s">
        <v>67</v>
      </c>
      <c r="O173" t="s">
        <v>9</v>
      </c>
      <c r="P173" t="s">
        <v>5</v>
      </c>
      <c r="Q173" t="str">
        <f ca="1">OFFSET('GROUP-FOR-PLOT'!$B$4,MATCH(P173,'GROUP-FOR-PLOT'!$A$5:$A$118,0),0)</f>
        <v>Devitrified</v>
      </c>
      <c r="R173">
        <v>2000</v>
      </c>
      <c r="S173">
        <v>144.0446194225724</v>
      </c>
    </row>
    <row r="174" spans="4:19" x14ac:dyDescent="0.25">
      <c r="D174" t="s">
        <v>113</v>
      </c>
      <c r="E174" t="s">
        <v>4</v>
      </c>
      <c r="F174" t="s">
        <v>5</v>
      </c>
      <c r="G174" t="str">
        <f ca="1">OFFSET('GROUP-FOR-PLOT'!$B$4,MATCH(F174,'GROUP-FOR-PLOT'!$A$5:$A$118,0),0)</f>
        <v>Devitrified</v>
      </c>
      <c r="H174">
        <v>400</v>
      </c>
      <c r="I174">
        <v>112.00262467191624</v>
      </c>
      <c r="J174" s="100" t="s">
        <v>98</v>
      </c>
      <c r="K174" s="101">
        <v>1600</v>
      </c>
      <c r="N174" t="s">
        <v>90</v>
      </c>
      <c r="O174" t="s">
        <v>9</v>
      </c>
      <c r="P174" t="s">
        <v>5</v>
      </c>
      <c r="Q174" t="str">
        <f ca="1">OFFSET('GROUP-FOR-PLOT'!$B$4,MATCH(P174,'GROUP-FOR-PLOT'!$A$5:$A$118,0),0)</f>
        <v>Devitrified</v>
      </c>
      <c r="R174">
        <v>2000</v>
      </c>
      <c r="S174">
        <v>81.036745406824139</v>
      </c>
    </row>
    <row r="175" spans="4:19" x14ac:dyDescent="0.25">
      <c r="D175" t="s">
        <v>112</v>
      </c>
      <c r="E175" t="s">
        <v>4</v>
      </c>
      <c r="F175" t="s">
        <v>5</v>
      </c>
      <c r="G175" t="str">
        <f ca="1">OFFSET('GROUP-FOR-PLOT'!$B$4,MATCH(F175,'GROUP-FOR-PLOT'!$A$5:$A$118,0),0)</f>
        <v>Devitrified</v>
      </c>
      <c r="H175">
        <v>400</v>
      </c>
      <c r="I175">
        <v>400</v>
      </c>
      <c r="J175" s="100" t="s">
        <v>109</v>
      </c>
      <c r="K175" s="101">
        <v>1600</v>
      </c>
      <c r="N175" t="s">
        <v>92</v>
      </c>
      <c r="O175" t="s">
        <v>9</v>
      </c>
      <c r="P175" t="s">
        <v>5</v>
      </c>
      <c r="Q175" t="str">
        <f ca="1">OFFSET('GROUP-FOR-PLOT'!$B$4,MATCH(P175,'GROUP-FOR-PLOT'!$A$5:$A$118,0),0)</f>
        <v>Devitrified</v>
      </c>
      <c r="R175">
        <v>2000</v>
      </c>
      <c r="S175">
        <v>69.881889763779327</v>
      </c>
    </row>
    <row r="176" spans="4:19" x14ac:dyDescent="0.25">
      <c r="D176" t="s">
        <v>201</v>
      </c>
      <c r="E176" t="s">
        <v>11</v>
      </c>
      <c r="F176" t="s">
        <v>93</v>
      </c>
      <c r="G176" t="str">
        <f ca="1">OFFSET('GROUP-FOR-PLOT'!$B$4,MATCH(F176,'GROUP-FOR-PLOT'!$A$5:$A$118,0),0)</f>
        <v>Devitrified</v>
      </c>
      <c r="H176">
        <v>400</v>
      </c>
      <c r="I176">
        <v>29</v>
      </c>
      <c r="J176" s="100" t="s">
        <v>112</v>
      </c>
      <c r="K176" s="100">
        <v>1600</v>
      </c>
      <c r="N176" t="s">
        <v>109</v>
      </c>
      <c r="O176" t="s">
        <v>9</v>
      </c>
      <c r="P176" t="s">
        <v>5</v>
      </c>
      <c r="Q176" t="str">
        <f ca="1">OFFSET('GROUP-FOR-PLOT'!$B$4,MATCH(P176,'GROUP-FOR-PLOT'!$A$5:$A$118,0),0)</f>
        <v>Devitrified</v>
      </c>
      <c r="R176">
        <v>2000</v>
      </c>
      <c r="S176">
        <v>21</v>
      </c>
    </row>
    <row r="177" spans="4:19" x14ac:dyDescent="0.25">
      <c r="D177" t="s">
        <v>59</v>
      </c>
      <c r="E177" t="s">
        <v>9</v>
      </c>
      <c r="F177" t="s">
        <v>60</v>
      </c>
      <c r="G177" t="str">
        <f ca="1">OFFSET('GROUP-FOR-PLOT'!$B$4,MATCH(F177,'GROUP-FOR-PLOT'!$A$5:$A$118,0),0)</f>
        <v>Devitrified</v>
      </c>
      <c r="H177">
        <v>400</v>
      </c>
      <c r="I177">
        <v>52.165354330708396</v>
      </c>
      <c r="J177" s="100" t="s">
        <v>30</v>
      </c>
      <c r="K177" s="101">
        <v>1600</v>
      </c>
      <c r="N177" t="s">
        <v>82</v>
      </c>
      <c r="O177" t="s">
        <v>9</v>
      </c>
      <c r="P177" t="s">
        <v>10</v>
      </c>
      <c r="Q177" t="str">
        <f ca="1">OFFSET('GROUP-FOR-PLOT'!$B$4,MATCH(P177,'GROUP-FOR-PLOT'!$A$5:$A$118,0),0)</f>
        <v>Devitrified</v>
      </c>
      <c r="R177">
        <v>2000</v>
      </c>
      <c r="S177">
        <v>83.005249343831565</v>
      </c>
    </row>
    <row r="178" spans="4:19" x14ac:dyDescent="0.25">
      <c r="D178" t="s">
        <v>168</v>
      </c>
      <c r="E178" t="s">
        <v>9</v>
      </c>
      <c r="F178" t="s">
        <v>80</v>
      </c>
      <c r="G178" t="str">
        <f ca="1">OFFSET('GROUP-FOR-PLOT'!$B$4,MATCH(F178,'GROUP-FOR-PLOT'!$A$5:$A$118,0),0)</f>
        <v>Devitrified</v>
      </c>
      <c r="H178">
        <v>400</v>
      </c>
      <c r="I178">
        <v>9.4488188976356469E-2</v>
      </c>
      <c r="J178" s="100" t="s">
        <v>168</v>
      </c>
      <c r="K178" s="100">
        <v>2000</v>
      </c>
      <c r="N178" t="s">
        <v>111</v>
      </c>
      <c r="O178" t="s">
        <v>9</v>
      </c>
      <c r="P178" t="s">
        <v>5</v>
      </c>
      <c r="Q178" t="str">
        <f ca="1">OFFSET('GROUP-FOR-PLOT'!$B$4,MATCH(P178,'GROUP-FOR-PLOT'!$A$5:$A$118,0),0)</f>
        <v>Devitrified</v>
      </c>
      <c r="R178">
        <v>2000</v>
      </c>
      <c r="S178">
        <v>26.026246719159644</v>
      </c>
    </row>
    <row r="179" spans="4:19" x14ac:dyDescent="0.25">
      <c r="D179" t="s">
        <v>176</v>
      </c>
      <c r="E179" t="s">
        <v>9</v>
      </c>
      <c r="F179" t="s">
        <v>80</v>
      </c>
      <c r="G179" t="str">
        <f ca="1">OFFSET('GROUP-FOR-PLOT'!$B$4,MATCH(F179,'GROUP-FOR-PLOT'!$A$5:$A$118,0),0)</f>
        <v>Devitrified</v>
      </c>
      <c r="H179">
        <v>400</v>
      </c>
      <c r="I179">
        <v>157.02099737532831</v>
      </c>
      <c r="J179" s="100" t="s">
        <v>201</v>
      </c>
      <c r="K179" s="100">
        <v>2000</v>
      </c>
      <c r="N179" t="s">
        <v>111</v>
      </c>
      <c r="O179" t="s">
        <v>9</v>
      </c>
      <c r="P179" t="s">
        <v>5</v>
      </c>
      <c r="Q179" t="str">
        <f ca="1">OFFSET('GROUP-FOR-PLOT'!$B$4,MATCH(P179,'GROUP-FOR-PLOT'!$A$5:$A$118,0),0)</f>
        <v>Devitrified</v>
      </c>
      <c r="R179">
        <v>2000</v>
      </c>
      <c r="S179">
        <v>48.842519685039406</v>
      </c>
    </row>
    <row r="180" spans="4:19" x14ac:dyDescent="0.25">
      <c r="D180" t="s">
        <v>42</v>
      </c>
      <c r="E180" t="s">
        <v>9</v>
      </c>
      <c r="F180" t="s">
        <v>5</v>
      </c>
      <c r="G180" t="str">
        <f ca="1">OFFSET('GROUP-FOR-PLOT'!$B$4,MATCH(F180,'GROUP-FOR-PLOT'!$A$5:$A$118,0),0)</f>
        <v>Devitrified</v>
      </c>
      <c r="H180" s="35">
        <v>800</v>
      </c>
      <c r="I180" s="35">
        <v>83.104986876639941</v>
      </c>
      <c r="J180" s="100" t="s">
        <v>212</v>
      </c>
      <c r="K180" s="100">
        <v>2000</v>
      </c>
      <c r="N180" t="s">
        <v>112</v>
      </c>
      <c r="O180" t="s">
        <v>9</v>
      </c>
      <c r="P180" t="s">
        <v>5</v>
      </c>
      <c r="Q180" t="str">
        <f ca="1">OFFSET('GROUP-FOR-PLOT'!$B$4,MATCH(P180,'GROUP-FOR-PLOT'!$A$5:$A$118,0),0)</f>
        <v>Devitrified</v>
      </c>
      <c r="R180">
        <v>2000</v>
      </c>
      <c r="S180">
        <v>235.14435695538032</v>
      </c>
    </row>
    <row r="181" spans="4:19" x14ac:dyDescent="0.25">
      <c r="D181" t="s">
        <v>42</v>
      </c>
      <c r="E181" t="s">
        <v>9</v>
      </c>
      <c r="F181" t="s">
        <v>5</v>
      </c>
      <c r="G181" t="str">
        <f ca="1">OFFSET('GROUP-FOR-PLOT'!$B$4,MATCH(F181,'GROUP-FOR-PLOT'!$A$5:$A$118,0),0)</f>
        <v>Devitrified</v>
      </c>
      <c r="H181" s="35">
        <v>800</v>
      </c>
      <c r="I181" s="35">
        <v>250.00000000000045</v>
      </c>
      <c r="J181" s="100" t="s">
        <v>185</v>
      </c>
      <c r="K181" s="100">
        <v>2000</v>
      </c>
      <c r="N181" t="s">
        <v>42</v>
      </c>
      <c r="O181" t="s">
        <v>9</v>
      </c>
      <c r="P181" t="s">
        <v>5</v>
      </c>
      <c r="Q181" t="str">
        <f ca="1">OFFSET('GROUP-FOR-PLOT'!$B$4,MATCH(P181,'GROUP-FOR-PLOT'!$A$5:$A$118,0),0)</f>
        <v>Devitrified</v>
      </c>
      <c r="R181">
        <v>2400</v>
      </c>
      <c r="S181">
        <v>400</v>
      </c>
    </row>
    <row r="182" spans="4:19" x14ac:dyDescent="0.25">
      <c r="D182" t="s">
        <v>42</v>
      </c>
      <c r="E182" t="s">
        <v>9</v>
      </c>
      <c r="F182" t="s">
        <v>5</v>
      </c>
      <c r="G182" t="str">
        <f ca="1">OFFSET('GROUP-FOR-PLOT'!$B$4,MATCH(F182,'GROUP-FOR-PLOT'!$A$5:$A$118,0),0)</f>
        <v>Devitrified</v>
      </c>
      <c r="H182" s="35">
        <v>800</v>
      </c>
      <c r="I182" s="35">
        <v>66.895013123359604</v>
      </c>
      <c r="J182" s="100" t="s">
        <v>173</v>
      </c>
      <c r="K182" s="100">
        <v>2000</v>
      </c>
      <c r="N182" t="s">
        <v>81</v>
      </c>
      <c r="O182" t="s">
        <v>9</v>
      </c>
      <c r="P182" t="s">
        <v>5</v>
      </c>
      <c r="Q182" t="str">
        <f ca="1">OFFSET('GROUP-FOR-PLOT'!$B$4,MATCH(P182,'GROUP-FOR-PLOT'!$A$5:$A$118,0),0)</f>
        <v>Devitrified</v>
      </c>
      <c r="R182">
        <v>2400</v>
      </c>
      <c r="S182">
        <v>285.06561679790047</v>
      </c>
    </row>
    <row r="183" spans="4:19" x14ac:dyDescent="0.25">
      <c r="D183" t="s">
        <v>81</v>
      </c>
      <c r="E183" t="s">
        <v>9</v>
      </c>
      <c r="F183" t="s">
        <v>5</v>
      </c>
      <c r="G183" t="str">
        <f ca="1">OFFSET('GROUP-FOR-PLOT'!$B$4,MATCH(F183,'GROUP-FOR-PLOT'!$A$5:$A$118,0),0)</f>
        <v>Devitrified</v>
      </c>
      <c r="H183" s="35">
        <v>800</v>
      </c>
      <c r="I183" s="35">
        <v>400</v>
      </c>
      <c r="J183" s="100" t="s">
        <v>176</v>
      </c>
      <c r="K183" s="100">
        <v>2000</v>
      </c>
      <c r="N183" t="s">
        <v>108</v>
      </c>
      <c r="O183" t="s">
        <v>9</v>
      </c>
      <c r="P183" t="s">
        <v>5</v>
      </c>
      <c r="Q183" t="str">
        <f ca="1">OFFSET('GROUP-FOR-PLOT'!$B$4,MATCH(P183,'GROUP-FOR-PLOT'!$A$5:$A$118,0),0)</f>
        <v>Devitrified</v>
      </c>
      <c r="R183">
        <v>2400</v>
      </c>
      <c r="S183">
        <v>400</v>
      </c>
    </row>
    <row r="184" spans="4:19" x14ac:dyDescent="0.25">
      <c r="D184" t="s">
        <v>108</v>
      </c>
      <c r="E184" t="s">
        <v>9</v>
      </c>
      <c r="F184" t="s">
        <v>5</v>
      </c>
      <c r="G184" t="str">
        <f ca="1">OFFSET('GROUP-FOR-PLOT'!$B$4,MATCH(F184,'GROUP-FOR-PLOT'!$A$5:$A$118,0),0)</f>
        <v>Devitrified</v>
      </c>
      <c r="H184" s="35">
        <v>800</v>
      </c>
      <c r="I184" s="35">
        <v>400</v>
      </c>
      <c r="J184" s="100" t="s">
        <v>159</v>
      </c>
      <c r="K184" s="100">
        <v>2000</v>
      </c>
      <c r="N184" t="s">
        <v>25</v>
      </c>
      <c r="O184" t="s">
        <v>9</v>
      </c>
      <c r="P184" t="s">
        <v>5</v>
      </c>
      <c r="Q184" t="str">
        <f ca="1">OFFSET('GROUP-FOR-PLOT'!$B$4,MATCH(P184,'GROUP-FOR-PLOT'!$A$5:$A$118,0),0)</f>
        <v>Devitrified</v>
      </c>
      <c r="R184">
        <v>2400</v>
      </c>
      <c r="S184">
        <v>80.708661417323128</v>
      </c>
    </row>
    <row r="185" spans="4:19" x14ac:dyDescent="0.25">
      <c r="D185" t="s">
        <v>25</v>
      </c>
      <c r="E185" t="s">
        <v>4</v>
      </c>
      <c r="F185" t="s">
        <v>5</v>
      </c>
      <c r="G185" t="str">
        <f ca="1">OFFSET('GROUP-FOR-PLOT'!$B$4,MATCH(F185,'GROUP-FOR-PLOT'!$A$5:$A$118,0),0)</f>
        <v>Devitrified</v>
      </c>
      <c r="H185" s="35">
        <v>800</v>
      </c>
      <c r="I185" s="35">
        <v>256.01312335958005</v>
      </c>
      <c r="J185" s="100" t="s">
        <v>135</v>
      </c>
      <c r="K185" s="100">
        <v>2000</v>
      </c>
      <c r="N185" t="s">
        <v>25</v>
      </c>
      <c r="O185" t="s">
        <v>9</v>
      </c>
      <c r="P185" t="s">
        <v>5</v>
      </c>
      <c r="Q185" t="str">
        <f ca="1">OFFSET('GROUP-FOR-PLOT'!$B$4,MATCH(P185,'GROUP-FOR-PLOT'!$A$5:$A$118,0),0)</f>
        <v>Devitrified</v>
      </c>
      <c r="R185">
        <v>2400</v>
      </c>
      <c r="S185">
        <v>129.15748031496059</v>
      </c>
    </row>
    <row r="186" spans="4:19" x14ac:dyDescent="0.25">
      <c r="D186" t="s">
        <v>25</v>
      </c>
      <c r="E186" t="s">
        <v>4</v>
      </c>
      <c r="F186" t="s">
        <v>5</v>
      </c>
      <c r="G186" t="str">
        <f ca="1">OFFSET('GROUP-FOR-PLOT'!$B$4,MATCH(F186,'GROUP-FOR-PLOT'!$A$5:$A$118,0),0)</f>
        <v>Devitrified</v>
      </c>
      <c r="H186" s="35">
        <v>800</v>
      </c>
      <c r="I186" s="35">
        <v>143.98687664041995</v>
      </c>
      <c r="J186" s="100" t="s">
        <v>137</v>
      </c>
      <c r="K186" s="100">
        <v>2000</v>
      </c>
      <c r="N186" t="s">
        <v>35</v>
      </c>
      <c r="O186" t="s">
        <v>9</v>
      </c>
      <c r="P186" t="s">
        <v>5</v>
      </c>
      <c r="Q186" t="str">
        <f ca="1">OFFSET('GROUP-FOR-PLOT'!$B$4,MATCH(P186,'GROUP-FOR-PLOT'!$A$5:$A$118,0),0)</f>
        <v>Devitrified</v>
      </c>
      <c r="R186">
        <v>2400</v>
      </c>
      <c r="S186">
        <v>382.99999999999909</v>
      </c>
    </row>
    <row r="187" spans="4:19" x14ac:dyDescent="0.25">
      <c r="D187" t="s">
        <v>35</v>
      </c>
      <c r="E187" t="s">
        <v>9</v>
      </c>
      <c r="F187" t="s">
        <v>5</v>
      </c>
      <c r="G187" t="str">
        <f ca="1">OFFSET('GROUP-FOR-PLOT'!$B$4,MATCH(F187,'GROUP-FOR-PLOT'!$A$5:$A$118,0),0)</f>
        <v>Devitrified</v>
      </c>
      <c r="H187" s="35">
        <v>800</v>
      </c>
      <c r="I187" s="35">
        <v>400</v>
      </c>
      <c r="J187" s="100" t="s">
        <v>42</v>
      </c>
      <c r="K187" s="101">
        <v>2000</v>
      </c>
      <c r="N187" t="s">
        <v>37</v>
      </c>
      <c r="O187" t="s">
        <v>9</v>
      </c>
      <c r="P187" t="s">
        <v>5</v>
      </c>
      <c r="Q187" t="str">
        <f ca="1">OFFSET('GROUP-FOR-PLOT'!$B$4,MATCH(P187,'GROUP-FOR-PLOT'!$A$5:$A$118,0),0)</f>
        <v>Devitrified</v>
      </c>
      <c r="R187">
        <v>2400</v>
      </c>
      <c r="S187">
        <v>400</v>
      </c>
    </row>
    <row r="188" spans="4:19" x14ac:dyDescent="0.25">
      <c r="D188" t="s">
        <v>37</v>
      </c>
      <c r="E188" t="s">
        <v>9</v>
      </c>
      <c r="F188" t="s">
        <v>5</v>
      </c>
      <c r="G188" t="str">
        <f ca="1">OFFSET('GROUP-FOR-PLOT'!$B$4,MATCH(F188,'GROUP-FOR-PLOT'!$A$5:$A$118,0),0)</f>
        <v>Devitrified</v>
      </c>
      <c r="H188" s="35">
        <v>800</v>
      </c>
      <c r="I188" s="35">
        <v>71.039370078739921</v>
      </c>
      <c r="J188" s="100" t="s">
        <v>46</v>
      </c>
      <c r="K188" s="100">
        <v>2000</v>
      </c>
      <c r="N188" t="s">
        <v>51</v>
      </c>
      <c r="O188" t="s">
        <v>9</v>
      </c>
      <c r="P188" t="s">
        <v>5</v>
      </c>
      <c r="Q188" t="str">
        <f ca="1">OFFSET('GROUP-FOR-PLOT'!$B$4,MATCH(P188,'GROUP-FOR-PLOT'!$A$5:$A$118,0),0)</f>
        <v>Devitrified</v>
      </c>
      <c r="R188">
        <v>2400</v>
      </c>
      <c r="S188">
        <v>9.8425196850394059</v>
      </c>
    </row>
    <row r="189" spans="4:19" x14ac:dyDescent="0.25">
      <c r="D189" t="s">
        <v>37</v>
      </c>
      <c r="E189" t="s">
        <v>9</v>
      </c>
      <c r="F189" t="s">
        <v>5</v>
      </c>
      <c r="G189" t="str">
        <f ca="1">OFFSET('GROUP-FOR-PLOT'!$B$4,MATCH(F189,'GROUP-FOR-PLOT'!$A$5:$A$118,0),0)</f>
        <v>Devitrified</v>
      </c>
      <c r="H189" s="35">
        <v>800</v>
      </c>
      <c r="I189" s="35">
        <v>285.1049868766404</v>
      </c>
      <c r="J189" s="100" t="s">
        <v>81</v>
      </c>
      <c r="K189" s="101">
        <v>2000</v>
      </c>
      <c r="N189" t="s">
        <v>61</v>
      </c>
      <c r="O189" t="s">
        <v>9</v>
      </c>
      <c r="P189" t="s">
        <v>5</v>
      </c>
      <c r="Q189" t="str">
        <f ca="1">OFFSET('GROUP-FOR-PLOT'!$B$4,MATCH(P189,'GROUP-FOR-PLOT'!$A$5:$A$118,0),0)</f>
        <v>Devitrified</v>
      </c>
      <c r="R189">
        <v>2400</v>
      </c>
      <c r="S189">
        <v>205.0524934383202</v>
      </c>
    </row>
    <row r="190" spans="4:19" x14ac:dyDescent="0.25">
      <c r="D190" t="s">
        <v>37</v>
      </c>
      <c r="E190" t="s">
        <v>4</v>
      </c>
      <c r="F190" t="s">
        <v>5</v>
      </c>
      <c r="G190" t="str">
        <f ca="1">OFFSET('GROUP-FOR-PLOT'!$B$4,MATCH(F190,'GROUP-FOR-PLOT'!$A$5:$A$118,0),0)</f>
        <v>Devitrified</v>
      </c>
      <c r="H190" s="35">
        <v>800</v>
      </c>
      <c r="I190" s="35">
        <v>18.921259842519703</v>
      </c>
      <c r="J190" s="100" t="s">
        <v>82</v>
      </c>
      <c r="K190" s="100">
        <v>2000</v>
      </c>
      <c r="N190" t="s">
        <v>67</v>
      </c>
      <c r="O190" t="s">
        <v>9</v>
      </c>
      <c r="P190" t="s">
        <v>5</v>
      </c>
      <c r="Q190" t="str">
        <f ca="1">OFFSET('GROUP-FOR-PLOT'!$B$4,MATCH(P190,'GROUP-FOR-PLOT'!$A$5:$A$118,0),0)</f>
        <v>Devitrified</v>
      </c>
      <c r="R190">
        <v>2400</v>
      </c>
      <c r="S190">
        <v>389.09186351706012</v>
      </c>
    </row>
    <row r="191" spans="4:19" x14ac:dyDescent="0.25">
      <c r="D191" t="s">
        <v>48</v>
      </c>
      <c r="E191" t="s">
        <v>9</v>
      </c>
      <c r="F191" t="s">
        <v>5</v>
      </c>
      <c r="G191" t="str">
        <f ca="1">OFFSET('GROUP-FOR-PLOT'!$B$4,MATCH(F191,'GROUP-FOR-PLOT'!$A$5:$A$118,0),0)</f>
        <v>Devitrified</v>
      </c>
      <c r="H191" s="35">
        <v>800</v>
      </c>
      <c r="I191" s="35">
        <v>90.879265091863545</v>
      </c>
      <c r="J191" s="100" t="s">
        <v>97</v>
      </c>
      <c r="K191" s="100">
        <v>2000</v>
      </c>
      <c r="N191" t="s">
        <v>67</v>
      </c>
      <c r="O191" s="35" t="s">
        <v>9</v>
      </c>
      <c r="P191" t="s">
        <v>5</v>
      </c>
      <c r="Q191" t="str">
        <f ca="1">OFFSET('GROUP-FOR-PLOT'!$B$4,MATCH(P191,'GROUP-FOR-PLOT'!$A$5:$A$118,0),0)</f>
        <v>Devitrified</v>
      </c>
      <c r="R191">
        <v>2400</v>
      </c>
      <c r="S191">
        <v>10.908136482939881</v>
      </c>
    </row>
    <row r="192" spans="4:19" x14ac:dyDescent="0.25">
      <c r="D192" t="s">
        <v>48</v>
      </c>
      <c r="E192" t="s">
        <v>4</v>
      </c>
      <c r="F192" t="s">
        <v>5</v>
      </c>
      <c r="G192" t="str">
        <f ca="1">OFFSET('GROUP-FOR-PLOT'!$B$4,MATCH(F192,'GROUP-FOR-PLOT'!$A$5:$A$118,0),0)</f>
        <v>Devitrified</v>
      </c>
      <c r="H192" s="35">
        <v>800</v>
      </c>
      <c r="I192" s="35">
        <v>87.92913385826796</v>
      </c>
      <c r="J192" s="100" t="s">
        <v>108</v>
      </c>
      <c r="K192" s="101">
        <v>2000</v>
      </c>
      <c r="N192" t="s">
        <v>87</v>
      </c>
      <c r="O192" s="35" t="s">
        <v>9</v>
      </c>
      <c r="P192" t="s">
        <v>10</v>
      </c>
      <c r="Q192" t="str">
        <f ca="1">OFFSET('GROUP-FOR-PLOT'!$B$4,MATCH(P192,'GROUP-FOR-PLOT'!$A$5:$A$118,0),0)</f>
        <v>Devitrified</v>
      </c>
      <c r="R192">
        <v>2400</v>
      </c>
      <c r="S192">
        <v>390.01049868766449</v>
      </c>
    </row>
    <row r="193" spans="4:19" x14ac:dyDescent="0.25">
      <c r="D193" t="s">
        <v>61</v>
      </c>
      <c r="E193" t="s">
        <v>9</v>
      </c>
      <c r="F193" t="s">
        <v>5</v>
      </c>
      <c r="G193" t="str">
        <f ca="1">OFFSET('GROUP-FOR-PLOT'!$B$4,MATCH(F193,'GROUP-FOR-PLOT'!$A$5:$A$118,0),0)</f>
        <v>Devitrified</v>
      </c>
      <c r="H193" s="35">
        <v>800</v>
      </c>
      <c r="I193" s="35">
        <v>194.06561679790002</v>
      </c>
      <c r="J193" s="100" t="s">
        <v>110</v>
      </c>
      <c r="K193" s="100">
        <v>2000</v>
      </c>
      <c r="N193" t="s">
        <v>109</v>
      </c>
      <c r="O193" s="35" t="s">
        <v>9</v>
      </c>
      <c r="P193" t="s">
        <v>5</v>
      </c>
      <c r="Q193" t="str">
        <f ca="1">OFFSET('GROUP-FOR-PLOT'!$B$4,MATCH(P193,'GROUP-FOR-PLOT'!$A$5:$A$118,0),0)</f>
        <v>Devitrified</v>
      </c>
      <c r="R193">
        <v>2400</v>
      </c>
      <c r="S193">
        <v>289.03937007873947</v>
      </c>
    </row>
    <row r="194" spans="4:19" x14ac:dyDescent="0.25">
      <c r="D194" t="s">
        <v>66</v>
      </c>
      <c r="E194" t="s">
        <v>9</v>
      </c>
      <c r="F194" t="s">
        <v>5</v>
      </c>
      <c r="G194" t="str">
        <f ca="1">OFFSET('GROUP-FOR-PLOT'!$B$4,MATCH(F194,'GROUP-FOR-PLOT'!$A$5:$A$118,0),0)</f>
        <v>Devitrified</v>
      </c>
      <c r="H194" s="35">
        <v>800</v>
      </c>
      <c r="I194" s="35">
        <v>400</v>
      </c>
      <c r="J194" s="100" t="s">
        <v>111</v>
      </c>
      <c r="K194" s="100">
        <v>2000</v>
      </c>
      <c r="N194" t="s">
        <v>111</v>
      </c>
      <c r="O194" s="35" t="s">
        <v>9</v>
      </c>
      <c r="P194" t="s">
        <v>5</v>
      </c>
      <c r="Q194" t="str">
        <f ca="1">OFFSET('GROUP-FOR-PLOT'!$B$4,MATCH(P194,'GROUP-FOR-PLOT'!$A$5:$A$118,0),0)</f>
        <v>Devitrified</v>
      </c>
      <c r="R194">
        <v>2400</v>
      </c>
      <c r="S194">
        <v>229.9960629921261</v>
      </c>
    </row>
    <row r="195" spans="4:19" x14ac:dyDescent="0.25">
      <c r="D195" t="s">
        <v>87</v>
      </c>
      <c r="E195" t="s">
        <v>4</v>
      </c>
      <c r="F195" t="s">
        <v>5</v>
      </c>
      <c r="G195" t="str">
        <f ca="1">OFFSET('GROUP-FOR-PLOT'!$B$4,MATCH(F195,'GROUP-FOR-PLOT'!$A$5:$A$118,0),0)</f>
        <v>Devitrified</v>
      </c>
      <c r="H195" s="35">
        <v>800</v>
      </c>
      <c r="I195" s="35">
        <v>47.900262467191624</v>
      </c>
      <c r="J195" s="100" t="s">
        <v>25</v>
      </c>
      <c r="K195" s="101">
        <v>2000</v>
      </c>
      <c r="N195" t="s">
        <v>82</v>
      </c>
      <c r="O195" s="35" t="s">
        <v>9</v>
      </c>
      <c r="P195" t="s">
        <v>80</v>
      </c>
      <c r="Q195" t="str">
        <f ca="1">OFFSET('GROUP-FOR-PLOT'!$B$4,MATCH(P195,'GROUP-FOR-PLOT'!$A$5:$A$118,0),0)</f>
        <v>Devitrified</v>
      </c>
      <c r="R195">
        <v>2400</v>
      </c>
      <c r="S195">
        <v>100.06561679789957</v>
      </c>
    </row>
    <row r="196" spans="4:19" x14ac:dyDescent="0.25">
      <c r="D196" t="s">
        <v>87</v>
      </c>
      <c r="E196" t="s">
        <v>4</v>
      </c>
      <c r="F196" t="s">
        <v>5</v>
      </c>
      <c r="G196" t="str">
        <f ca="1">OFFSET('GROUP-FOR-PLOT'!$B$4,MATCH(F196,'GROUP-FOR-PLOT'!$A$5:$A$118,0),0)</f>
        <v>Devitrified</v>
      </c>
      <c r="H196" s="35">
        <v>800</v>
      </c>
      <c r="I196" s="35">
        <v>189.96062992125962</v>
      </c>
      <c r="J196" s="100" t="s">
        <v>35</v>
      </c>
      <c r="K196" s="101">
        <v>2000</v>
      </c>
      <c r="N196" t="s">
        <v>42</v>
      </c>
      <c r="O196" s="35" t="s">
        <v>9</v>
      </c>
      <c r="P196" t="s">
        <v>5</v>
      </c>
      <c r="Q196" t="str">
        <f ca="1">OFFSET('GROUP-FOR-PLOT'!$B$4,MATCH(P196,'GROUP-FOR-PLOT'!$A$5:$A$118,0),0)</f>
        <v>Devitrified</v>
      </c>
      <c r="R196">
        <v>2800</v>
      </c>
      <c r="S196">
        <v>38.157480314960594</v>
      </c>
    </row>
    <row r="197" spans="4:19" x14ac:dyDescent="0.25">
      <c r="D197" t="s">
        <v>87</v>
      </c>
      <c r="E197" t="s">
        <v>4</v>
      </c>
      <c r="F197" t="s">
        <v>5</v>
      </c>
      <c r="G197" t="str">
        <f ca="1">OFFSET('GROUP-FOR-PLOT'!$B$4,MATCH(F197,'GROUP-FOR-PLOT'!$A$5:$A$118,0),0)</f>
        <v>Devitrified</v>
      </c>
      <c r="H197" s="35">
        <v>800</v>
      </c>
      <c r="I197" s="35">
        <v>15.091863517060574</v>
      </c>
      <c r="J197" s="100" t="s">
        <v>37</v>
      </c>
      <c r="K197" s="101">
        <v>2000</v>
      </c>
      <c r="N197" t="s">
        <v>108</v>
      </c>
      <c r="O197" s="35" t="s">
        <v>9</v>
      </c>
      <c r="P197" t="s">
        <v>5</v>
      </c>
      <c r="Q197" t="str">
        <f ca="1">OFFSET('GROUP-FOR-PLOT'!$B$4,MATCH(P197,'GROUP-FOR-PLOT'!$A$5:$A$118,0),0)</f>
        <v>Devitrified</v>
      </c>
      <c r="R197">
        <v>2800</v>
      </c>
      <c r="S197">
        <v>146.13123359580095</v>
      </c>
    </row>
    <row r="198" spans="4:19" x14ac:dyDescent="0.25">
      <c r="D198" t="s">
        <v>90</v>
      </c>
      <c r="E198" t="s">
        <v>9</v>
      </c>
      <c r="F198" t="s">
        <v>5</v>
      </c>
      <c r="G198" t="str">
        <f ca="1">OFFSET('GROUP-FOR-PLOT'!$B$4,MATCH(F198,'GROUP-FOR-PLOT'!$A$5:$A$118,0),0)</f>
        <v>Devitrified</v>
      </c>
      <c r="H198" s="35">
        <v>800</v>
      </c>
      <c r="I198" s="35">
        <v>240.06561679790002</v>
      </c>
      <c r="J198" s="100" t="s">
        <v>48</v>
      </c>
      <c r="K198" s="101">
        <v>2000</v>
      </c>
      <c r="N198" t="s">
        <v>108</v>
      </c>
      <c r="O198" s="35" t="s">
        <v>9</v>
      </c>
      <c r="P198" t="s">
        <v>5</v>
      </c>
      <c r="Q198" t="str">
        <f ca="1">OFFSET('GROUP-FOR-PLOT'!$B$4,MATCH(P198,'GROUP-FOR-PLOT'!$A$5:$A$118,0),0)</f>
        <v>Devitrified</v>
      </c>
      <c r="R198">
        <v>2800</v>
      </c>
      <c r="S198">
        <v>134.11811023622067</v>
      </c>
    </row>
    <row r="199" spans="4:19" x14ac:dyDescent="0.25">
      <c r="D199" t="s">
        <v>90</v>
      </c>
      <c r="E199" t="s">
        <v>9</v>
      </c>
      <c r="F199" t="s">
        <v>5</v>
      </c>
      <c r="G199" t="str">
        <f ca="1">OFFSET('GROUP-FOR-PLOT'!$B$4,MATCH(F199,'GROUP-FOR-PLOT'!$A$5:$A$118,0),0)</f>
        <v>Devitrified</v>
      </c>
      <c r="H199" s="35">
        <v>800</v>
      </c>
      <c r="I199" s="35">
        <v>65.118110236220673</v>
      </c>
      <c r="J199" s="100" t="s">
        <v>51</v>
      </c>
      <c r="K199" s="101">
        <v>2000</v>
      </c>
      <c r="N199" t="s">
        <v>25</v>
      </c>
      <c r="O199" s="35" t="s">
        <v>9</v>
      </c>
      <c r="P199" t="s">
        <v>5</v>
      </c>
      <c r="Q199" t="str">
        <f ca="1">OFFSET('GROUP-FOR-PLOT'!$B$4,MATCH(P199,'GROUP-FOR-PLOT'!$A$5:$A$118,0),0)</f>
        <v>Devitrified</v>
      </c>
      <c r="R199">
        <v>2800</v>
      </c>
      <c r="S199">
        <v>122.15485564304436</v>
      </c>
    </row>
    <row r="200" spans="4:19" x14ac:dyDescent="0.25">
      <c r="D200" t="s">
        <v>98</v>
      </c>
      <c r="E200" t="s">
        <v>9</v>
      </c>
      <c r="F200" t="s">
        <v>5</v>
      </c>
      <c r="G200" t="str">
        <f ca="1">OFFSET('GROUP-FOR-PLOT'!$B$4,MATCH(F200,'GROUP-FOR-PLOT'!$A$5:$A$118,0),0)</f>
        <v>Devitrified</v>
      </c>
      <c r="H200" s="35">
        <v>800</v>
      </c>
      <c r="I200" s="35">
        <v>400</v>
      </c>
      <c r="J200" s="100" t="s">
        <v>61</v>
      </c>
      <c r="K200" s="101">
        <v>2000</v>
      </c>
      <c r="N200" t="s">
        <v>37</v>
      </c>
      <c r="O200" s="35" t="s">
        <v>9</v>
      </c>
      <c r="P200" t="s">
        <v>5</v>
      </c>
      <c r="Q200" t="str">
        <f ca="1">OFFSET('GROUP-FOR-PLOT'!$B$4,MATCH(P200,'GROUP-FOR-PLOT'!$A$5:$A$118,0),0)</f>
        <v>Devitrified</v>
      </c>
      <c r="R200">
        <v>2800</v>
      </c>
      <c r="S200">
        <v>400</v>
      </c>
    </row>
    <row r="201" spans="4:19" x14ac:dyDescent="0.25">
      <c r="D201" t="s">
        <v>109</v>
      </c>
      <c r="E201" t="s">
        <v>4</v>
      </c>
      <c r="F201" t="s">
        <v>5</v>
      </c>
      <c r="G201" t="str">
        <f ca="1">OFFSET('GROUP-FOR-PLOT'!$B$4,MATCH(F201,'GROUP-FOR-PLOT'!$A$5:$A$118,0),0)</f>
        <v>Devitrified</v>
      </c>
      <c r="H201" s="35">
        <v>800</v>
      </c>
      <c r="I201" s="35">
        <v>15.091863517060347</v>
      </c>
      <c r="J201" s="100" t="s">
        <v>67</v>
      </c>
      <c r="K201" s="101">
        <v>2000</v>
      </c>
      <c r="N201" t="s">
        <v>48</v>
      </c>
      <c r="O201" t="s">
        <v>9</v>
      </c>
      <c r="P201" t="s">
        <v>5</v>
      </c>
      <c r="Q201" t="str">
        <f ca="1">OFFSET('GROUP-FOR-PLOT'!$B$4,MATCH(P201,'GROUP-FOR-PLOT'!$A$5:$A$118,0),0)</f>
        <v>Devitrified</v>
      </c>
      <c r="R201">
        <v>2800</v>
      </c>
      <c r="S201">
        <v>210.96062992126008</v>
      </c>
    </row>
    <row r="202" spans="4:19" x14ac:dyDescent="0.25">
      <c r="D202" t="s">
        <v>109</v>
      </c>
      <c r="E202" t="s">
        <v>4</v>
      </c>
      <c r="F202" t="s">
        <v>5</v>
      </c>
      <c r="G202" t="str">
        <f ca="1">OFFSET('GROUP-FOR-PLOT'!$B$4,MATCH(F202,'GROUP-FOR-PLOT'!$A$5:$A$118,0),0)</f>
        <v>Devitrified</v>
      </c>
      <c r="H202" s="35">
        <v>800</v>
      </c>
      <c r="I202" s="35">
        <v>85.958005249344069</v>
      </c>
      <c r="J202" s="100" t="s">
        <v>87</v>
      </c>
      <c r="K202" s="101">
        <v>2000</v>
      </c>
      <c r="N202" t="s">
        <v>51</v>
      </c>
      <c r="O202" t="s">
        <v>9</v>
      </c>
      <c r="P202" t="s">
        <v>5</v>
      </c>
      <c r="Q202" t="str">
        <f ca="1">OFFSET('GROUP-FOR-PLOT'!$B$4,MATCH(P202,'GROUP-FOR-PLOT'!$A$5:$A$118,0),0)</f>
        <v>Devitrified</v>
      </c>
      <c r="R202">
        <v>2800</v>
      </c>
      <c r="S202">
        <v>9.8556430446196828</v>
      </c>
    </row>
    <row r="203" spans="4:19" x14ac:dyDescent="0.25">
      <c r="D203" t="s">
        <v>109</v>
      </c>
      <c r="E203" t="s">
        <v>4</v>
      </c>
      <c r="F203" t="s">
        <v>5</v>
      </c>
      <c r="G203" t="str">
        <f ca="1">OFFSET('GROUP-FOR-PLOT'!$B$4,MATCH(F203,'GROUP-FOR-PLOT'!$A$5:$A$118,0),0)</f>
        <v>Devitrified</v>
      </c>
      <c r="H203" s="35">
        <v>800</v>
      </c>
      <c r="I203" s="35">
        <v>89.044619422572168</v>
      </c>
      <c r="J203" s="100" t="s">
        <v>90</v>
      </c>
      <c r="K203" s="101">
        <v>2000</v>
      </c>
      <c r="N203" t="s">
        <v>67</v>
      </c>
      <c r="O203" t="s">
        <v>9</v>
      </c>
      <c r="P203" t="s">
        <v>5</v>
      </c>
      <c r="Q203" t="str">
        <f ca="1">OFFSET('GROUP-FOR-PLOT'!$B$4,MATCH(P203,'GROUP-FOR-PLOT'!$A$5:$A$118,0),0)</f>
        <v>Devitrified</v>
      </c>
      <c r="R203">
        <v>2800</v>
      </c>
      <c r="S203">
        <v>219.07874015748075</v>
      </c>
    </row>
    <row r="204" spans="4:19" x14ac:dyDescent="0.25">
      <c r="D204" t="s">
        <v>30</v>
      </c>
      <c r="E204" t="s">
        <v>9</v>
      </c>
      <c r="F204" t="s">
        <v>5</v>
      </c>
      <c r="G204" t="str">
        <f ca="1">OFFSET('GROUP-FOR-PLOT'!$B$4,MATCH(F204,'GROUP-FOR-PLOT'!$A$5:$A$118,0),0)</f>
        <v>Devitrified</v>
      </c>
      <c r="H204" s="35">
        <v>800</v>
      </c>
      <c r="I204" s="35">
        <v>174.06036745406823</v>
      </c>
      <c r="J204" s="100" t="s">
        <v>92</v>
      </c>
      <c r="K204" s="101">
        <v>2000</v>
      </c>
      <c r="N204" t="s">
        <v>87</v>
      </c>
      <c r="O204" t="s">
        <v>9</v>
      </c>
      <c r="P204" t="s">
        <v>10</v>
      </c>
      <c r="Q204" t="str">
        <f ca="1">OFFSET('GROUP-FOR-PLOT'!$B$4,MATCH(P204,'GROUP-FOR-PLOT'!$A$5:$A$118,0),0)</f>
        <v>Devitrified</v>
      </c>
      <c r="R204">
        <v>2800</v>
      </c>
      <c r="S204">
        <v>17.994750656168435</v>
      </c>
    </row>
    <row r="205" spans="4:19" x14ac:dyDescent="0.25">
      <c r="D205" t="s">
        <v>30</v>
      </c>
      <c r="E205" t="s">
        <v>4</v>
      </c>
      <c r="F205" t="s">
        <v>5</v>
      </c>
      <c r="G205" t="str">
        <f ca="1">OFFSET('GROUP-FOR-PLOT'!$B$4,MATCH(F205,'GROUP-FOR-PLOT'!$A$5:$A$118,0),0)</f>
        <v>Devitrified</v>
      </c>
      <c r="H205" s="35">
        <v>800</v>
      </c>
      <c r="I205" s="35">
        <v>46.916010498687456</v>
      </c>
      <c r="J205" s="100" t="s">
        <v>98</v>
      </c>
      <c r="K205" s="101">
        <v>2000</v>
      </c>
      <c r="N205" t="s">
        <v>92</v>
      </c>
      <c r="O205" t="s">
        <v>9</v>
      </c>
      <c r="P205" t="s">
        <v>5</v>
      </c>
      <c r="Q205" t="str">
        <f ca="1">OFFSET('GROUP-FOR-PLOT'!$B$4,MATCH(P205,'GROUP-FOR-PLOT'!$A$5:$A$118,0),0)</f>
        <v>Devitrified</v>
      </c>
      <c r="R205">
        <v>2800</v>
      </c>
      <c r="S205">
        <v>233.15223097112903</v>
      </c>
    </row>
    <row r="206" spans="4:19" x14ac:dyDescent="0.25">
      <c r="D206" t="s">
        <v>30</v>
      </c>
      <c r="E206" t="s">
        <v>9</v>
      </c>
      <c r="F206" t="s">
        <v>5</v>
      </c>
      <c r="G206" t="str">
        <f ca="1">OFFSET('GROUP-FOR-PLOT'!$B$4,MATCH(F206,'GROUP-FOR-PLOT'!$A$5:$A$118,0),0)</f>
        <v>Devitrified</v>
      </c>
      <c r="H206" s="35">
        <v>800</v>
      </c>
      <c r="I206" s="35">
        <v>179.02362204724432</v>
      </c>
      <c r="J206" s="100" t="s">
        <v>109</v>
      </c>
      <c r="K206" s="101">
        <v>2000</v>
      </c>
      <c r="N206" t="s">
        <v>112</v>
      </c>
      <c r="O206" t="s">
        <v>9</v>
      </c>
      <c r="P206" t="s">
        <v>5</v>
      </c>
      <c r="Q206" t="str">
        <f ca="1">OFFSET('GROUP-FOR-PLOT'!$B$4,MATCH(P206,'GROUP-FOR-PLOT'!$A$5:$A$118,0),0)</f>
        <v>Devitrified</v>
      </c>
      <c r="R206">
        <v>2800</v>
      </c>
      <c r="S206">
        <v>83.989501312336415</v>
      </c>
    </row>
    <row r="207" spans="4:19" x14ac:dyDescent="0.25">
      <c r="D207" t="s">
        <v>193</v>
      </c>
      <c r="E207" t="s">
        <v>4</v>
      </c>
      <c r="F207" t="s">
        <v>5</v>
      </c>
      <c r="G207" t="str">
        <f ca="1">OFFSET('GROUP-FOR-PLOT'!$B$4,MATCH(F207,'GROUP-FOR-PLOT'!$A$5:$A$118,0),0)</f>
        <v>Devitrified</v>
      </c>
      <c r="H207">
        <v>800</v>
      </c>
      <c r="I207">
        <v>357</v>
      </c>
      <c r="J207" s="100" t="s">
        <v>112</v>
      </c>
      <c r="K207" s="100">
        <v>2000</v>
      </c>
      <c r="N207" t="s">
        <v>168</v>
      </c>
      <c r="O207" t="s">
        <v>9</v>
      </c>
      <c r="P207" t="s">
        <v>93</v>
      </c>
      <c r="Q207" t="str">
        <f ca="1">OFFSET('GROUP-FOR-PLOT'!$B$4,MATCH(P207,'GROUP-FOR-PLOT'!$A$5:$A$118,0),0)</f>
        <v>Devitrified</v>
      </c>
      <c r="R207">
        <v>2800</v>
      </c>
      <c r="S207">
        <v>236.87664041994776</v>
      </c>
    </row>
    <row r="208" spans="4:19" x14ac:dyDescent="0.25">
      <c r="D208" t="s">
        <v>216</v>
      </c>
      <c r="E208" t="s">
        <v>9</v>
      </c>
      <c r="F208" t="s">
        <v>10</v>
      </c>
      <c r="G208" t="str">
        <f ca="1">OFFSET('GROUP-FOR-PLOT'!$B$4,MATCH(F208,'GROUP-FOR-PLOT'!$A$5:$A$118,0),0)</f>
        <v>Devitrified</v>
      </c>
      <c r="H208">
        <v>800</v>
      </c>
      <c r="I208">
        <v>79</v>
      </c>
      <c r="J208" s="100" t="s">
        <v>30</v>
      </c>
      <c r="K208" s="101">
        <v>2000</v>
      </c>
      <c r="N208" t="s">
        <v>42</v>
      </c>
      <c r="O208" t="s">
        <v>9</v>
      </c>
      <c r="P208" t="s">
        <v>43</v>
      </c>
      <c r="Q208" t="str">
        <f ca="1">OFFSET('GROUP-FOR-PLOT'!$B$4,MATCH(P208,'GROUP-FOR-PLOT'!$A$5:$A$118,0),0)</f>
        <v>Devitrified</v>
      </c>
      <c r="R208">
        <v>2800</v>
      </c>
      <c r="S208">
        <v>361.84251968503941</v>
      </c>
    </row>
    <row r="209" spans="4:19" x14ac:dyDescent="0.25">
      <c r="D209" t="s">
        <v>173</v>
      </c>
      <c r="E209" t="s">
        <v>9</v>
      </c>
      <c r="F209" t="s">
        <v>5</v>
      </c>
      <c r="G209" t="str">
        <f ca="1">OFFSET('GROUP-FOR-PLOT'!$B$4,MATCH(F209,'GROUP-FOR-PLOT'!$A$5:$A$118,0),0)</f>
        <v>Devitrified</v>
      </c>
      <c r="H209">
        <v>800</v>
      </c>
      <c r="I209">
        <v>40.960629921259851</v>
      </c>
      <c r="J209" s="100" t="s">
        <v>168</v>
      </c>
      <c r="K209" s="100">
        <v>2400</v>
      </c>
      <c r="N209" t="s">
        <v>42</v>
      </c>
      <c r="O209" t="s">
        <v>9</v>
      </c>
      <c r="P209" t="s">
        <v>5</v>
      </c>
      <c r="Q209" t="str">
        <f ca="1">OFFSET('GROUP-FOR-PLOT'!$B$4,MATCH(P209,'GROUP-FOR-PLOT'!$A$5:$A$118,0),0)</f>
        <v>Devitrified</v>
      </c>
      <c r="R209">
        <v>3200</v>
      </c>
      <c r="S209">
        <v>147.01312335958028</v>
      </c>
    </row>
    <row r="210" spans="4:19" x14ac:dyDescent="0.25">
      <c r="D210" t="s">
        <v>173</v>
      </c>
      <c r="E210" t="s">
        <v>9</v>
      </c>
      <c r="F210" t="s">
        <v>5</v>
      </c>
      <c r="G210" t="str">
        <f ca="1">OFFSET('GROUP-FOR-PLOT'!$B$4,MATCH(F210,'GROUP-FOR-PLOT'!$A$5:$A$118,0),0)</f>
        <v>Devitrified</v>
      </c>
      <c r="H210">
        <v>800</v>
      </c>
      <c r="I210">
        <v>87.926509186351723</v>
      </c>
      <c r="J210" s="100" t="s">
        <v>201</v>
      </c>
      <c r="K210" s="100">
        <v>2400</v>
      </c>
      <c r="N210" t="s">
        <v>108</v>
      </c>
      <c r="O210" t="s">
        <v>9</v>
      </c>
      <c r="P210" t="s">
        <v>5</v>
      </c>
      <c r="Q210" t="str">
        <f ca="1">OFFSET('GROUP-FOR-PLOT'!$B$4,MATCH(P210,'GROUP-FOR-PLOT'!$A$5:$A$118,0),0)</f>
        <v>Devitrified</v>
      </c>
      <c r="R210">
        <v>3200</v>
      </c>
      <c r="S210">
        <v>0.98687664041972312</v>
      </c>
    </row>
    <row r="211" spans="4:19" x14ac:dyDescent="0.25">
      <c r="D211" t="s">
        <v>173</v>
      </c>
      <c r="E211" t="s">
        <v>9</v>
      </c>
      <c r="F211" t="s">
        <v>5</v>
      </c>
      <c r="G211" t="str">
        <f ca="1">OFFSET('GROUP-FOR-PLOT'!$B$4,MATCH(F211,'GROUP-FOR-PLOT'!$A$5:$A$118,0),0)</f>
        <v>Devitrified</v>
      </c>
      <c r="H211">
        <v>800</v>
      </c>
      <c r="I211">
        <v>169.94750656167957</v>
      </c>
      <c r="J211" s="100" t="s">
        <v>212</v>
      </c>
      <c r="K211" s="100">
        <v>2400</v>
      </c>
      <c r="N211" t="s">
        <v>37</v>
      </c>
      <c r="O211" t="s">
        <v>9</v>
      </c>
      <c r="P211" t="s">
        <v>5</v>
      </c>
      <c r="Q211" t="str">
        <f ca="1">OFFSET('GROUP-FOR-PLOT'!$B$4,MATCH(P211,'GROUP-FOR-PLOT'!$A$5:$A$118,0),0)</f>
        <v>Devitrified</v>
      </c>
      <c r="R211">
        <v>3200</v>
      </c>
      <c r="S211">
        <v>21.104986876640396</v>
      </c>
    </row>
    <row r="212" spans="4:19" x14ac:dyDescent="0.25">
      <c r="D212" t="s">
        <v>137</v>
      </c>
      <c r="E212" t="s">
        <v>6</v>
      </c>
      <c r="F212" t="s">
        <v>5</v>
      </c>
      <c r="G212" t="str">
        <f ca="1">OFFSET('GROUP-FOR-PLOT'!$B$4,MATCH(F212,'GROUP-FOR-PLOT'!$A$5:$A$118,0),0)</f>
        <v>Devitrified</v>
      </c>
      <c r="H212">
        <v>800</v>
      </c>
      <c r="I212">
        <v>60.881889763779554</v>
      </c>
      <c r="J212" s="100" t="s">
        <v>185</v>
      </c>
      <c r="K212" s="100">
        <v>2400</v>
      </c>
      <c r="N212" t="s">
        <v>37</v>
      </c>
      <c r="O212" t="s">
        <v>9</v>
      </c>
      <c r="P212" t="s">
        <v>5</v>
      </c>
      <c r="Q212" t="str">
        <f ca="1">OFFSET('GROUP-FOR-PLOT'!$B$4,MATCH(P212,'GROUP-FOR-PLOT'!$A$5:$A$118,0),0)</f>
        <v>Devitrified</v>
      </c>
      <c r="R212">
        <v>3200</v>
      </c>
      <c r="S212">
        <v>9.1443569553812267</v>
      </c>
    </row>
    <row r="213" spans="4:19" x14ac:dyDescent="0.25">
      <c r="D213" t="s">
        <v>144</v>
      </c>
      <c r="E213" t="s">
        <v>4</v>
      </c>
      <c r="F213" t="s">
        <v>5</v>
      </c>
      <c r="G213" t="str">
        <f ca="1">OFFSET('GROUP-FOR-PLOT'!$B$4,MATCH(F213,'GROUP-FOR-PLOT'!$A$5:$A$118,0),0)</f>
        <v>Devitrified</v>
      </c>
      <c r="H213">
        <v>800</v>
      </c>
      <c r="I213">
        <v>35.104986876640623</v>
      </c>
      <c r="J213" s="100" t="s">
        <v>173</v>
      </c>
      <c r="K213" s="100">
        <v>2400</v>
      </c>
      <c r="N213" t="s">
        <v>48</v>
      </c>
      <c r="O213" t="s">
        <v>9</v>
      </c>
      <c r="P213" t="s">
        <v>5</v>
      </c>
      <c r="Q213" t="str">
        <f ca="1">OFFSET('GROUP-FOR-PLOT'!$B$4,MATCH(P213,'GROUP-FOR-PLOT'!$A$5:$A$118,0),0)</f>
        <v>Devitrified</v>
      </c>
      <c r="R213">
        <v>3200</v>
      </c>
      <c r="S213">
        <v>115.15485564304436</v>
      </c>
    </row>
    <row r="214" spans="4:19" x14ac:dyDescent="0.25">
      <c r="D214" t="s">
        <v>144</v>
      </c>
      <c r="E214" t="s">
        <v>4</v>
      </c>
      <c r="F214" t="s">
        <v>5</v>
      </c>
      <c r="G214" t="str">
        <f ca="1">OFFSET('GROUP-FOR-PLOT'!$B$4,MATCH(F214,'GROUP-FOR-PLOT'!$A$5:$A$118,0),0)</f>
        <v>Devitrified</v>
      </c>
      <c r="H214">
        <v>800</v>
      </c>
      <c r="I214">
        <v>180.11811023622022</v>
      </c>
      <c r="J214" s="100" t="s">
        <v>176</v>
      </c>
      <c r="K214" s="100">
        <v>2400</v>
      </c>
      <c r="N214" t="s">
        <v>48</v>
      </c>
      <c r="O214" t="s">
        <v>9</v>
      </c>
      <c r="P214" t="s">
        <v>5</v>
      </c>
      <c r="Q214" t="str">
        <f ca="1">OFFSET('GROUP-FOR-PLOT'!$B$4,MATCH(P214,'GROUP-FOR-PLOT'!$A$5:$A$118,0),0)</f>
        <v>Devitrified</v>
      </c>
      <c r="R214">
        <v>3200</v>
      </c>
      <c r="S214">
        <v>139.76377952755956</v>
      </c>
    </row>
    <row r="215" spans="4:19" x14ac:dyDescent="0.25">
      <c r="D215" t="s">
        <v>144</v>
      </c>
      <c r="E215" t="s">
        <v>4</v>
      </c>
      <c r="F215" t="s">
        <v>5</v>
      </c>
      <c r="G215" t="str">
        <f ca="1">OFFSET('GROUP-FOR-PLOT'!$B$4,MATCH(F215,'GROUP-FOR-PLOT'!$A$5:$A$118,0),0)</f>
        <v>Devitrified</v>
      </c>
      <c r="H215">
        <v>800</v>
      </c>
      <c r="I215">
        <v>40.026246719160099</v>
      </c>
      <c r="J215" s="100" t="s">
        <v>135</v>
      </c>
      <c r="K215" s="100">
        <v>2400</v>
      </c>
      <c r="N215" t="s">
        <v>51</v>
      </c>
      <c r="O215" t="s">
        <v>9</v>
      </c>
      <c r="P215" t="s">
        <v>5</v>
      </c>
      <c r="Q215" t="str">
        <f ca="1">OFFSET('GROUP-FOR-PLOT'!$B$4,MATCH(P215,'GROUP-FOR-PLOT'!$A$5:$A$118,0),0)</f>
        <v>Devitrified</v>
      </c>
      <c r="R215">
        <v>3200</v>
      </c>
      <c r="S215">
        <v>185.02624671916055</v>
      </c>
    </row>
    <row r="216" spans="4:19" x14ac:dyDescent="0.25">
      <c r="D216" t="s">
        <v>34</v>
      </c>
      <c r="E216" t="s">
        <v>9</v>
      </c>
      <c r="F216" t="s">
        <v>5</v>
      </c>
      <c r="G216" t="str">
        <f ca="1">OFFSET('GROUP-FOR-PLOT'!$B$4,MATCH(F216,'GROUP-FOR-PLOT'!$A$5:$A$118,0),0)</f>
        <v>Devitrified</v>
      </c>
      <c r="H216">
        <v>800</v>
      </c>
      <c r="I216">
        <v>3.1443569553803172</v>
      </c>
      <c r="J216" s="100" t="s">
        <v>137</v>
      </c>
      <c r="K216" s="100">
        <v>2400</v>
      </c>
      <c r="N216" t="s">
        <v>51</v>
      </c>
      <c r="O216" t="s">
        <v>9</v>
      </c>
      <c r="P216" t="s">
        <v>5</v>
      </c>
      <c r="Q216" t="str">
        <f ca="1">OFFSET('GROUP-FOR-PLOT'!$B$4,MATCH(P216,'GROUP-FOR-PLOT'!$A$5:$A$118,0),0)</f>
        <v>Devitrified</v>
      </c>
      <c r="R216">
        <v>3200</v>
      </c>
      <c r="S216">
        <v>174.94750656168071</v>
      </c>
    </row>
    <row r="217" spans="4:19" x14ac:dyDescent="0.25">
      <c r="D217" t="s">
        <v>46</v>
      </c>
      <c r="E217" t="s">
        <v>9</v>
      </c>
      <c r="F217" t="s">
        <v>5</v>
      </c>
      <c r="G217" t="str">
        <f ca="1">OFFSET('GROUP-FOR-PLOT'!$B$4,MATCH(F217,'GROUP-FOR-PLOT'!$A$5:$A$118,0),0)</f>
        <v>Devitrified</v>
      </c>
      <c r="H217">
        <v>800</v>
      </c>
      <c r="I217">
        <v>70.866141732282813</v>
      </c>
      <c r="J217" s="100" t="s">
        <v>42</v>
      </c>
      <c r="K217" s="101">
        <v>2400</v>
      </c>
      <c r="N217" t="s">
        <v>90</v>
      </c>
      <c r="O217" t="s">
        <v>9</v>
      </c>
      <c r="P217" t="s">
        <v>5</v>
      </c>
      <c r="Q217" t="str">
        <f ca="1">OFFSET('GROUP-FOR-PLOT'!$B$4,MATCH(P217,'GROUP-FOR-PLOT'!$A$5:$A$118,0),0)</f>
        <v>Devitrified</v>
      </c>
      <c r="R217">
        <v>3200</v>
      </c>
      <c r="S217">
        <v>288.93700787401667</v>
      </c>
    </row>
    <row r="218" spans="4:19" x14ac:dyDescent="0.25">
      <c r="D218" t="s">
        <v>46</v>
      </c>
      <c r="E218" t="s">
        <v>4</v>
      </c>
      <c r="F218" t="s">
        <v>5</v>
      </c>
      <c r="G218" t="str">
        <f ca="1">OFFSET('GROUP-FOR-PLOT'!$B$4,MATCH(F218,'GROUP-FOR-PLOT'!$A$5:$A$118,0),0)</f>
        <v>Devitrified</v>
      </c>
      <c r="H218">
        <v>800</v>
      </c>
      <c r="I218">
        <v>92.92913385826796</v>
      </c>
      <c r="J218" s="100" t="s">
        <v>46</v>
      </c>
      <c r="K218" s="100">
        <v>2400</v>
      </c>
      <c r="N218" t="s">
        <v>92</v>
      </c>
      <c r="O218" t="s">
        <v>9</v>
      </c>
      <c r="P218" t="s">
        <v>5</v>
      </c>
      <c r="Q218" t="str">
        <f ca="1">OFFSET('GROUP-FOR-PLOT'!$B$4,MATCH(P218,'GROUP-FOR-PLOT'!$A$5:$A$118,0),0)</f>
        <v>Devitrified</v>
      </c>
      <c r="R218">
        <v>3200</v>
      </c>
      <c r="S218">
        <v>104.11811023622067</v>
      </c>
    </row>
    <row r="219" spans="4:19" x14ac:dyDescent="0.25">
      <c r="D219" t="s">
        <v>59</v>
      </c>
      <c r="E219" t="s">
        <v>9</v>
      </c>
      <c r="F219" t="s">
        <v>5</v>
      </c>
      <c r="G219" t="str">
        <f ca="1">OFFSET('GROUP-FOR-PLOT'!$B$4,MATCH(F219,'GROUP-FOR-PLOT'!$A$5:$A$118,0),0)</f>
        <v>Devitrified</v>
      </c>
      <c r="H219">
        <v>800</v>
      </c>
      <c r="I219">
        <v>47.039370078740376</v>
      </c>
      <c r="J219" s="100" t="s">
        <v>81</v>
      </c>
      <c r="K219" s="101">
        <v>2400</v>
      </c>
      <c r="N219" t="s">
        <v>92</v>
      </c>
      <c r="O219" t="s">
        <v>9</v>
      </c>
      <c r="P219" t="s">
        <v>5</v>
      </c>
      <c r="Q219" t="str">
        <f ca="1">OFFSET('GROUP-FOR-PLOT'!$B$4,MATCH(P219,'GROUP-FOR-PLOT'!$A$5:$A$118,0),0)</f>
        <v>Devitrified</v>
      </c>
      <c r="R219">
        <v>3200</v>
      </c>
      <c r="S219">
        <v>79.724409448818733</v>
      </c>
    </row>
    <row r="220" spans="4:19" x14ac:dyDescent="0.25">
      <c r="D220" t="s">
        <v>146</v>
      </c>
      <c r="E220" t="s">
        <v>9</v>
      </c>
      <c r="F220" t="s">
        <v>10</v>
      </c>
      <c r="G220" t="str">
        <f ca="1">OFFSET('GROUP-FOR-PLOT'!$B$4,MATCH(F220,'GROUP-FOR-PLOT'!$A$5:$A$118,0),0)</f>
        <v>Devitrified</v>
      </c>
      <c r="H220">
        <v>800</v>
      </c>
      <c r="I220">
        <v>25.884514435695564</v>
      </c>
      <c r="J220" s="100" t="s">
        <v>82</v>
      </c>
      <c r="K220" s="100">
        <v>2400</v>
      </c>
      <c r="N220" t="s">
        <v>109</v>
      </c>
      <c r="O220" t="s">
        <v>9</v>
      </c>
      <c r="P220" t="s">
        <v>5</v>
      </c>
      <c r="Q220" t="str">
        <f ca="1">OFFSET('GROUP-FOR-PLOT'!$B$4,MATCH(P220,'GROUP-FOR-PLOT'!$A$5:$A$118,0),0)</f>
        <v>Devitrified</v>
      </c>
      <c r="R220">
        <v>3200</v>
      </c>
      <c r="S220">
        <v>338.91076115485566</v>
      </c>
    </row>
    <row r="221" spans="4:19" x14ac:dyDescent="0.25">
      <c r="D221" t="s">
        <v>82</v>
      </c>
      <c r="E221" t="s">
        <v>4</v>
      </c>
      <c r="F221" t="s">
        <v>5</v>
      </c>
      <c r="G221" t="str">
        <f ca="1">OFFSET('GROUP-FOR-PLOT'!$B$4,MATCH(F221,'GROUP-FOR-PLOT'!$A$5:$A$118,0),0)</f>
        <v>Devitrified</v>
      </c>
      <c r="H221">
        <v>800</v>
      </c>
      <c r="I221">
        <v>34.776902887138931</v>
      </c>
      <c r="J221" s="100" t="s">
        <v>97</v>
      </c>
      <c r="K221" s="100">
        <v>2400</v>
      </c>
      <c r="N221" t="s">
        <v>112</v>
      </c>
      <c r="O221" t="s">
        <v>9</v>
      </c>
      <c r="P221" t="s">
        <v>5</v>
      </c>
      <c r="Q221" t="str">
        <f ca="1">OFFSET('GROUP-FOR-PLOT'!$B$4,MATCH(P221,'GROUP-FOR-PLOT'!$A$5:$A$118,0),0)</f>
        <v>Devitrified</v>
      </c>
      <c r="R221">
        <v>3200</v>
      </c>
      <c r="S221">
        <v>129.92125984252016</v>
      </c>
    </row>
    <row r="222" spans="4:19" x14ac:dyDescent="0.25">
      <c r="D222" t="s">
        <v>82</v>
      </c>
      <c r="E222" t="s">
        <v>4</v>
      </c>
      <c r="F222" t="s">
        <v>5</v>
      </c>
      <c r="G222" t="str">
        <f ca="1">OFFSET('GROUP-FOR-PLOT'!$B$4,MATCH(F222,'GROUP-FOR-PLOT'!$A$5:$A$118,0),0)</f>
        <v>Devitrified</v>
      </c>
      <c r="H222">
        <v>800</v>
      </c>
      <c r="I222">
        <v>240.15748031496105</v>
      </c>
      <c r="J222" s="100" t="s">
        <v>108</v>
      </c>
      <c r="K222" s="101">
        <v>2400</v>
      </c>
      <c r="N222" t="s">
        <v>42</v>
      </c>
      <c r="O222" t="s">
        <v>9</v>
      </c>
      <c r="P222" t="s">
        <v>43</v>
      </c>
      <c r="Q222" t="str">
        <f ca="1">OFFSET('GROUP-FOR-PLOT'!$B$4,MATCH(P222,'GROUP-FOR-PLOT'!$A$5:$A$118,0),0)</f>
        <v>Devitrified</v>
      </c>
      <c r="R222">
        <v>3200</v>
      </c>
      <c r="S222">
        <v>252.98687664041972</v>
      </c>
    </row>
    <row r="223" spans="4:19" x14ac:dyDescent="0.25">
      <c r="D223" t="s">
        <v>82</v>
      </c>
      <c r="E223" t="s">
        <v>4</v>
      </c>
      <c r="F223" t="s">
        <v>5</v>
      </c>
      <c r="G223" t="str">
        <f ca="1">OFFSET('GROUP-FOR-PLOT'!$B$4,MATCH(F223,'GROUP-FOR-PLOT'!$A$5:$A$118,0),0)</f>
        <v>Devitrified</v>
      </c>
      <c r="H223">
        <v>800</v>
      </c>
      <c r="I223">
        <v>46.934383202099525</v>
      </c>
      <c r="J223" s="100" t="s">
        <v>110</v>
      </c>
      <c r="K223" s="100">
        <v>2400</v>
      </c>
      <c r="N223" t="s">
        <v>42</v>
      </c>
      <c r="O223" t="s">
        <v>9</v>
      </c>
      <c r="P223" t="s">
        <v>5</v>
      </c>
      <c r="Q223" t="str">
        <f ca="1">OFFSET('GROUP-FOR-PLOT'!$B$4,MATCH(P223,'GROUP-FOR-PLOT'!$A$5:$A$118,0),0)</f>
        <v>Devitrified</v>
      </c>
      <c r="R223">
        <v>3600</v>
      </c>
      <c r="S223">
        <v>290.97900262467101</v>
      </c>
    </row>
    <row r="224" spans="4:19" x14ac:dyDescent="0.25">
      <c r="D224" t="s">
        <v>110</v>
      </c>
      <c r="E224" t="s">
        <v>11</v>
      </c>
      <c r="F224" t="s">
        <v>5</v>
      </c>
      <c r="G224" t="str">
        <f ca="1">OFFSET('GROUP-FOR-PLOT'!$B$4,MATCH(F224,'GROUP-FOR-PLOT'!$A$5:$A$118,0),0)</f>
        <v>Devitrified</v>
      </c>
      <c r="H224">
        <v>800</v>
      </c>
      <c r="I224">
        <v>40.026246719160326</v>
      </c>
      <c r="J224" s="100" t="s">
        <v>111</v>
      </c>
      <c r="K224" s="100">
        <v>2400</v>
      </c>
      <c r="N224" t="s">
        <v>37</v>
      </c>
      <c r="O224" t="s">
        <v>9</v>
      </c>
      <c r="P224" t="s">
        <v>5</v>
      </c>
      <c r="Q224" t="str">
        <f ca="1">OFFSET('GROUP-FOR-PLOT'!$B$4,MATCH(P224,'GROUP-FOR-PLOT'!$A$5:$A$118,0),0)</f>
        <v>Devitrified</v>
      </c>
      <c r="R224">
        <v>3600</v>
      </c>
      <c r="S224">
        <v>400</v>
      </c>
    </row>
    <row r="225" spans="4:19" x14ac:dyDescent="0.25">
      <c r="D225" t="s">
        <v>110</v>
      </c>
      <c r="E225" t="s">
        <v>4</v>
      </c>
      <c r="F225" t="s">
        <v>5</v>
      </c>
      <c r="G225" t="str">
        <f ca="1">OFFSET('GROUP-FOR-PLOT'!$B$4,MATCH(F225,'GROUP-FOR-PLOT'!$A$5:$A$118,0),0)</f>
        <v>Devitrified</v>
      </c>
      <c r="H225">
        <v>800</v>
      </c>
      <c r="I225">
        <v>24.934383202099752</v>
      </c>
      <c r="J225" s="100" t="s">
        <v>25</v>
      </c>
      <c r="K225" s="101">
        <v>2400</v>
      </c>
      <c r="N225" t="s">
        <v>48</v>
      </c>
      <c r="O225" t="s">
        <v>9</v>
      </c>
      <c r="P225" t="s">
        <v>5</v>
      </c>
      <c r="Q225" t="str">
        <f ca="1">OFFSET('GROUP-FOR-PLOT'!$B$4,MATCH(P225,'GROUP-FOR-PLOT'!$A$5:$A$118,0),0)</f>
        <v>Devitrified</v>
      </c>
      <c r="R225">
        <v>3600</v>
      </c>
      <c r="S225">
        <v>322.17847769028867</v>
      </c>
    </row>
    <row r="226" spans="4:19" x14ac:dyDescent="0.25">
      <c r="D226" t="s">
        <v>110</v>
      </c>
      <c r="E226" t="s">
        <v>4</v>
      </c>
      <c r="F226" t="s">
        <v>5</v>
      </c>
      <c r="G226" t="str">
        <f ca="1">OFFSET('GROUP-FOR-PLOT'!$B$4,MATCH(F226,'GROUP-FOR-PLOT'!$A$5:$A$118,0),0)</f>
        <v>Devitrified</v>
      </c>
      <c r="H226">
        <v>800</v>
      </c>
      <c r="I226">
        <v>10.170603674540416</v>
      </c>
      <c r="J226" s="100" t="s">
        <v>35</v>
      </c>
      <c r="K226" s="101">
        <v>2400</v>
      </c>
      <c r="N226" t="s">
        <v>51</v>
      </c>
      <c r="O226" t="s">
        <v>9</v>
      </c>
      <c r="P226" t="s">
        <v>5</v>
      </c>
      <c r="Q226" t="str">
        <f ca="1">OFFSET('GROUP-FOR-PLOT'!$B$4,MATCH(P226,'GROUP-FOR-PLOT'!$A$5:$A$118,0),0)</f>
        <v>Devitrified</v>
      </c>
      <c r="R226">
        <v>3600</v>
      </c>
      <c r="S226">
        <v>4.8425196850394059</v>
      </c>
    </row>
    <row r="227" spans="4:19" x14ac:dyDescent="0.25">
      <c r="D227" t="s">
        <v>110</v>
      </c>
      <c r="E227" t="s">
        <v>4</v>
      </c>
      <c r="F227" t="s">
        <v>5</v>
      </c>
      <c r="G227" t="str">
        <f ca="1">OFFSET('GROUP-FOR-PLOT'!$B$4,MATCH(F227,'GROUP-FOR-PLOT'!$A$5:$A$118,0),0)</f>
        <v>Devitrified</v>
      </c>
      <c r="H227">
        <v>800</v>
      </c>
      <c r="I227">
        <v>132.88188976377978</v>
      </c>
      <c r="J227" s="100" t="s">
        <v>37</v>
      </c>
      <c r="K227" s="101">
        <v>2400</v>
      </c>
      <c r="N227" t="s">
        <v>51</v>
      </c>
      <c r="O227" t="s">
        <v>9</v>
      </c>
      <c r="P227" t="s">
        <v>5</v>
      </c>
      <c r="Q227" t="str">
        <f ca="1">OFFSET('GROUP-FOR-PLOT'!$B$4,MATCH(P227,'GROUP-FOR-PLOT'!$A$5:$A$118,0),0)</f>
        <v>Devitrified</v>
      </c>
      <c r="R227">
        <v>3600</v>
      </c>
      <c r="S227">
        <v>239.82939632545913</v>
      </c>
    </row>
    <row r="228" spans="4:19" x14ac:dyDescent="0.25">
      <c r="D228" t="s">
        <v>111</v>
      </c>
      <c r="E228" t="s">
        <v>9</v>
      </c>
      <c r="F228" t="s">
        <v>5</v>
      </c>
      <c r="G228" t="str">
        <f ca="1">OFFSET('GROUP-FOR-PLOT'!$B$4,MATCH(F228,'GROUP-FOR-PLOT'!$A$5:$A$118,0),0)</f>
        <v>Devitrified</v>
      </c>
      <c r="H228">
        <v>800</v>
      </c>
      <c r="I228">
        <v>400</v>
      </c>
      <c r="J228" s="100" t="s">
        <v>48</v>
      </c>
      <c r="K228" s="101">
        <v>2400</v>
      </c>
      <c r="N228" t="s">
        <v>51</v>
      </c>
      <c r="O228" t="s">
        <v>9</v>
      </c>
      <c r="P228" t="s">
        <v>5</v>
      </c>
      <c r="Q228" t="str">
        <f ca="1">OFFSET('GROUP-FOR-PLOT'!$B$4,MATCH(P228,'GROUP-FOR-PLOT'!$A$5:$A$118,0),0)</f>
        <v>Devitrified</v>
      </c>
      <c r="R228">
        <v>3600</v>
      </c>
      <c r="S228">
        <v>5.0656167979004749</v>
      </c>
    </row>
    <row r="229" spans="4:19" x14ac:dyDescent="0.25">
      <c r="D229" t="s">
        <v>113</v>
      </c>
      <c r="E229" t="s">
        <v>4</v>
      </c>
      <c r="F229" t="s">
        <v>5</v>
      </c>
      <c r="G229" t="str">
        <f ca="1">OFFSET('GROUP-FOR-PLOT'!$B$4,MATCH(F229,'GROUP-FOR-PLOT'!$A$5:$A$118,0),0)</f>
        <v>Devitrified</v>
      </c>
      <c r="H229">
        <v>800</v>
      </c>
      <c r="I229">
        <v>125.85826771653547</v>
      </c>
      <c r="J229" s="100" t="s">
        <v>51</v>
      </c>
      <c r="K229" s="101">
        <v>2400</v>
      </c>
      <c r="N229" t="s">
        <v>90</v>
      </c>
      <c r="O229" t="s">
        <v>9</v>
      </c>
      <c r="P229" t="s">
        <v>5</v>
      </c>
      <c r="Q229" t="str">
        <f ca="1">OFFSET('GROUP-FOR-PLOT'!$B$4,MATCH(P229,'GROUP-FOR-PLOT'!$A$5:$A$118,0),0)</f>
        <v>Devitrified</v>
      </c>
      <c r="R229">
        <v>3600</v>
      </c>
      <c r="S229">
        <v>45.052493438320198</v>
      </c>
    </row>
    <row r="230" spans="4:19" x14ac:dyDescent="0.25">
      <c r="D230" t="s">
        <v>113</v>
      </c>
      <c r="E230" t="s">
        <v>4</v>
      </c>
      <c r="F230" t="s">
        <v>5</v>
      </c>
      <c r="G230" t="str">
        <f ca="1">OFFSET('GROUP-FOR-PLOT'!$B$4,MATCH(F230,'GROUP-FOR-PLOT'!$A$5:$A$118,0),0)</f>
        <v>Devitrified</v>
      </c>
      <c r="H230">
        <v>800</v>
      </c>
      <c r="I230">
        <v>82.020997375328079</v>
      </c>
      <c r="J230" s="100" t="s">
        <v>61</v>
      </c>
      <c r="K230" s="101">
        <v>2400</v>
      </c>
      <c r="N230" t="s">
        <v>90</v>
      </c>
      <c r="O230" t="s">
        <v>9</v>
      </c>
      <c r="P230" t="s">
        <v>5</v>
      </c>
      <c r="Q230" t="str">
        <f ca="1">OFFSET('GROUP-FOR-PLOT'!$B$4,MATCH(P230,'GROUP-FOR-PLOT'!$A$5:$A$118,0),0)</f>
        <v>Devitrified</v>
      </c>
      <c r="R230">
        <v>3600</v>
      </c>
      <c r="S230">
        <v>9.1863517060364757</v>
      </c>
    </row>
    <row r="231" spans="4:19" x14ac:dyDescent="0.25">
      <c r="D231" t="s">
        <v>112</v>
      </c>
      <c r="E231" t="s">
        <v>4</v>
      </c>
      <c r="F231" t="s">
        <v>5</v>
      </c>
      <c r="G231" t="str">
        <f ca="1">OFFSET('GROUP-FOR-PLOT'!$B$4,MATCH(F231,'GROUP-FOR-PLOT'!$A$5:$A$118,0),0)</f>
        <v>Devitrified</v>
      </c>
      <c r="H231">
        <v>800</v>
      </c>
      <c r="I231">
        <v>34.881889763779554</v>
      </c>
      <c r="J231" s="100" t="s">
        <v>67</v>
      </c>
      <c r="K231" s="101">
        <v>2400</v>
      </c>
      <c r="N231" t="s">
        <v>90</v>
      </c>
      <c r="O231" t="s">
        <v>9</v>
      </c>
      <c r="P231" t="s">
        <v>5</v>
      </c>
      <c r="Q231" t="str">
        <f ca="1">OFFSET('GROUP-FOR-PLOT'!$B$4,MATCH(P231,'GROUP-FOR-PLOT'!$A$5:$A$118,0),0)</f>
        <v>Devitrified</v>
      </c>
      <c r="R231">
        <v>3600</v>
      </c>
      <c r="S231">
        <v>53.805774278215722</v>
      </c>
    </row>
    <row r="232" spans="4:19" x14ac:dyDescent="0.25">
      <c r="D232" t="s">
        <v>112</v>
      </c>
      <c r="E232" t="s">
        <v>4</v>
      </c>
      <c r="F232" t="s">
        <v>5</v>
      </c>
      <c r="G232" t="str">
        <f ca="1">OFFSET('GROUP-FOR-PLOT'!$B$4,MATCH(F232,'GROUP-FOR-PLOT'!$A$5:$A$118,0),0)</f>
        <v>Devitrified</v>
      </c>
      <c r="H232">
        <v>800</v>
      </c>
      <c r="I232">
        <v>205.01312335958005</v>
      </c>
      <c r="J232" s="100" t="s">
        <v>87</v>
      </c>
      <c r="K232" s="101">
        <v>2400</v>
      </c>
      <c r="N232" t="s">
        <v>90</v>
      </c>
      <c r="O232" t="s">
        <v>9</v>
      </c>
      <c r="P232" t="s">
        <v>5</v>
      </c>
      <c r="Q232" t="str">
        <f ca="1">OFFSET('GROUP-FOR-PLOT'!$B$4,MATCH(P232,'GROUP-FOR-PLOT'!$A$5:$A$118,0),0)</f>
        <v>Devitrified</v>
      </c>
      <c r="R232">
        <v>3600</v>
      </c>
      <c r="S232">
        <v>23.95013123359513</v>
      </c>
    </row>
    <row r="233" spans="4:19" x14ac:dyDescent="0.25">
      <c r="D233" t="s">
        <v>193</v>
      </c>
      <c r="E233" t="s">
        <v>4</v>
      </c>
      <c r="F233" t="s">
        <v>166</v>
      </c>
      <c r="G233" t="str">
        <f ca="1">OFFSET('GROUP-FOR-PLOT'!$B$4,MATCH(F233,'GROUP-FOR-PLOT'!$A$5:$A$118,0),0)</f>
        <v>Devitrified</v>
      </c>
      <c r="H233">
        <v>800</v>
      </c>
      <c r="I233">
        <v>43</v>
      </c>
      <c r="J233" s="100" t="s">
        <v>90</v>
      </c>
      <c r="K233" s="101">
        <v>2400</v>
      </c>
      <c r="N233" t="s">
        <v>92</v>
      </c>
      <c r="O233" t="s">
        <v>9</v>
      </c>
      <c r="P233" t="s">
        <v>5</v>
      </c>
      <c r="Q233" t="str">
        <f ca="1">OFFSET('GROUP-FOR-PLOT'!$B$4,MATCH(P233,'GROUP-FOR-PLOT'!$A$5:$A$118,0),0)</f>
        <v>Devitrified</v>
      </c>
      <c r="R233">
        <v>3600</v>
      </c>
      <c r="S233">
        <v>9.8425196850394059</v>
      </c>
    </row>
    <row r="234" spans="4:19" x14ac:dyDescent="0.25">
      <c r="D234" t="s">
        <v>173</v>
      </c>
      <c r="E234" t="s">
        <v>9</v>
      </c>
      <c r="F234" t="s">
        <v>166</v>
      </c>
      <c r="G234" t="str">
        <f ca="1">OFFSET('GROUP-FOR-PLOT'!$B$4,MATCH(F234,'GROUP-FOR-PLOT'!$A$5:$A$118,0),0)</f>
        <v>Devitrified</v>
      </c>
      <c r="H234">
        <v>800</v>
      </c>
      <c r="I234">
        <v>72.950131233596039</v>
      </c>
      <c r="J234" s="100" t="s">
        <v>92</v>
      </c>
      <c r="K234" s="101">
        <v>2400</v>
      </c>
      <c r="N234" t="s">
        <v>176</v>
      </c>
      <c r="O234" t="s">
        <v>9</v>
      </c>
      <c r="P234" t="s">
        <v>93</v>
      </c>
      <c r="Q234" t="str">
        <f ca="1">OFFSET('GROUP-FOR-PLOT'!$B$4,MATCH(P234,'GROUP-FOR-PLOT'!$A$5:$A$118,0),0)</f>
        <v>Devitrified</v>
      </c>
      <c r="R234">
        <v>3600</v>
      </c>
      <c r="S234">
        <v>142.060367454068</v>
      </c>
    </row>
    <row r="235" spans="4:19" x14ac:dyDescent="0.25">
      <c r="D235" t="s">
        <v>168</v>
      </c>
      <c r="E235" t="s">
        <v>9</v>
      </c>
      <c r="F235" t="s">
        <v>93</v>
      </c>
      <c r="G235" t="str">
        <f ca="1">OFFSET('GROUP-FOR-PLOT'!$B$4,MATCH(F235,'GROUP-FOR-PLOT'!$A$5:$A$118,0),0)</f>
        <v>Devitrified</v>
      </c>
      <c r="H235">
        <v>800</v>
      </c>
      <c r="I235">
        <v>19.028871391076336</v>
      </c>
      <c r="J235" s="100" t="s">
        <v>98</v>
      </c>
      <c r="K235" s="101">
        <v>2400</v>
      </c>
      <c r="N235" t="s">
        <v>42</v>
      </c>
      <c r="O235" t="s">
        <v>9</v>
      </c>
      <c r="P235" t="s">
        <v>5</v>
      </c>
      <c r="Q235" t="str">
        <f ca="1">OFFSET('GROUP-FOR-PLOT'!$B$4,MATCH(P235,'GROUP-FOR-PLOT'!$A$5:$A$118,0),0)</f>
        <v>Devitrified</v>
      </c>
      <c r="R235">
        <v>4000</v>
      </c>
      <c r="S235">
        <v>366.96062992126008</v>
      </c>
    </row>
    <row r="236" spans="4:19" x14ac:dyDescent="0.25">
      <c r="D236" t="s">
        <v>185</v>
      </c>
      <c r="E236" t="s">
        <v>11</v>
      </c>
      <c r="F236" t="s">
        <v>93</v>
      </c>
      <c r="G236" t="str">
        <f ca="1">OFFSET('GROUP-FOR-PLOT'!$B$4,MATCH(F236,'GROUP-FOR-PLOT'!$A$5:$A$118,0),0)</f>
        <v>Devitrified</v>
      </c>
      <c r="H236">
        <v>800</v>
      </c>
      <c r="I236">
        <v>93.832020997375139</v>
      </c>
      <c r="J236" s="100" t="s">
        <v>109</v>
      </c>
      <c r="K236" s="101">
        <v>2400</v>
      </c>
      <c r="N236" t="s">
        <v>37</v>
      </c>
      <c r="O236" t="s">
        <v>9</v>
      </c>
      <c r="P236" t="s">
        <v>5</v>
      </c>
      <c r="Q236" t="str">
        <f ca="1">OFFSET('GROUP-FOR-PLOT'!$B$4,MATCH(P236,'GROUP-FOR-PLOT'!$A$5:$A$118,0),0)</f>
        <v>Devitrified</v>
      </c>
      <c r="R236">
        <v>4000</v>
      </c>
      <c r="S236">
        <v>31.144356955380317</v>
      </c>
    </row>
    <row r="237" spans="4:19" x14ac:dyDescent="0.25">
      <c r="D237" t="s">
        <v>185</v>
      </c>
      <c r="E237" t="s">
        <v>11</v>
      </c>
      <c r="F237" t="s">
        <v>93</v>
      </c>
      <c r="G237" t="str">
        <f ca="1">OFFSET('GROUP-FOR-PLOT'!$B$4,MATCH(F237,'GROUP-FOR-PLOT'!$A$5:$A$118,0),0)</f>
        <v>Devitrified</v>
      </c>
      <c r="H237">
        <v>800</v>
      </c>
      <c r="I237">
        <v>144.12860892388471</v>
      </c>
      <c r="J237" s="100" t="s">
        <v>112</v>
      </c>
      <c r="K237" s="100">
        <v>2400</v>
      </c>
      <c r="N237" t="s">
        <v>51</v>
      </c>
      <c r="O237" t="s">
        <v>9</v>
      </c>
      <c r="P237" t="s">
        <v>5</v>
      </c>
      <c r="Q237" t="str">
        <f ca="1">OFFSET('GROUP-FOR-PLOT'!$B$4,MATCH(P237,'GROUP-FOR-PLOT'!$A$5:$A$118,0),0)</f>
        <v>Devitrified</v>
      </c>
      <c r="R237">
        <v>4000</v>
      </c>
      <c r="S237">
        <v>85.157480314960594</v>
      </c>
    </row>
    <row r="238" spans="4:19" x14ac:dyDescent="0.25">
      <c r="D238" t="s">
        <v>173</v>
      </c>
      <c r="E238" t="s">
        <v>9</v>
      </c>
      <c r="F238" t="s">
        <v>93</v>
      </c>
      <c r="G238" t="str">
        <f ca="1">OFFSET('GROUP-FOR-PLOT'!$B$4,MATCH(F238,'GROUP-FOR-PLOT'!$A$5:$A$118,0),0)</f>
        <v>Devitrified</v>
      </c>
      <c r="H238">
        <v>800</v>
      </c>
      <c r="I238">
        <v>16.076115485564287</v>
      </c>
      <c r="J238" s="100" t="s">
        <v>30</v>
      </c>
      <c r="K238" s="101">
        <v>2400</v>
      </c>
      <c r="N238" t="s">
        <v>90</v>
      </c>
      <c r="O238" t="s">
        <v>9</v>
      </c>
      <c r="P238" t="s">
        <v>5</v>
      </c>
      <c r="Q238" t="str">
        <f ca="1">OFFSET('GROUP-FOR-PLOT'!$B$4,MATCH(P238,'GROUP-FOR-PLOT'!$A$5:$A$118,0),0)</f>
        <v>Devitrified</v>
      </c>
      <c r="R238">
        <v>4000</v>
      </c>
      <c r="S238">
        <v>221.15485564304527</v>
      </c>
    </row>
    <row r="239" spans="4:19" x14ac:dyDescent="0.25">
      <c r="D239" t="s">
        <v>176</v>
      </c>
      <c r="E239" t="s">
        <v>11</v>
      </c>
      <c r="F239" t="s">
        <v>93</v>
      </c>
      <c r="G239" t="str">
        <f ca="1">OFFSET('GROUP-FOR-PLOT'!$B$4,MATCH(F239,'GROUP-FOR-PLOT'!$A$5:$A$118,0),0)</f>
        <v>Devitrified</v>
      </c>
      <c r="H239">
        <v>800</v>
      </c>
      <c r="I239">
        <v>100.98425196850394</v>
      </c>
      <c r="J239" s="100" t="s">
        <v>168</v>
      </c>
      <c r="K239" s="100">
        <v>2800</v>
      </c>
      <c r="N239" t="s">
        <v>42</v>
      </c>
      <c r="O239" t="s">
        <v>9</v>
      </c>
      <c r="P239" t="s">
        <v>5</v>
      </c>
      <c r="Q239" t="str">
        <f ca="1">OFFSET('GROUP-FOR-PLOT'!$B$4,MATCH(P239,'GROUP-FOR-PLOT'!$A$5:$A$118,0),0)</f>
        <v>Devitrified</v>
      </c>
      <c r="R239">
        <v>4400</v>
      </c>
      <c r="S239">
        <v>400</v>
      </c>
    </row>
    <row r="240" spans="4:19" x14ac:dyDescent="0.25">
      <c r="D240" t="s">
        <v>201</v>
      </c>
      <c r="E240" t="s">
        <v>4</v>
      </c>
      <c r="F240" t="s">
        <v>93</v>
      </c>
      <c r="G240" t="str">
        <f ca="1">OFFSET('GROUP-FOR-PLOT'!$B$4,MATCH(F240,'GROUP-FOR-PLOT'!$A$5:$A$118,0),0)</f>
        <v>Devitrified</v>
      </c>
      <c r="H240">
        <v>800</v>
      </c>
      <c r="I240">
        <v>264</v>
      </c>
      <c r="J240" s="100" t="s">
        <v>201</v>
      </c>
      <c r="K240" s="100">
        <v>2800</v>
      </c>
      <c r="N240" t="s">
        <v>90</v>
      </c>
      <c r="O240" t="s">
        <v>9</v>
      </c>
      <c r="P240" t="s">
        <v>5</v>
      </c>
      <c r="Q240" t="str">
        <f ca="1">OFFSET('GROUP-FOR-PLOT'!$B$4,MATCH(P240,'GROUP-FOR-PLOT'!$A$5:$A$118,0),0)</f>
        <v>Devitrified</v>
      </c>
      <c r="R240">
        <v>4400</v>
      </c>
      <c r="S240">
        <v>128.91076115485521</v>
      </c>
    </row>
    <row r="241" spans="4:19" x14ac:dyDescent="0.25">
      <c r="D241" t="s">
        <v>168</v>
      </c>
      <c r="E241" t="s">
        <v>9</v>
      </c>
      <c r="F241" t="s">
        <v>80</v>
      </c>
      <c r="G241" t="str">
        <f ca="1">OFFSET('GROUP-FOR-PLOT'!$B$4,MATCH(F241,'GROUP-FOR-PLOT'!$A$5:$A$118,0),0)</f>
        <v>Devitrified</v>
      </c>
      <c r="H241">
        <v>800</v>
      </c>
      <c r="I241">
        <v>237.11023622047242</v>
      </c>
      <c r="J241" s="100" t="s">
        <v>185</v>
      </c>
      <c r="K241" s="100">
        <v>2800</v>
      </c>
      <c r="N241" t="s">
        <v>90</v>
      </c>
      <c r="O241" t="s">
        <v>9</v>
      </c>
      <c r="P241" t="s">
        <v>5</v>
      </c>
      <c r="Q241" t="str">
        <f ca="1">OFFSET('GROUP-FOR-PLOT'!$B$4,MATCH(P241,'GROUP-FOR-PLOT'!$A$5:$A$118,0),0)</f>
        <v>Devitrified</v>
      </c>
      <c r="R241">
        <v>4400</v>
      </c>
      <c r="S241">
        <v>235</v>
      </c>
    </row>
    <row r="242" spans="4:19" x14ac:dyDescent="0.25">
      <c r="D242" t="s">
        <v>176</v>
      </c>
      <c r="E242" t="s">
        <v>9</v>
      </c>
      <c r="F242" t="s">
        <v>80</v>
      </c>
      <c r="G242" t="str">
        <f ca="1">OFFSET('GROUP-FOR-PLOT'!$B$4,MATCH(F242,'GROUP-FOR-PLOT'!$A$5:$A$118,0),0)</f>
        <v>Devitrified</v>
      </c>
      <c r="H242">
        <v>800</v>
      </c>
      <c r="I242">
        <v>156.95538057742783</v>
      </c>
      <c r="J242" s="100" t="s">
        <v>173</v>
      </c>
      <c r="K242" s="100">
        <v>2800</v>
      </c>
      <c r="N242" t="s">
        <v>42</v>
      </c>
      <c r="O242" t="s">
        <v>9</v>
      </c>
      <c r="P242" t="s">
        <v>5</v>
      </c>
      <c r="Q242" t="str">
        <f ca="1">OFFSET('GROUP-FOR-PLOT'!$B$4,MATCH(P242,'GROUP-FOR-PLOT'!$A$5:$A$118,0),0)</f>
        <v>Devitrified</v>
      </c>
      <c r="R242">
        <v>4800</v>
      </c>
      <c r="S242">
        <v>260.92650918635081</v>
      </c>
    </row>
    <row r="243" spans="4:19" x14ac:dyDescent="0.25">
      <c r="D243" t="s">
        <v>168</v>
      </c>
      <c r="E243" t="s">
        <v>9</v>
      </c>
      <c r="F243" t="s">
        <v>170</v>
      </c>
      <c r="G243" t="str">
        <f ca="1">OFFSET('GROUP-FOR-PLOT'!$B$4,MATCH(F243,'GROUP-FOR-PLOT'!$A$5:$A$118,0),0)</f>
        <v>Devitrified</v>
      </c>
      <c r="H243">
        <v>800</v>
      </c>
      <c r="I243">
        <v>41.01049868766404</v>
      </c>
      <c r="J243" s="100" t="s">
        <v>176</v>
      </c>
      <c r="K243" s="100">
        <v>2800</v>
      </c>
      <c r="N243" t="s">
        <v>90</v>
      </c>
      <c r="O243" t="s">
        <v>9</v>
      </c>
      <c r="P243" t="s">
        <v>5</v>
      </c>
      <c r="Q243" t="str">
        <f ca="1">OFFSET('GROUP-FOR-PLOT'!$B$4,MATCH(P243,'GROUP-FOR-PLOT'!$A$5:$A$118,0),0)</f>
        <v>Devitrified</v>
      </c>
      <c r="R243">
        <v>4800</v>
      </c>
      <c r="S243">
        <v>160.01312335958028</v>
      </c>
    </row>
    <row r="244" spans="4:19" x14ac:dyDescent="0.25">
      <c r="D244" t="s">
        <v>42</v>
      </c>
      <c r="E244" t="s">
        <v>9</v>
      </c>
      <c r="F244" t="s">
        <v>5</v>
      </c>
      <c r="G244" t="str">
        <f ca="1">OFFSET('GROUP-FOR-PLOT'!$B$4,MATCH(F244,'GROUP-FOR-PLOT'!$A$5:$A$118,0),0)</f>
        <v>Devitrified</v>
      </c>
      <c r="H244" s="35">
        <v>1200</v>
      </c>
      <c r="I244" s="35">
        <v>400</v>
      </c>
      <c r="J244" s="100" t="s">
        <v>135</v>
      </c>
      <c r="K244" s="100">
        <v>2800</v>
      </c>
      <c r="N244" t="s">
        <v>37</v>
      </c>
      <c r="O244" t="s">
        <v>9</v>
      </c>
      <c r="P244" t="s">
        <v>5</v>
      </c>
      <c r="Q244" t="str">
        <f ca="1">OFFSET('GROUP-FOR-PLOT'!$B$4,MATCH(P244,'GROUP-FOR-PLOT'!$A$5:$A$118,0),0)</f>
        <v>Devitrified</v>
      </c>
      <c r="R244">
        <v>5200</v>
      </c>
      <c r="S244">
        <v>159.07874015748075</v>
      </c>
    </row>
    <row r="245" spans="4:19" x14ac:dyDescent="0.25">
      <c r="D245" t="s">
        <v>81</v>
      </c>
      <c r="E245" t="s">
        <v>9</v>
      </c>
      <c r="F245" t="s">
        <v>5</v>
      </c>
      <c r="G245" t="str">
        <f ca="1">OFFSET('GROUP-FOR-PLOT'!$B$4,MATCH(F245,'GROUP-FOR-PLOT'!$A$5:$A$118,0),0)</f>
        <v>Devitrified</v>
      </c>
      <c r="H245" s="35">
        <v>1200</v>
      </c>
      <c r="I245" s="35">
        <v>400</v>
      </c>
      <c r="J245" s="100" t="s">
        <v>137</v>
      </c>
      <c r="K245" s="100">
        <v>2800</v>
      </c>
      <c r="N245" t="s">
        <v>98</v>
      </c>
      <c r="O245" t="s">
        <v>9</v>
      </c>
      <c r="P245" t="s">
        <v>106</v>
      </c>
      <c r="Q245" t="str">
        <f ca="1">OFFSET('GROUP-FOR-PLOT'!$B$4,MATCH(P245,'GROUP-FOR-PLOT'!$A$5:$A$118,0),0)</f>
        <v>Devitrified</v>
      </c>
      <c r="R245">
        <v>5200</v>
      </c>
      <c r="S245">
        <v>44.291338582676872</v>
      </c>
    </row>
    <row r="246" spans="4:19" x14ac:dyDescent="0.25">
      <c r="D246" t="s">
        <v>108</v>
      </c>
      <c r="E246" t="s">
        <v>9</v>
      </c>
      <c r="F246" t="s">
        <v>5</v>
      </c>
      <c r="G246" t="str">
        <f ca="1">OFFSET('GROUP-FOR-PLOT'!$B$4,MATCH(F246,'GROUP-FOR-PLOT'!$A$5:$A$118,0),0)</f>
        <v>Devitrified</v>
      </c>
      <c r="H246" s="35">
        <v>1200</v>
      </c>
      <c r="I246" s="35">
        <v>55.842519685039406</v>
      </c>
      <c r="J246" s="100" t="s">
        <v>42</v>
      </c>
      <c r="K246" s="101">
        <v>2800</v>
      </c>
      <c r="N246" t="s">
        <v>37</v>
      </c>
      <c r="O246" t="s">
        <v>9</v>
      </c>
      <c r="P246" t="s">
        <v>5</v>
      </c>
      <c r="Q246" t="str">
        <f ca="1">OFFSET('GROUP-FOR-PLOT'!$B$4,MATCH(P246,'GROUP-FOR-PLOT'!$A$5:$A$118,0),0)</f>
        <v>Devitrified</v>
      </c>
      <c r="R246">
        <v>5600</v>
      </c>
      <c r="S246">
        <v>90.921259842519248</v>
      </c>
    </row>
    <row r="247" spans="4:19" x14ac:dyDescent="0.25">
      <c r="D247" t="s">
        <v>108</v>
      </c>
      <c r="E247" t="s">
        <v>9</v>
      </c>
      <c r="F247" t="s">
        <v>5</v>
      </c>
      <c r="G247" t="str">
        <f ca="1">OFFSET('GROUP-FOR-PLOT'!$B$4,MATCH(F247,'GROUP-FOR-PLOT'!$A$5:$A$118,0),0)</f>
        <v>Devitrified</v>
      </c>
      <c r="H247" s="35">
        <v>1200</v>
      </c>
      <c r="I247" s="35">
        <v>113.84251968503941</v>
      </c>
      <c r="J247" s="100" t="s">
        <v>46</v>
      </c>
      <c r="K247" s="100">
        <v>2800</v>
      </c>
      <c r="N247" t="s">
        <v>92</v>
      </c>
      <c r="O247" t="s">
        <v>9</v>
      </c>
      <c r="P247" t="s">
        <v>93</v>
      </c>
      <c r="Q247" t="str">
        <f ca="1">OFFSET('GROUP-FOR-PLOT'!$B$4,MATCH(P247,'GROUP-FOR-PLOT'!$A$5:$A$118,0),0)</f>
        <v>Devitrified</v>
      </c>
      <c r="R247">
        <v>6800</v>
      </c>
      <c r="S247">
        <v>245.07874015747984</v>
      </c>
    </row>
    <row r="248" spans="4:19" x14ac:dyDescent="0.25">
      <c r="D248" t="s">
        <v>25</v>
      </c>
      <c r="E248" t="s">
        <v>4</v>
      </c>
      <c r="F248" t="s">
        <v>5</v>
      </c>
      <c r="G248" t="str">
        <f ca="1">OFFSET('GROUP-FOR-PLOT'!$B$4,MATCH(F248,'GROUP-FOR-PLOT'!$A$5:$A$118,0),0)</f>
        <v>Devitrified</v>
      </c>
      <c r="H248" s="35">
        <v>1200</v>
      </c>
      <c r="I248" s="35">
        <v>400</v>
      </c>
      <c r="J248" s="100" t="s">
        <v>81</v>
      </c>
      <c r="K248" s="101">
        <v>2800</v>
      </c>
      <c r="N248" t="s">
        <v>92</v>
      </c>
      <c r="O248" t="s">
        <v>9</v>
      </c>
      <c r="P248" t="s">
        <v>93</v>
      </c>
      <c r="Q248" t="str">
        <f ca="1">OFFSET('GROUP-FOR-PLOT'!$B$4,MATCH(P248,'GROUP-FOR-PLOT'!$A$5:$A$118,0),0)</f>
        <v>Devitrified</v>
      </c>
      <c r="R248">
        <v>6800</v>
      </c>
      <c r="S248">
        <v>57.086614173227645</v>
      </c>
    </row>
    <row r="249" spans="4:19" x14ac:dyDescent="0.25">
      <c r="D249" t="s">
        <v>35</v>
      </c>
      <c r="E249" t="s">
        <v>9</v>
      </c>
      <c r="F249" t="s">
        <v>5</v>
      </c>
      <c r="G249" t="str">
        <f ca="1">OFFSET('GROUP-FOR-PLOT'!$B$4,MATCH(F249,'GROUP-FOR-PLOT'!$A$5:$A$118,0),0)</f>
        <v>Devitrified</v>
      </c>
      <c r="H249" s="35">
        <v>1200</v>
      </c>
      <c r="I249" s="35">
        <v>400</v>
      </c>
      <c r="J249" s="100" t="s">
        <v>82</v>
      </c>
      <c r="K249" s="100">
        <v>2800</v>
      </c>
      <c r="N249" t="s">
        <v>92</v>
      </c>
      <c r="O249" t="s">
        <v>9</v>
      </c>
      <c r="P249" t="s">
        <v>93</v>
      </c>
      <c r="Q249" t="str">
        <f ca="1">OFFSET('GROUP-FOR-PLOT'!$B$4,MATCH(P249,'GROUP-FOR-PLOT'!$A$5:$A$118,0),0)</f>
        <v>Devitrified</v>
      </c>
      <c r="R249">
        <v>7200</v>
      </c>
      <c r="S249">
        <v>327.04986876640578</v>
      </c>
    </row>
    <row r="250" spans="4:19" x14ac:dyDescent="0.25">
      <c r="D250" t="s">
        <v>37</v>
      </c>
      <c r="E250" t="s">
        <v>4</v>
      </c>
      <c r="F250" t="s">
        <v>5</v>
      </c>
      <c r="G250" t="str">
        <f ca="1">OFFSET('GROUP-FOR-PLOT'!$B$4,MATCH(F250,'GROUP-FOR-PLOT'!$A$5:$A$118,0),0)</f>
        <v>Devitrified</v>
      </c>
      <c r="H250" s="35">
        <v>1200</v>
      </c>
      <c r="I250" s="35">
        <v>55.881889763779327</v>
      </c>
      <c r="J250" s="100" t="s">
        <v>108</v>
      </c>
      <c r="K250" s="101">
        <v>2800</v>
      </c>
      <c r="N250" t="s">
        <v>92</v>
      </c>
      <c r="O250" t="s">
        <v>9</v>
      </c>
      <c r="P250" t="s">
        <v>93</v>
      </c>
      <c r="Q250" t="str">
        <f ca="1">OFFSET('GROUP-FOR-PLOT'!$B$4,MATCH(P250,'GROUP-FOR-PLOT'!$A$5:$A$118,0),0)</f>
        <v>Devitrified</v>
      </c>
      <c r="R250">
        <v>7600</v>
      </c>
      <c r="S250">
        <v>400</v>
      </c>
    </row>
    <row r="251" spans="4:19" x14ac:dyDescent="0.25">
      <c r="D251" t="s">
        <v>37</v>
      </c>
      <c r="E251" t="s">
        <v>9</v>
      </c>
      <c r="F251" t="s">
        <v>5</v>
      </c>
      <c r="G251" t="str">
        <f ca="1">OFFSET('GROUP-FOR-PLOT'!$B$4,MATCH(F251,'GROUP-FOR-PLOT'!$A$5:$A$118,0),0)</f>
        <v>Devitrified</v>
      </c>
      <c r="H251" s="35">
        <v>1200</v>
      </c>
      <c r="I251" s="35">
        <v>140.09186351706057</v>
      </c>
      <c r="J251" s="100" t="s">
        <v>110</v>
      </c>
      <c r="K251" s="100">
        <v>2800</v>
      </c>
      <c r="N251" t="s">
        <v>92</v>
      </c>
      <c r="O251" t="s">
        <v>9</v>
      </c>
      <c r="P251" t="s">
        <v>93</v>
      </c>
      <c r="Q251" t="str">
        <f ca="1">OFFSET('GROUP-FOR-PLOT'!$B$4,MATCH(P251,'GROUP-FOR-PLOT'!$A$5:$A$118,0),0)</f>
        <v>Devitrified</v>
      </c>
      <c r="R251">
        <v>8000</v>
      </c>
      <c r="S251">
        <v>233.90813648293806</v>
      </c>
    </row>
    <row r="252" spans="4:19" x14ac:dyDescent="0.25">
      <c r="D252" t="s">
        <v>48</v>
      </c>
      <c r="E252" t="s">
        <v>4</v>
      </c>
      <c r="F252" t="s">
        <v>5</v>
      </c>
      <c r="G252" t="str">
        <f ca="1">OFFSET('GROUP-FOR-PLOT'!$B$4,MATCH(F252,'GROUP-FOR-PLOT'!$A$5:$A$118,0),0)</f>
        <v>Devitrified</v>
      </c>
      <c r="H252" s="35">
        <v>1200</v>
      </c>
      <c r="I252" s="35">
        <v>400</v>
      </c>
      <c r="J252" s="100" t="s">
        <v>25</v>
      </c>
      <c r="K252" s="101">
        <v>2800</v>
      </c>
      <c r="N252" t="s">
        <v>92</v>
      </c>
      <c r="O252" t="s">
        <v>9</v>
      </c>
      <c r="P252" t="s">
        <v>93</v>
      </c>
      <c r="Q252" t="str">
        <f ca="1">OFFSET('GROUP-FOR-PLOT'!$B$4,MATCH(P252,'GROUP-FOR-PLOT'!$A$5:$A$118,0),0)</f>
        <v>Devitrified</v>
      </c>
      <c r="R252">
        <v>8000</v>
      </c>
      <c r="S252">
        <v>147.96587926509164</v>
      </c>
    </row>
    <row r="253" spans="4:19" x14ac:dyDescent="0.25">
      <c r="D253" t="s">
        <v>61</v>
      </c>
      <c r="E253" t="s">
        <v>9</v>
      </c>
      <c r="F253" t="s">
        <v>5</v>
      </c>
      <c r="G253" t="str">
        <f ca="1">OFFSET('GROUP-FOR-PLOT'!$B$4,MATCH(F253,'GROUP-FOR-PLOT'!$A$5:$A$118,0),0)</f>
        <v>Devitrified</v>
      </c>
      <c r="H253" s="35">
        <v>1200</v>
      </c>
      <c r="I253" s="35">
        <v>70.041994750656158</v>
      </c>
      <c r="J253" s="100" t="s">
        <v>37</v>
      </c>
      <c r="K253" s="101">
        <v>2800</v>
      </c>
      <c r="N253" t="s">
        <v>92</v>
      </c>
      <c r="O253" t="s">
        <v>9</v>
      </c>
      <c r="P253" t="s">
        <v>93</v>
      </c>
      <c r="Q253" t="str">
        <f ca="1">OFFSET('GROUP-FOR-PLOT'!$B$4,MATCH(P253,'GROUP-FOR-PLOT'!$A$5:$A$118,0),0)</f>
        <v>Devitrified</v>
      </c>
      <c r="R253">
        <v>10400</v>
      </c>
      <c r="S253">
        <v>11.958005249343842</v>
      </c>
    </row>
    <row r="254" spans="4:19" x14ac:dyDescent="0.25">
      <c r="D254" t="s">
        <v>61</v>
      </c>
      <c r="E254" t="s">
        <v>9</v>
      </c>
      <c r="F254" t="s">
        <v>5</v>
      </c>
      <c r="G254" t="str">
        <f ca="1">OFFSET('GROUP-FOR-PLOT'!$B$4,MATCH(F254,'GROUP-FOR-PLOT'!$A$5:$A$118,0),0)</f>
        <v>Devitrified</v>
      </c>
      <c r="H254" s="35">
        <v>1200</v>
      </c>
      <c r="I254" s="35">
        <v>167.88451443569556</v>
      </c>
      <c r="J254" s="100" t="s">
        <v>48</v>
      </c>
      <c r="K254" s="101">
        <v>2800</v>
      </c>
      <c r="N254" t="s">
        <v>92</v>
      </c>
      <c r="O254" t="s">
        <v>9</v>
      </c>
      <c r="P254" t="s">
        <v>93</v>
      </c>
      <c r="Q254" t="str">
        <f ca="1">OFFSET('GROUP-FOR-PLOT'!$B$4,MATCH(P254,'GROUP-FOR-PLOT'!$A$5:$A$118,0),0)</f>
        <v>Devitrified</v>
      </c>
      <c r="R254">
        <v>10800</v>
      </c>
      <c r="S254">
        <v>339.09186351706012</v>
      </c>
    </row>
    <row r="255" spans="4:19" x14ac:dyDescent="0.25">
      <c r="D255" t="s">
        <v>66</v>
      </c>
      <c r="E255" t="s">
        <v>9</v>
      </c>
      <c r="F255" t="s">
        <v>5</v>
      </c>
      <c r="G255" t="str">
        <f ca="1">OFFSET('GROUP-FOR-PLOT'!$B$4,MATCH(F255,'GROUP-FOR-PLOT'!$A$5:$A$118,0),0)</f>
        <v>Devitrified</v>
      </c>
      <c r="H255" s="35">
        <v>1200</v>
      </c>
      <c r="I255" s="35">
        <v>71.923884514435485</v>
      </c>
      <c r="J255" s="100" t="s">
        <v>51</v>
      </c>
      <c r="K255" s="101">
        <v>2800</v>
      </c>
      <c r="N255" t="s">
        <v>92</v>
      </c>
      <c r="O255" t="s">
        <v>9</v>
      </c>
      <c r="P255" t="s">
        <v>93</v>
      </c>
      <c r="Q255" t="str">
        <f ca="1">OFFSET('GROUP-FOR-PLOT'!$B$4,MATCH(P255,'GROUP-FOR-PLOT'!$A$5:$A$118,0),0)</f>
        <v>Devitrified</v>
      </c>
      <c r="R255">
        <v>11200</v>
      </c>
      <c r="S255">
        <v>5.8556430446187733</v>
      </c>
    </row>
    <row r="256" spans="4:19" x14ac:dyDescent="0.25">
      <c r="D256" t="s">
        <v>66</v>
      </c>
      <c r="E256" t="s">
        <v>9</v>
      </c>
      <c r="F256" t="s">
        <v>5</v>
      </c>
      <c r="G256" t="str">
        <f ca="1">OFFSET('GROUP-FOR-PLOT'!$B$4,MATCH(F256,'GROUP-FOR-PLOT'!$A$5:$A$118,0),0)</f>
        <v>Devitrified</v>
      </c>
      <c r="H256" s="35">
        <v>1200</v>
      </c>
      <c r="I256" s="35">
        <v>328.07611548556451</v>
      </c>
      <c r="J256" s="100" t="s">
        <v>61</v>
      </c>
      <c r="K256" s="101">
        <v>2800</v>
      </c>
      <c r="N256" t="s">
        <v>92</v>
      </c>
      <c r="O256" t="s">
        <v>9</v>
      </c>
      <c r="P256" t="s">
        <v>93</v>
      </c>
      <c r="Q256" t="str">
        <f ca="1">OFFSET('GROUP-FOR-PLOT'!$B$4,MATCH(P256,'GROUP-FOR-PLOT'!$A$5:$A$118,0),0)</f>
        <v>Devitrified</v>
      </c>
      <c r="R256">
        <v>11600</v>
      </c>
      <c r="S256">
        <v>400</v>
      </c>
    </row>
    <row r="257" spans="4:19" x14ac:dyDescent="0.25">
      <c r="D257" t="s">
        <v>67</v>
      </c>
      <c r="E257" t="s">
        <v>4</v>
      </c>
      <c r="F257" t="s">
        <v>5</v>
      </c>
      <c r="G257" t="str">
        <f ca="1">OFFSET('GROUP-FOR-PLOT'!$B$4,MATCH(F257,'GROUP-FOR-PLOT'!$A$5:$A$118,0),0)</f>
        <v>Devitrified</v>
      </c>
      <c r="H257" s="35">
        <v>1200</v>
      </c>
      <c r="I257" s="35">
        <v>94.160104986876377</v>
      </c>
      <c r="J257" s="100" t="s">
        <v>67</v>
      </c>
      <c r="K257" s="101">
        <v>2800</v>
      </c>
      <c r="N257" t="s">
        <v>92</v>
      </c>
      <c r="O257" t="s">
        <v>9</v>
      </c>
      <c r="P257" t="s">
        <v>93</v>
      </c>
      <c r="Q257" t="str">
        <f ca="1">OFFSET('GROUP-FOR-PLOT'!$B$4,MATCH(P257,'GROUP-FOR-PLOT'!$A$5:$A$118,0),0)</f>
        <v>Devitrified</v>
      </c>
      <c r="R257">
        <v>12000</v>
      </c>
      <c r="S257">
        <v>29.839895013123169</v>
      </c>
    </row>
    <row r="258" spans="4:19" x14ac:dyDescent="0.25">
      <c r="D258" t="s">
        <v>67</v>
      </c>
      <c r="E258" t="s">
        <v>9</v>
      </c>
      <c r="F258" t="s">
        <v>5</v>
      </c>
      <c r="G258" t="str">
        <f ca="1">OFFSET('GROUP-FOR-PLOT'!$B$4,MATCH(F258,'GROUP-FOR-PLOT'!$A$5:$A$118,0),0)</f>
        <v>Devitrified</v>
      </c>
      <c r="H258" s="35">
        <v>1200</v>
      </c>
      <c r="I258" s="35">
        <v>83.874015748031979</v>
      </c>
      <c r="J258" s="100" t="s">
        <v>87</v>
      </c>
      <c r="K258" s="101">
        <v>2800</v>
      </c>
      <c r="N258" t="s">
        <v>51</v>
      </c>
      <c r="O258" s="35" t="s">
        <v>9</v>
      </c>
      <c r="P258" t="s">
        <v>22</v>
      </c>
      <c r="Q258" t="str">
        <f ca="1">OFFSET('GROUP-FOR-PLOT'!$B$4,MATCH(P258,'GROUP-FOR-PLOT'!$A$5:$A$118,0),0)</f>
        <v>Mineralized</v>
      </c>
      <c r="R258">
        <v>800</v>
      </c>
      <c r="S258">
        <v>314.9737532808399</v>
      </c>
    </row>
    <row r="259" spans="4:19" x14ac:dyDescent="0.25">
      <c r="D259" t="s">
        <v>87</v>
      </c>
      <c r="E259" t="s">
        <v>4</v>
      </c>
      <c r="F259" t="s">
        <v>5</v>
      </c>
      <c r="G259" t="str">
        <f ca="1">OFFSET('GROUP-FOR-PLOT'!$B$4,MATCH(F259,'GROUP-FOR-PLOT'!$A$5:$A$118,0),0)</f>
        <v>Devitrified</v>
      </c>
      <c r="H259" s="35">
        <v>1200</v>
      </c>
      <c r="I259" s="35">
        <v>145.01312335957982</v>
      </c>
      <c r="J259" s="100" t="s">
        <v>90</v>
      </c>
      <c r="K259" s="101">
        <v>2800</v>
      </c>
      <c r="N259" t="s">
        <v>21</v>
      </c>
      <c r="O259" t="s">
        <v>9</v>
      </c>
      <c r="P259" t="s">
        <v>22</v>
      </c>
      <c r="Q259" t="str">
        <f ca="1">OFFSET('GROUP-FOR-PLOT'!$B$4,MATCH(P259,'GROUP-FOR-PLOT'!$A$5:$A$118,0),0)</f>
        <v>Mineralized</v>
      </c>
      <c r="R259">
        <v>800</v>
      </c>
      <c r="S259">
        <v>42.979002624671921</v>
      </c>
    </row>
    <row r="260" spans="4:19" x14ac:dyDescent="0.25">
      <c r="D260" t="s">
        <v>87</v>
      </c>
      <c r="E260" t="s">
        <v>4</v>
      </c>
      <c r="F260" t="s">
        <v>5</v>
      </c>
      <c r="G260" t="str">
        <f ca="1">OFFSET('GROUP-FOR-PLOT'!$B$4,MATCH(F260,'GROUP-FOR-PLOT'!$A$5:$A$118,0),0)</f>
        <v>Devitrified</v>
      </c>
      <c r="H260" s="35">
        <v>1200</v>
      </c>
      <c r="I260" s="35">
        <v>73.162729658793069</v>
      </c>
      <c r="J260" s="100" t="s">
        <v>92</v>
      </c>
      <c r="K260" s="101">
        <v>2800</v>
      </c>
      <c r="N260" t="s">
        <v>176</v>
      </c>
      <c r="O260" t="s">
        <v>9</v>
      </c>
      <c r="P260" t="s">
        <v>179</v>
      </c>
      <c r="Q260" t="str">
        <f ca="1">OFFSET('GROUP-FOR-PLOT'!$B$4,MATCH(P260,'GROUP-FOR-PLOT'!$A$5:$A$118,0),0)</f>
        <v>Mineralized</v>
      </c>
      <c r="R260">
        <v>800</v>
      </c>
      <c r="S260">
        <v>47.900262467191624</v>
      </c>
    </row>
    <row r="261" spans="4:19" x14ac:dyDescent="0.25">
      <c r="D261" t="s">
        <v>90</v>
      </c>
      <c r="E261" t="s">
        <v>9</v>
      </c>
      <c r="F261" t="s">
        <v>5</v>
      </c>
      <c r="G261" t="str">
        <f ca="1">OFFSET('GROUP-FOR-PLOT'!$B$4,MATCH(F261,'GROUP-FOR-PLOT'!$A$5:$A$118,0),0)</f>
        <v>Devitrified</v>
      </c>
      <c r="H261" s="35">
        <v>1200</v>
      </c>
      <c r="I261" s="35">
        <v>269.85564304461923</v>
      </c>
      <c r="J261" s="100" t="s">
        <v>98</v>
      </c>
      <c r="K261" s="101">
        <v>2800</v>
      </c>
      <c r="N261" t="s">
        <v>176</v>
      </c>
      <c r="O261" t="s">
        <v>9</v>
      </c>
      <c r="P261" t="s">
        <v>179</v>
      </c>
      <c r="Q261" t="str">
        <f ca="1">OFFSET('GROUP-FOR-PLOT'!$B$4,MATCH(P261,'GROUP-FOR-PLOT'!$A$5:$A$118,0),0)</f>
        <v>Mineralized</v>
      </c>
      <c r="R261">
        <v>800</v>
      </c>
      <c r="S261">
        <v>22.965879265092099</v>
      </c>
    </row>
    <row r="262" spans="4:19" x14ac:dyDescent="0.25">
      <c r="D262" t="s">
        <v>92</v>
      </c>
      <c r="E262" t="s">
        <v>4</v>
      </c>
      <c r="F262" t="s">
        <v>5</v>
      </c>
      <c r="G262" t="str">
        <f ca="1">OFFSET('GROUP-FOR-PLOT'!$B$4,MATCH(F262,'GROUP-FOR-PLOT'!$A$5:$A$118,0),0)</f>
        <v>Devitrified</v>
      </c>
      <c r="H262" s="35">
        <v>1200</v>
      </c>
      <c r="I262" s="35">
        <v>14.107611548556179</v>
      </c>
      <c r="J262" s="100" t="s">
        <v>109</v>
      </c>
      <c r="K262" s="101">
        <v>2800</v>
      </c>
      <c r="N262" t="s">
        <v>176</v>
      </c>
      <c r="O262" t="s">
        <v>9</v>
      </c>
      <c r="P262" t="s">
        <v>180</v>
      </c>
      <c r="Q262" t="str">
        <f ca="1">OFFSET('GROUP-FOR-PLOT'!$B$4,MATCH(P262,'GROUP-FOR-PLOT'!$A$5:$A$118,0),0)</f>
        <v>Mineralized</v>
      </c>
      <c r="R262">
        <v>800</v>
      </c>
      <c r="S262">
        <v>37.07349081364805</v>
      </c>
    </row>
    <row r="263" spans="4:19" x14ac:dyDescent="0.25">
      <c r="D263" t="s">
        <v>92</v>
      </c>
      <c r="E263" t="s">
        <v>4</v>
      </c>
      <c r="F263" t="s">
        <v>5</v>
      </c>
      <c r="G263" t="str">
        <f ca="1">OFFSET('GROUP-FOR-PLOT'!$B$4,MATCH(F263,'GROUP-FOR-PLOT'!$A$5:$A$118,0),0)</f>
        <v>Devitrified</v>
      </c>
      <c r="H263" s="35">
        <v>1200</v>
      </c>
      <c r="I263" s="35">
        <v>104.98687664041972</v>
      </c>
      <c r="J263" s="100" t="s">
        <v>112</v>
      </c>
      <c r="K263" s="100">
        <v>2800</v>
      </c>
      <c r="N263" t="s">
        <v>51</v>
      </c>
      <c r="O263" t="s">
        <v>9</v>
      </c>
      <c r="P263" t="s">
        <v>22</v>
      </c>
      <c r="Q263" t="str">
        <f ca="1">OFFSET('GROUP-FOR-PLOT'!$B$4,MATCH(P263,'GROUP-FOR-PLOT'!$A$5:$A$118,0),0)</f>
        <v>Mineralized</v>
      </c>
      <c r="R263">
        <v>1200</v>
      </c>
      <c r="S263">
        <v>400</v>
      </c>
    </row>
    <row r="264" spans="4:19" x14ac:dyDescent="0.25">
      <c r="D264" t="s">
        <v>98</v>
      </c>
      <c r="E264" t="s">
        <v>9</v>
      </c>
      <c r="F264" t="s">
        <v>5</v>
      </c>
      <c r="G264" t="str">
        <f ca="1">OFFSET('GROUP-FOR-PLOT'!$B$4,MATCH(F264,'GROUP-FOR-PLOT'!$A$5:$A$118,0),0)</f>
        <v>Devitrified</v>
      </c>
      <c r="H264" s="35">
        <v>1200</v>
      </c>
      <c r="I264" s="35">
        <v>232.10761154855618</v>
      </c>
      <c r="J264" s="100" t="s">
        <v>30</v>
      </c>
      <c r="K264" s="101">
        <v>2800</v>
      </c>
      <c r="N264" t="s">
        <v>51</v>
      </c>
      <c r="O264" t="s">
        <v>9</v>
      </c>
      <c r="P264" t="s">
        <v>22</v>
      </c>
      <c r="Q264" t="str">
        <f ca="1">OFFSET('GROUP-FOR-PLOT'!$B$4,MATCH(P264,'GROUP-FOR-PLOT'!$A$5:$A$118,0),0)</f>
        <v>Mineralized</v>
      </c>
      <c r="R264">
        <v>1600</v>
      </c>
      <c r="S264">
        <v>400</v>
      </c>
    </row>
    <row r="265" spans="4:19" x14ac:dyDescent="0.25">
      <c r="D265" t="s">
        <v>109</v>
      </c>
      <c r="E265" t="s">
        <v>4</v>
      </c>
      <c r="F265" t="s">
        <v>5</v>
      </c>
      <c r="G265" t="str">
        <f ca="1">OFFSET('GROUP-FOR-PLOT'!$B$4,MATCH(F265,'GROUP-FOR-PLOT'!$A$5:$A$118,0),0)</f>
        <v>Devitrified</v>
      </c>
      <c r="H265" s="35">
        <v>1200</v>
      </c>
      <c r="I265" s="35">
        <v>253.14698162729655</v>
      </c>
      <c r="J265" s="100" t="s">
        <v>168</v>
      </c>
      <c r="K265" s="100">
        <v>3200</v>
      </c>
      <c r="N265" t="s">
        <v>110</v>
      </c>
      <c r="O265" t="s">
        <v>9</v>
      </c>
      <c r="P265" t="s">
        <v>20</v>
      </c>
      <c r="Q265" t="str">
        <f ca="1">OFFSET('GROUP-FOR-PLOT'!$B$4,MATCH(P265,'GROUP-FOR-PLOT'!$A$5:$A$118,0),0)</f>
        <v>Mineralized</v>
      </c>
      <c r="R265">
        <v>1600</v>
      </c>
      <c r="S265">
        <v>120.0787401574803</v>
      </c>
    </row>
    <row r="266" spans="4:19" x14ac:dyDescent="0.25">
      <c r="D266" t="s">
        <v>109</v>
      </c>
      <c r="E266" t="s">
        <v>4</v>
      </c>
      <c r="F266" t="s">
        <v>5</v>
      </c>
      <c r="G266" t="str">
        <f ca="1">OFFSET('GROUP-FOR-PLOT'!$B$4,MATCH(F266,'GROUP-FOR-PLOT'!$A$5:$A$118,0),0)</f>
        <v>Devitrified</v>
      </c>
      <c r="H266" s="35">
        <v>1200</v>
      </c>
      <c r="I266" s="35">
        <v>42.850393700787663</v>
      </c>
      <c r="J266" s="100" t="s">
        <v>185</v>
      </c>
      <c r="K266" s="100">
        <v>3200</v>
      </c>
      <c r="N266" t="s">
        <v>51</v>
      </c>
      <c r="O266" t="s">
        <v>9</v>
      </c>
      <c r="P266" t="s">
        <v>22</v>
      </c>
      <c r="Q266" t="str">
        <f ca="1">OFFSET('GROUP-FOR-PLOT'!$B$4,MATCH(P266,'GROUP-FOR-PLOT'!$A$5:$A$118,0),0)</f>
        <v>Mineralized</v>
      </c>
      <c r="R266">
        <v>2000</v>
      </c>
      <c r="S266">
        <v>400</v>
      </c>
    </row>
    <row r="267" spans="4:19" x14ac:dyDescent="0.25">
      <c r="D267" t="s">
        <v>30</v>
      </c>
      <c r="E267" t="s">
        <v>9</v>
      </c>
      <c r="F267" t="s">
        <v>5</v>
      </c>
      <c r="G267" t="str">
        <f ca="1">OFFSET('GROUP-FOR-PLOT'!$B$4,MATCH(F267,'GROUP-FOR-PLOT'!$A$5:$A$118,0),0)</f>
        <v>Devitrified</v>
      </c>
      <c r="H267" s="35">
        <v>1200</v>
      </c>
      <c r="I267" s="35">
        <v>141.84251968503941</v>
      </c>
      <c r="J267" s="100" t="s">
        <v>176</v>
      </c>
      <c r="K267" s="100">
        <v>3200</v>
      </c>
      <c r="N267" t="s">
        <v>82</v>
      </c>
      <c r="O267" t="s">
        <v>9</v>
      </c>
      <c r="P267" t="s">
        <v>83</v>
      </c>
      <c r="Q267" t="str">
        <f ca="1">OFFSET('GROUP-FOR-PLOT'!$B$4,MATCH(P267,'GROUP-FOR-PLOT'!$A$5:$A$118,0),0)</f>
        <v>Mineralized</v>
      </c>
      <c r="R267">
        <v>2000</v>
      </c>
      <c r="S267">
        <v>20.013123359579822</v>
      </c>
    </row>
    <row r="268" spans="4:19" x14ac:dyDescent="0.25">
      <c r="D268" t="s">
        <v>217</v>
      </c>
      <c r="E268" t="s">
        <v>9</v>
      </c>
      <c r="F268" t="s">
        <v>5</v>
      </c>
      <c r="G268" t="str">
        <f ca="1">OFFSET('GROUP-FOR-PLOT'!$B$4,MATCH(F268,'GROUP-FOR-PLOT'!$A$5:$A$118,0),0)</f>
        <v>Devitrified</v>
      </c>
      <c r="H268">
        <v>1200</v>
      </c>
      <c r="I268">
        <v>155</v>
      </c>
      <c r="J268" s="100" t="s">
        <v>135</v>
      </c>
      <c r="K268" s="100">
        <v>3200</v>
      </c>
      <c r="N268" t="s">
        <v>51</v>
      </c>
      <c r="O268" t="s">
        <v>9</v>
      </c>
      <c r="P268" t="s">
        <v>22</v>
      </c>
      <c r="Q268" t="str">
        <f ca="1">OFFSET('GROUP-FOR-PLOT'!$B$4,MATCH(P268,'GROUP-FOR-PLOT'!$A$5:$A$118,0),0)</f>
        <v>Mineralized</v>
      </c>
      <c r="R268">
        <v>2400</v>
      </c>
      <c r="S268">
        <v>40.144356955380317</v>
      </c>
    </row>
    <row r="269" spans="4:19" x14ac:dyDescent="0.25">
      <c r="D269" t="s">
        <v>168</v>
      </c>
      <c r="E269" t="s">
        <v>4</v>
      </c>
      <c r="F269" t="s">
        <v>5</v>
      </c>
      <c r="G269" t="str">
        <f ca="1">OFFSET('GROUP-FOR-PLOT'!$B$4,MATCH(F269,'GROUP-FOR-PLOT'!$A$5:$A$118,0),0)</f>
        <v>Devitrified</v>
      </c>
      <c r="H269">
        <v>1200</v>
      </c>
      <c r="I269">
        <v>89.238845144357128</v>
      </c>
      <c r="J269" s="100" t="s">
        <v>137</v>
      </c>
      <c r="K269" s="100">
        <v>3200</v>
      </c>
      <c r="N269" t="s">
        <v>110</v>
      </c>
      <c r="O269" t="s">
        <v>9</v>
      </c>
      <c r="P269" t="s">
        <v>20</v>
      </c>
      <c r="Q269" t="str">
        <f ca="1">OFFSET('GROUP-FOR-PLOT'!$B$4,MATCH(P269,'GROUP-FOR-PLOT'!$A$5:$A$118,0),0)</f>
        <v>Mineralized</v>
      </c>
      <c r="R269">
        <v>2400</v>
      </c>
      <c r="S269">
        <v>348.03937007874038</v>
      </c>
    </row>
    <row r="270" spans="4:19" x14ac:dyDescent="0.25">
      <c r="D270" t="s">
        <v>168</v>
      </c>
      <c r="E270" t="s">
        <v>4</v>
      </c>
      <c r="F270" t="s">
        <v>5</v>
      </c>
      <c r="G270" t="str">
        <f ca="1">OFFSET('GROUP-FOR-PLOT'!$B$4,MATCH(F270,'GROUP-FOR-PLOT'!$A$5:$A$118,0),0)</f>
        <v>Devitrified</v>
      </c>
      <c r="H270">
        <v>1200</v>
      </c>
      <c r="I270">
        <v>74.80314960629903</v>
      </c>
      <c r="J270" s="100" t="s">
        <v>42</v>
      </c>
      <c r="K270" s="101">
        <v>3200</v>
      </c>
      <c r="N270" t="s">
        <v>51</v>
      </c>
      <c r="O270" t="s">
        <v>9</v>
      </c>
      <c r="P270" t="s">
        <v>22</v>
      </c>
      <c r="Q270" t="str">
        <f ca="1">OFFSET('GROUP-FOR-PLOT'!$B$4,MATCH(P270,'GROUP-FOR-PLOT'!$A$5:$A$118,0),0)</f>
        <v>Mineralized</v>
      </c>
      <c r="R270">
        <v>2800</v>
      </c>
      <c r="S270">
        <v>89.895013123360513</v>
      </c>
    </row>
    <row r="271" spans="4:19" x14ac:dyDescent="0.25">
      <c r="D271" t="s">
        <v>173</v>
      </c>
      <c r="E271" t="s">
        <v>9</v>
      </c>
      <c r="F271" t="s">
        <v>5</v>
      </c>
      <c r="G271" t="str">
        <f ca="1">OFFSET('GROUP-FOR-PLOT'!$B$4,MATCH(F271,'GROUP-FOR-PLOT'!$A$5:$A$118,0),0)</f>
        <v>Devitrified</v>
      </c>
      <c r="H271">
        <v>1200</v>
      </c>
      <c r="I271">
        <v>12.139107611548752</v>
      </c>
      <c r="J271" s="100" t="s">
        <v>46</v>
      </c>
      <c r="K271" s="100">
        <v>3200</v>
      </c>
      <c r="N271" t="s">
        <v>176</v>
      </c>
      <c r="O271" t="s">
        <v>9</v>
      </c>
      <c r="P271" t="s">
        <v>184</v>
      </c>
      <c r="Q271" t="str">
        <f ca="1">OFFSET('GROUP-FOR-PLOT'!$B$4,MATCH(P271,'GROUP-FOR-PLOT'!$A$5:$A$118,0),0)</f>
        <v>Mineralized</v>
      </c>
      <c r="R271">
        <v>2800</v>
      </c>
      <c r="S271">
        <v>80.052493438320653</v>
      </c>
    </row>
    <row r="272" spans="4:19" x14ac:dyDescent="0.25">
      <c r="D272" t="s">
        <v>159</v>
      </c>
      <c r="E272" t="s">
        <v>4</v>
      </c>
      <c r="F272" t="s">
        <v>10</v>
      </c>
      <c r="G272" t="str">
        <f ca="1">OFFSET('GROUP-FOR-PLOT'!$B$4,MATCH(F272,'GROUP-FOR-PLOT'!$A$5:$A$118,0),0)</f>
        <v>Devitrified</v>
      </c>
      <c r="H272">
        <v>1200</v>
      </c>
      <c r="I272">
        <v>7.8740157480315247</v>
      </c>
      <c r="J272" s="100" t="s">
        <v>108</v>
      </c>
      <c r="K272" s="101">
        <v>3200</v>
      </c>
      <c r="N272" t="s">
        <v>110</v>
      </c>
      <c r="O272" t="s">
        <v>9</v>
      </c>
      <c r="P272" t="s">
        <v>20</v>
      </c>
      <c r="Q272" t="str">
        <f ca="1">OFFSET('GROUP-FOR-PLOT'!$B$4,MATCH(P272,'GROUP-FOR-PLOT'!$A$5:$A$118,0),0)</f>
        <v>Mineralized</v>
      </c>
      <c r="R272">
        <v>2800</v>
      </c>
      <c r="S272">
        <v>37.13123359580004</v>
      </c>
    </row>
    <row r="273" spans="4:19" x14ac:dyDescent="0.25">
      <c r="D273" t="s">
        <v>159</v>
      </c>
      <c r="E273" t="s">
        <v>4</v>
      </c>
      <c r="F273" t="s">
        <v>26</v>
      </c>
      <c r="G273" t="str">
        <f ca="1">OFFSET('GROUP-FOR-PLOT'!$B$4,MATCH(F273,'GROUP-FOR-PLOT'!$A$5:$A$118,0),0)</f>
        <v>Devitrified</v>
      </c>
      <c r="H273">
        <v>1200</v>
      </c>
      <c r="I273">
        <v>43.01312335958005</v>
      </c>
      <c r="J273" s="100" t="s">
        <v>110</v>
      </c>
      <c r="K273" s="100">
        <v>3200</v>
      </c>
      <c r="N273" t="s">
        <v>110</v>
      </c>
      <c r="O273" t="s">
        <v>9</v>
      </c>
      <c r="P273" t="s">
        <v>20</v>
      </c>
      <c r="Q273" t="str">
        <f ca="1">OFFSET('GROUP-FOR-PLOT'!$B$4,MATCH(P273,'GROUP-FOR-PLOT'!$A$5:$A$118,0),0)</f>
        <v>Mineralized</v>
      </c>
      <c r="R273">
        <v>2800</v>
      </c>
      <c r="S273">
        <v>34.120734908136001</v>
      </c>
    </row>
    <row r="274" spans="4:19" x14ac:dyDescent="0.25">
      <c r="D274" t="s">
        <v>46</v>
      </c>
      <c r="E274" t="s">
        <v>4</v>
      </c>
      <c r="F274" t="s">
        <v>5</v>
      </c>
      <c r="G274" t="str">
        <f ca="1">OFFSET('GROUP-FOR-PLOT'!$B$4,MATCH(F274,'GROUP-FOR-PLOT'!$A$5:$A$118,0),0)</f>
        <v>Devitrified</v>
      </c>
      <c r="H274">
        <v>1200</v>
      </c>
      <c r="I274">
        <v>400</v>
      </c>
      <c r="J274" s="100" t="s">
        <v>25</v>
      </c>
      <c r="K274" s="101">
        <v>3200</v>
      </c>
      <c r="N274" t="s">
        <v>176</v>
      </c>
      <c r="O274" t="s">
        <v>9</v>
      </c>
      <c r="P274" t="s">
        <v>183</v>
      </c>
      <c r="Q274" t="str">
        <f ca="1">OFFSET('GROUP-FOR-PLOT'!$B$4,MATCH(P274,'GROUP-FOR-PLOT'!$A$5:$A$118,0),0)</f>
        <v>Mineralized</v>
      </c>
      <c r="R274">
        <v>3200</v>
      </c>
      <c r="S274">
        <v>189.96062992126008</v>
      </c>
    </row>
    <row r="275" spans="4:19" x14ac:dyDescent="0.25">
      <c r="D275" t="s">
        <v>59</v>
      </c>
      <c r="E275" t="s">
        <v>9</v>
      </c>
      <c r="F275" t="s">
        <v>5</v>
      </c>
      <c r="G275" t="str">
        <f ca="1">OFFSET('GROUP-FOR-PLOT'!$B$4,MATCH(F275,'GROUP-FOR-PLOT'!$A$5:$A$118,0),0)</f>
        <v>Devitrified</v>
      </c>
      <c r="H275">
        <v>1200</v>
      </c>
      <c r="I275">
        <v>30.060367454068</v>
      </c>
      <c r="J275" s="100" t="s">
        <v>37</v>
      </c>
      <c r="K275" s="101">
        <v>3200</v>
      </c>
      <c r="N275" t="s">
        <v>176</v>
      </c>
      <c r="O275" t="s">
        <v>9</v>
      </c>
      <c r="P275" t="s">
        <v>183</v>
      </c>
      <c r="Q275" t="str">
        <f ca="1">OFFSET('GROUP-FOR-PLOT'!$B$4,MATCH(P275,'GROUP-FOR-PLOT'!$A$5:$A$118,0),0)</f>
        <v>Mineralized</v>
      </c>
      <c r="R275">
        <v>3200</v>
      </c>
      <c r="S275">
        <v>20.997375328084672</v>
      </c>
    </row>
    <row r="276" spans="4:19" x14ac:dyDescent="0.25">
      <c r="D276" t="s">
        <v>59</v>
      </c>
      <c r="E276" t="s">
        <v>9</v>
      </c>
      <c r="F276" t="s">
        <v>5</v>
      </c>
      <c r="G276" t="str">
        <f ca="1">OFFSET('GROUP-FOR-PLOT'!$B$4,MATCH(F276,'GROUP-FOR-PLOT'!$A$5:$A$118,0),0)</f>
        <v>Devitrified</v>
      </c>
      <c r="H276">
        <v>1200</v>
      </c>
      <c r="I276">
        <v>163.90288713910786</v>
      </c>
      <c r="J276" s="100" t="s">
        <v>48</v>
      </c>
      <c r="K276" s="101">
        <v>3200</v>
      </c>
      <c r="N276" t="s">
        <v>135</v>
      </c>
      <c r="O276" t="s">
        <v>9</v>
      </c>
      <c r="P276" t="s">
        <v>38</v>
      </c>
      <c r="Q276" t="str">
        <f ca="1">OFFSET('GROUP-FOR-PLOT'!$B$4,MATCH(P276,'GROUP-FOR-PLOT'!$A$5:$A$118,0),0)</f>
        <v>Mineralized</v>
      </c>
      <c r="R276">
        <v>3200</v>
      </c>
      <c r="S276">
        <v>39.157480314960594</v>
      </c>
    </row>
    <row r="277" spans="4:19" x14ac:dyDescent="0.25">
      <c r="D277" t="s">
        <v>146</v>
      </c>
      <c r="E277" t="s">
        <v>9</v>
      </c>
      <c r="F277" t="s">
        <v>10</v>
      </c>
      <c r="G277" t="str">
        <f ca="1">OFFSET('GROUP-FOR-PLOT'!$B$4,MATCH(F277,'GROUP-FOR-PLOT'!$A$5:$A$118,0),0)</f>
        <v>Devitrified</v>
      </c>
      <c r="H277">
        <v>1200</v>
      </c>
      <c r="I277">
        <v>153.90551181102364</v>
      </c>
      <c r="J277" s="100" t="s">
        <v>51</v>
      </c>
      <c r="K277" s="101">
        <v>3200</v>
      </c>
      <c r="N277" t="s">
        <v>176</v>
      </c>
      <c r="O277" t="s">
        <v>9</v>
      </c>
      <c r="P277" t="s">
        <v>183</v>
      </c>
      <c r="Q277" t="str">
        <f ca="1">OFFSET('GROUP-FOR-PLOT'!$B$4,MATCH(P277,'GROUP-FOR-PLOT'!$A$5:$A$118,0),0)</f>
        <v>Mineralized</v>
      </c>
      <c r="R277">
        <v>3600</v>
      </c>
      <c r="S277">
        <v>163.05774278215267</v>
      </c>
    </row>
    <row r="278" spans="4:19" x14ac:dyDescent="0.25">
      <c r="D278" t="s">
        <v>82</v>
      </c>
      <c r="E278" t="s">
        <v>4</v>
      </c>
      <c r="F278" t="s">
        <v>5</v>
      </c>
      <c r="G278" t="str">
        <f ca="1">OFFSET('GROUP-FOR-PLOT'!$B$4,MATCH(F278,'GROUP-FOR-PLOT'!$A$5:$A$118,0),0)</f>
        <v>Devitrified</v>
      </c>
      <c r="H278">
        <v>1200</v>
      </c>
      <c r="I278">
        <v>22.947506561679802</v>
      </c>
      <c r="J278" s="100" t="s">
        <v>61</v>
      </c>
      <c r="K278" s="101">
        <v>3200</v>
      </c>
      <c r="N278" t="s">
        <v>135</v>
      </c>
      <c r="O278" t="s">
        <v>9</v>
      </c>
      <c r="P278" t="s">
        <v>38</v>
      </c>
      <c r="Q278" t="str">
        <f ca="1">OFFSET('GROUP-FOR-PLOT'!$B$4,MATCH(P278,'GROUP-FOR-PLOT'!$A$5:$A$118,0),0)</f>
        <v>Mineralized</v>
      </c>
      <c r="R278">
        <v>3600</v>
      </c>
      <c r="S278">
        <v>400</v>
      </c>
    </row>
    <row r="279" spans="4:19" x14ac:dyDescent="0.25">
      <c r="D279" t="s">
        <v>110</v>
      </c>
      <c r="E279" t="s">
        <v>4</v>
      </c>
      <c r="F279" t="s">
        <v>5</v>
      </c>
      <c r="G279" t="str">
        <f ca="1">OFFSET('GROUP-FOR-PLOT'!$B$4,MATCH(F279,'GROUP-FOR-PLOT'!$A$5:$A$118,0),0)</f>
        <v>Devitrified</v>
      </c>
      <c r="H279">
        <v>1200</v>
      </c>
      <c r="I279">
        <v>106.9475065616798</v>
      </c>
      <c r="J279" s="100" t="s">
        <v>67</v>
      </c>
      <c r="K279" s="101">
        <v>3200</v>
      </c>
      <c r="N279" t="s">
        <v>51</v>
      </c>
      <c r="O279" t="s">
        <v>9</v>
      </c>
      <c r="P279" t="s">
        <v>58</v>
      </c>
      <c r="Q279" t="str">
        <f ca="1">OFFSET('GROUP-FOR-PLOT'!$B$4,MATCH(P279,'GROUP-FOR-PLOT'!$A$5:$A$118,0),0)</f>
        <v>Mineralized</v>
      </c>
      <c r="R279">
        <v>4000</v>
      </c>
      <c r="S279">
        <v>275.14435695538032</v>
      </c>
    </row>
    <row r="280" spans="4:19" x14ac:dyDescent="0.25">
      <c r="D280" t="s">
        <v>110</v>
      </c>
      <c r="E280" t="s">
        <v>4</v>
      </c>
      <c r="F280" t="s">
        <v>5</v>
      </c>
      <c r="G280" t="str">
        <f ca="1">OFFSET('GROUP-FOR-PLOT'!$B$4,MATCH(F280,'GROUP-FOR-PLOT'!$A$5:$A$118,0),0)</f>
        <v>Devitrified</v>
      </c>
      <c r="H280">
        <v>1200</v>
      </c>
      <c r="I280">
        <v>140.09186351706012</v>
      </c>
      <c r="J280" s="100" t="s">
        <v>90</v>
      </c>
      <c r="K280" s="101">
        <v>3200</v>
      </c>
      <c r="N280" t="s">
        <v>135</v>
      </c>
      <c r="O280" t="s">
        <v>9</v>
      </c>
      <c r="P280" t="s">
        <v>38</v>
      </c>
      <c r="Q280" t="str">
        <f ca="1">OFFSET('GROUP-FOR-PLOT'!$B$4,MATCH(P280,'GROUP-FOR-PLOT'!$A$5:$A$118,0),0)</f>
        <v>Mineralized</v>
      </c>
      <c r="R280">
        <v>4000</v>
      </c>
      <c r="S280">
        <v>198.96587926509164</v>
      </c>
    </row>
    <row r="281" spans="4:19" x14ac:dyDescent="0.25">
      <c r="D281" t="s">
        <v>111</v>
      </c>
      <c r="E281" t="s">
        <v>9</v>
      </c>
      <c r="F281" t="s">
        <v>5</v>
      </c>
      <c r="G281" t="str">
        <f ca="1">OFFSET('GROUP-FOR-PLOT'!$B$4,MATCH(F281,'GROUP-FOR-PLOT'!$A$5:$A$118,0),0)</f>
        <v>Devitrified</v>
      </c>
      <c r="H281">
        <v>1200</v>
      </c>
      <c r="I281">
        <v>400</v>
      </c>
      <c r="J281" s="100" t="s">
        <v>92</v>
      </c>
      <c r="K281" s="101">
        <v>3200</v>
      </c>
      <c r="N281" t="s">
        <v>135</v>
      </c>
      <c r="O281" t="s">
        <v>9</v>
      </c>
      <c r="P281" t="s">
        <v>38</v>
      </c>
      <c r="Q281" t="str">
        <f ca="1">OFFSET('GROUP-FOR-PLOT'!$B$4,MATCH(P281,'GROUP-FOR-PLOT'!$A$5:$A$118,0),0)</f>
        <v>Mineralized</v>
      </c>
      <c r="R281">
        <v>4000</v>
      </c>
      <c r="S281">
        <v>151.90288713910741</v>
      </c>
    </row>
    <row r="282" spans="4:19" x14ac:dyDescent="0.25">
      <c r="D282" t="s">
        <v>112</v>
      </c>
      <c r="E282" t="s">
        <v>4</v>
      </c>
      <c r="F282" t="s">
        <v>5</v>
      </c>
      <c r="G282" t="str">
        <f ca="1">OFFSET('GROUP-FOR-PLOT'!$B$4,MATCH(F282,'GROUP-FOR-PLOT'!$A$5:$A$118,0),0)</f>
        <v>Devitrified</v>
      </c>
      <c r="H282">
        <v>1200</v>
      </c>
      <c r="I282">
        <v>134.88188976377955</v>
      </c>
      <c r="J282" s="100" t="s">
        <v>98</v>
      </c>
      <c r="K282" s="101">
        <v>3200</v>
      </c>
      <c r="N282" t="s">
        <v>51</v>
      </c>
      <c r="O282" t="s">
        <v>9</v>
      </c>
      <c r="P282" t="s">
        <v>58</v>
      </c>
      <c r="Q282" t="str">
        <f ca="1">OFFSET('GROUP-FOR-PLOT'!$B$4,MATCH(P282,'GROUP-FOR-PLOT'!$A$5:$A$118,0),0)</f>
        <v>Mineralized</v>
      </c>
      <c r="R282">
        <v>4400</v>
      </c>
      <c r="S282">
        <v>45.065616797899565</v>
      </c>
    </row>
    <row r="283" spans="4:19" x14ac:dyDescent="0.25">
      <c r="D283" t="s">
        <v>112</v>
      </c>
      <c r="E283" t="s">
        <v>9</v>
      </c>
      <c r="F283" t="s">
        <v>5</v>
      </c>
      <c r="G283" t="str">
        <f ca="1">OFFSET('GROUP-FOR-PLOT'!$B$4,MATCH(F283,'GROUP-FOR-PLOT'!$A$5:$A$118,0),0)</f>
        <v>Devitrified</v>
      </c>
      <c r="H283">
        <v>1200</v>
      </c>
      <c r="I283">
        <v>24.960629921260079</v>
      </c>
      <c r="J283" s="100" t="s">
        <v>109</v>
      </c>
      <c r="K283" s="101">
        <v>3200</v>
      </c>
      <c r="N283" t="s">
        <v>137</v>
      </c>
      <c r="O283" t="s">
        <v>9</v>
      </c>
      <c r="P283" t="s">
        <v>140</v>
      </c>
      <c r="Q283" t="str">
        <f ca="1">OFFSET('GROUP-FOR-PLOT'!$B$4,MATCH(P283,'GROUP-FOR-PLOT'!$A$5:$A$118,0),0)</f>
        <v>Mineralized</v>
      </c>
      <c r="R283">
        <v>4400</v>
      </c>
      <c r="S283">
        <v>308.86876640419996</v>
      </c>
    </row>
    <row r="284" spans="4:19" x14ac:dyDescent="0.25">
      <c r="D284" t="s">
        <v>193</v>
      </c>
      <c r="E284" t="s">
        <v>4</v>
      </c>
      <c r="F284" t="s">
        <v>166</v>
      </c>
      <c r="G284" t="str">
        <f ca="1">OFFSET('GROUP-FOR-PLOT'!$B$4,MATCH(F284,'GROUP-FOR-PLOT'!$A$5:$A$118,0),0)</f>
        <v>Devitrified</v>
      </c>
      <c r="H284">
        <v>1200</v>
      </c>
      <c r="I284">
        <v>26.999999999999545</v>
      </c>
      <c r="J284" s="100" t="s">
        <v>112</v>
      </c>
      <c r="K284" s="100">
        <v>3200</v>
      </c>
      <c r="N284" t="s">
        <v>137</v>
      </c>
      <c r="O284" t="s">
        <v>9</v>
      </c>
      <c r="P284" t="s">
        <v>140</v>
      </c>
      <c r="Q284" t="str">
        <f ca="1">OFFSET('GROUP-FOR-PLOT'!$B$4,MATCH(P284,'GROUP-FOR-PLOT'!$A$5:$A$118,0),0)</f>
        <v>Mineralized</v>
      </c>
      <c r="R284">
        <v>4800</v>
      </c>
      <c r="S284">
        <v>400</v>
      </c>
    </row>
    <row r="285" spans="4:19" x14ac:dyDescent="0.25">
      <c r="D285" t="s">
        <v>173</v>
      </c>
      <c r="E285" t="s">
        <v>9</v>
      </c>
      <c r="F285" t="s">
        <v>166</v>
      </c>
      <c r="G285" t="str">
        <f ca="1">OFFSET('GROUP-FOR-PLOT'!$B$4,MATCH(F285,'GROUP-FOR-PLOT'!$A$5:$A$118,0),0)</f>
        <v>Devitrified</v>
      </c>
      <c r="H285">
        <v>1200</v>
      </c>
      <c r="I285">
        <v>91.091863517060119</v>
      </c>
      <c r="J285" s="100" t="s">
        <v>30</v>
      </c>
      <c r="K285" s="101">
        <v>3200</v>
      </c>
      <c r="N285" t="s">
        <v>137</v>
      </c>
      <c r="O285" t="s">
        <v>9</v>
      </c>
      <c r="P285" t="s">
        <v>142</v>
      </c>
      <c r="Q285" t="str">
        <f ca="1">OFFSET('GROUP-FOR-PLOT'!$B$4,MATCH(P285,'GROUP-FOR-PLOT'!$A$5:$A$118,0),0)</f>
        <v>Mineralized</v>
      </c>
      <c r="R285">
        <v>5200</v>
      </c>
      <c r="S285">
        <v>193.84251968503941</v>
      </c>
    </row>
    <row r="286" spans="4:19" x14ac:dyDescent="0.25">
      <c r="D286" t="s">
        <v>212</v>
      </c>
      <c r="E286" t="s">
        <v>4</v>
      </c>
      <c r="F286" t="s">
        <v>166</v>
      </c>
      <c r="G286" t="str">
        <f ca="1">OFFSET('GROUP-FOR-PLOT'!$B$4,MATCH(F286,'GROUP-FOR-PLOT'!$A$5:$A$118,0),0)</f>
        <v>Devitrified</v>
      </c>
      <c r="H286">
        <v>1200</v>
      </c>
      <c r="I286">
        <v>10</v>
      </c>
      <c r="J286" s="100" t="s">
        <v>185</v>
      </c>
      <c r="K286" s="100">
        <v>3600</v>
      </c>
      <c r="N286" t="s">
        <v>98</v>
      </c>
      <c r="O286" t="s">
        <v>9</v>
      </c>
      <c r="P286" t="s">
        <v>107</v>
      </c>
      <c r="Q286" t="str">
        <f ca="1">OFFSET('GROUP-FOR-PLOT'!$B$4,MATCH(P286,'GROUP-FOR-PLOT'!$A$5:$A$118,0),0)</f>
        <v>Mineralized</v>
      </c>
      <c r="R286">
        <v>5200</v>
      </c>
      <c r="S286">
        <v>81.003937007873901</v>
      </c>
    </row>
    <row r="287" spans="4:19" x14ac:dyDescent="0.25">
      <c r="D287" t="s">
        <v>217</v>
      </c>
      <c r="E287" t="s">
        <v>11</v>
      </c>
      <c r="F287" t="s">
        <v>93</v>
      </c>
      <c r="G287" t="str">
        <f ca="1">OFFSET('GROUP-FOR-PLOT'!$B$4,MATCH(F287,'GROUP-FOR-PLOT'!$A$5:$A$118,0),0)</f>
        <v>Devitrified</v>
      </c>
      <c r="H287">
        <v>1200</v>
      </c>
      <c r="I287">
        <v>35</v>
      </c>
      <c r="J287" s="100" t="s">
        <v>176</v>
      </c>
      <c r="K287" s="100">
        <v>3600</v>
      </c>
      <c r="N287" t="s">
        <v>135</v>
      </c>
      <c r="O287" t="s">
        <v>9</v>
      </c>
      <c r="P287" t="s">
        <v>38</v>
      </c>
      <c r="Q287" t="str">
        <f ca="1">OFFSET('GROUP-FOR-PLOT'!$B$4,MATCH(P287,'GROUP-FOR-PLOT'!$A$5:$A$118,0),0)</f>
        <v>Mineralized</v>
      </c>
      <c r="R287">
        <v>5200</v>
      </c>
      <c r="S287">
        <v>294.40682414698222</v>
      </c>
    </row>
    <row r="288" spans="4:19" x14ac:dyDescent="0.25">
      <c r="D288" t="s">
        <v>185</v>
      </c>
      <c r="E288" t="s">
        <v>11</v>
      </c>
      <c r="F288" t="s">
        <v>93</v>
      </c>
      <c r="G288" t="str">
        <f ca="1">OFFSET('GROUP-FOR-PLOT'!$B$4,MATCH(F288,'GROUP-FOR-PLOT'!$A$5:$A$118,0),0)</f>
        <v>Devitrified</v>
      </c>
      <c r="H288">
        <v>1200</v>
      </c>
      <c r="I288">
        <v>400</v>
      </c>
      <c r="J288" s="100" t="s">
        <v>135</v>
      </c>
      <c r="K288" s="100">
        <v>3600</v>
      </c>
      <c r="N288" t="s">
        <v>137</v>
      </c>
      <c r="O288" t="s">
        <v>9</v>
      </c>
      <c r="P288" t="s">
        <v>140</v>
      </c>
      <c r="Q288" t="str">
        <f ca="1">OFFSET('GROUP-FOR-PLOT'!$B$4,MATCH(P288,'GROUP-FOR-PLOT'!$A$5:$A$118,0),0)</f>
        <v>Mineralized</v>
      </c>
      <c r="R288">
        <v>5200</v>
      </c>
      <c r="S288">
        <v>135.9475065616798</v>
      </c>
    </row>
    <row r="289" spans="4:19" x14ac:dyDescent="0.25">
      <c r="D289" t="s">
        <v>173</v>
      </c>
      <c r="E289" t="s">
        <v>11</v>
      </c>
      <c r="F289" t="s">
        <v>93</v>
      </c>
      <c r="G289" t="str">
        <f ca="1">OFFSET('GROUP-FOR-PLOT'!$B$4,MATCH(F289,'GROUP-FOR-PLOT'!$A$5:$A$118,0),0)</f>
        <v>Devitrified</v>
      </c>
      <c r="H289">
        <v>1200</v>
      </c>
      <c r="I289">
        <v>3.133858267716505</v>
      </c>
      <c r="J289" s="100" t="s">
        <v>137</v>
      </c>
      <c r="K289" s="100">
        <v>3600</v>
      </c>
      <c r="N289" t="s">
        <v>37</v>
      </c>
      <c r="O289" t="s">
        <v>9</v>
      </c>
      <c r="P289" t="s">
        <v>41</v>
      </c>
      <c r="Q289" t="str">
        <f ca="1">OFFSET('GROUP-FOR-PLOT'!$B$4,MATCH(P289,'GROUP-FOR-PLOT'!$A$5:$A$118,0),0)</f>
        <v>Mineralized</v>
      </c>
      <c r="R289">
        <v>5600</v>
      </c>
      <c r="S289">
        <v>59.078740157479842</v>
      </c>
    </row>
    <row r="290" spans="4:19" x14ac:dyDescent="0.25">
      <c r="D290" t="s">
        <v>176</v>
      </c>
      <c r="E290" t="s">
        <v>11</v>
      </c>
      <c r="F290" t="s">
        <v>93</v>
      </c>
      <c r="G290" t="str">
        <f ca="1">OFFSET('GROUP-FOR-PLOT'!$B$4,MATCH(F290,'GROUP-FOR-PLOT'!$A$5:$A$118,0),0)</f>
        <v>Devitrified</v>
      </c>
      <c r="H290">
        <v>1200</v>
      </c>
      <c r="I290">
        <v>151.96850393700788</v>
      </c>
      <c r="J290" s="100" t="s">
        <v>42</v>
      </c>
      <c r="K290" s="101">
        <v>3600</v>
      </c>
      <c r="N290" t="s">
        <v>137</v>
      </c>
      <c r="O290" t="s">
        <v>9</v>
      </c>
      <c r="P290" t="s">
        <v>142</v>
      </c>
      <c r="Q290" t="str">
        <f ca="1">OFFSET('GROUP-FOR-PLOT'!$B$4,MATCH(P290,'GROUP-FOR-PLOT'!$A$5:$A$118,0),0)</f>
        <v>Mineralized</v>
      </c>
      <c r="R290">
        <v>5600</v>
      </c>
      <c r="S290">
        <v>400</v>
      </c>
    </row>
    <row r="291" spans="4:19" x14ac:dyDescent="0.25">
      <c r="D291" t="s">
        <v>176</v>
      </c>
      <c r="E291" t="s">
        <v>11</v>
      </c>
      <c r="F291" t="s">
        <v>93</v>
      </c>
      <c r="G291" t="str">
        <f ca="1">OFFSET('GROUP-FOR-PLOT'!$B$4,MATCH(F291,'GROUP-FOR-PLOT'!$A$5:$A$118,0),0)</f>
        <v>Devitrified</v>
      </c>
      <c r="H291">
        <v>1200</v>
      </c>
      <c r="I291">
        <v>33.136482939632515</v>
      </c>
      <c r="J291" s="100" t="s">
        <v>25</v>
      </c>
      <c r="K291" s="101">
        <v>3600</v>
      </c>
      <c r="N291" t="s">
        <v>135</v>
      </c>
      <c r="O291" t="s">
        <v>9</v>
      </c>
      <c r="P291" t="s">
        <v>38</v>
      </c>
      <c r="Q291" t="str">
        <f ca="1">OFFSET('GROUP-FOR-PLOT'!$B$4,MATCH(P291,'GROUP-FOR-PLOT'!$A$5:$A$118,0),0)</f>
        <v>Mineralized</v>
      </c>
      <c r="R291">
        <v>5600</v>
      </c>
      <c r="S291">
        <v>240.04199475065616</v>
      </c>
    </row>
    <row r="292" spans="4:19" x14ac:dyDescent="0.25">
      <c r="D292" t="s">
        <v>176</v>
      </c>
      <c r="E292" t="s">
        <v>4</v>
      </c>
      <c r="F292" t="s">
        <v>93</v>
      </c>
      <c r="G292" t="str">
        <f ca="1">OFFSET('GROUP-FOR-PLOT'!$B$4,MATCH(F292,'GROUP-FOR-PLOT'!$A$5:$A$118,0),0)</f>
        <v>Devitrified</v>
      </c>
      <c r="H292">
        <v>1200</v>
      </c>
      <c r="I292">
        <v>44.947506561679347</v>
      </c>
      <c r="J292" s="100" t="s">
        <v>37</v>
      </c>
      <c r="K292" s="101">
        <v>3600</v>
      </c>
      <c r="N292" t="s">
        <v>135</v>
      </c>
      <c r="O292" t="s">
        <v>9</v>
      </c>
      <c r="P292" t="s">
        <v>38</v>
      </c>
      <c r="Q292" t="str">
        <f ca="1">OFFSET('GROUP-FOR-PLOT'!$B$4,MATCH(P292,'GROUP-FOR-PLOT'!$A$5:$A$118,0),0)</f>
        <v>Mineralized</v>
      </c>
      <c r="R292">
        <v>5600</v>
      </c>
      <c r="S292">
        <v>80.052493438320198</v>
      </c>
    </row>
    <row r="293" spans="4:19" x14ac:dyDescent="0.25">
      <c r="D293" t="s">
        <v>176</v>
      </c>
      <c r="E293" t="s">
        <v>4</v>
      </c>
      <c r="F293" t="s">
        <v>93</v>
      </c>
      <c r="G293" t="str">
        <f ca="1">OFFSET('GROUP-FOR-PLOT'!$B$4,MATCH(F293,'GROUP-FOR-PLOT'!$A$5:$A$118,0),0)</f>
        <v>Devitrified</v>
      </c>
      <c r="H293">
        <v>1200</v>
      </c>
      <c r="I293">
        <v>169.94750656168026</v>
      </c>
      <c r="J293" s="100" t="s">
        <v>48</v>
      </c>
      <c r="K293" s="101">
        <v>3600</v>
      </c>
      <c r="N293" t="s">
        <v>37</v>
      </c>
      <c r="O293" t="s">
        <v>9</v>
      </c>
      <c r="P293" t="s">
        <v>41</v>
      </c>
      <c r="Q293" t="str">
        <f ca="1">OFFSET('GROUP-FOR-PLOT'!$B$4,MATCH(P293,'GROUP-FOR-PLOT'!$A$5:$A$118,0),0)</f>
        <v>Mineralized</v>
      </c>
      <c r="R293">
        <v>6000</v>
      </c>
      <c r="S293">
        <v>290.98687664041972</v>
      </c>
    </row>
    <row r="294" spans="4:19" x14ac:dyDescent="0.25">
      <c r="D294" t="s">
        <v>201</v>
      </c>
      <c r="E294" t="s">
        <v>4</v>
      </c>
      <c r="F294" t="s">
        <v>93</v>
      </c>
      <c r="G294" t="str">
        <f ca="1">OFFSET('GROUP-FOR-PLOT'!$B$4,MATCH(F294,'GROUP-FOR-PLOT'!$A$5:$A$118,0),0)</f>
        <v>Devitrified</v>
      </c>
      <c r="H294">
        <v>1200</v>
      </c>
      <c r="I294">
        <v>350</v>
      </c>
      <c r="J294" s="100" t="s">
        <v>51</v>
      </c>
      <c r="K294" s="101">
        <v>3600</v>
      </c>
      <c r="N294" t="s">
        <v>137</v>
      </c>
      <c r="O294" t="s">
        <v>9</v>
      </c>
      <c r="P294" t="s">
        <v>142</v>
      </c>
      <c r="Q294" t="str">
        <f ca="1">OFFSET('GROUP-FOR-PLOT'!$B$4,MATCH(P294,'GROUP-FOR-PLOT'!$A$5:$A$118,0),0)</f>
        <v>Mineralized</v>
      </c>
      <c r="R294">
        <v>6000</v>
      </c>
      <c r="S294">
        <v>400</v>
      </c>
    </row>
    <row r="295" spans="4:19" x14ac:dyDescent="0.25">
      <c r="D295" t="s">
        <v>212</v>
      </c>
      <c r="E295" t="s">
        <v>4</v>
      </c>
      <c r="F295" t="s">
        <v>93</v>
      </c>
      <c r="G295" t="str">
        <f ca="1">OFFSET('GROUP-FOR-PLOT'!$B$4,MATCH(F295,'GROUP-FOR-PLOT'!$A$5:$A$118,0),0)</f>
        <v>Devitrified</v>
      </c>
      <c r="H295">
        <v>1200</v>
      </c>
      <c r="I295">
        <v>218</v>
      </c>
      <c r="J295" s="100" t="s">
        <v>61</v>
      </c>
      <c r="K295" s="101">
        <v>3600</v>
      </c>
      <c r="N295" t="s">
        <v>137</v>
      </c>
      <c r="O295" t="s">
        <v>9</v>
      </c>
      <c r="P295" t="s">
        <v>142</v>
      </c>
      <c r="Q295" t="str">
        <f ca="1">OFFSET('GROUP-FOR-PLOT'!$B$4,MATCH(P295,'GROUP-FOR-PLOT'!$A$5:$A$118,0),0)</f>
        <v>Mineralized</v>
      </c>
      <c r="R295">
        <v>6400</v>
      </c>
      <c r="S295">
        <v>400</v>
      </c>
    </row>
    <row r="296" spans="4:19" x14ac:dyDescent="0.25">
      <c r="D296" t="s">
        <v>212</v>
      </c>
      <c r="E296" t="s">
        <v>4</v>
      </c>
      <c r="F296" t="s">
        <v>93</v>
      </c>
      <c r="G296" t="str">
        <f ca="1">OFFSET('GROUP-FOR-PLOT'!$B$4,MATCH(F296,'GROUP-FOR-PLOT'!$A$5:$A$118,0),0)</f>
        <v>Devitrified</v>
      </c>
      <c r="H296">
        <v>1200</v>
      </c>
      <c r="I296">
        <v>9</v>
      </c>
      <c r="J296" s="100" t="s">
        <v>67</v>
      </c>
      <c r="K296" s="101">
        <v>3600</v>
      </c>
      <c r="N296" t="s">
        <v>137</v>
      </c>
      <c r="O296" t="s">
        <v>9</v>
      </c>
      <c r="P296" t="s">
        <v>142</v>
      </c>
      <c r="Q296" t="str">
        <f ca="1">OFFSET('GROUP-FOR-PLOT'!$B$4,MATCH(P296,'GROUP-FOR-PLOT'!$A$5:$A$118,0),0)</f>
        <v>Mineralized</v>
      </c>
      <c r="R296">
        <v>6800</v>
      </c>
      <c r="S296">
        <v>400</v>
      </c>
    </row>
    <row r="297" spans="4:19" x14ac:dyDescent="0.25">
      <c r="D297" t="s">
        <v>98</v>
      </c>
      <c r="E297" t="s">
        <v>9</v>
      </c>
      <c r="F297" t="s">
        <v>100</v>
      </c>
      <c r="G297" t="str">
        <f ca="1">OFFSET('GROUP-FOR-PLOT'!$B$4,MATCH(F297,'GROUP-FOR-PLOT'!$A$5:$A$118,0),0)</f>
        <v>Devitrified</v>
      </c>
      <c r="H297" s="35">
        <v>1200</v>
      </c>
      <c r="I297" s="35">
        <v>42.979002624671921</v>
      </c>
      <c r="J297" s="100" t="s">
        <v>90</v>
      </c>
      <c r="K297" s="101">
        <v>3600</v>
      </c>
      <c r="N297" t="s">
        <v>137</v>
      </c>
      <c r="O297" t="s">
        <v>9</v>
      </c>
      <c r="P297" t="s">
        <v>142</v>
      </c>
      <c r="Q297" t="str">
        <f ca="1">OFFSET('GROUP-FOR-PLOT'!$B$4,MATCH(P297,'GROUP-FOR-PLOT'!$A$5:$A$118,0),0)</f>
        <v>Mineralized</v>
      </c>
      <c r="R297">
        <v>7200</v>
      </c>
      <c r="S297">
        <v>400</v>
      </c>
    </row>
    <row r="298" spans="4:19" x14ac:dyDescent="0.25">
      <c r="D298" t="s">
        <v>159</v>
      </c>
      <c r="E298" t="s">
        <v>4</v>
      </c>
      <c r="F298" t="s">
        <v>80</v>
      </c>
      <c r="G298" t="str">
        <f ca="1">OFFSET('GROUP-FOR-PLOT'!$B$4,MATCH(F298,'GROUP-FOR-PLOT'!$A$5:$A$118,0),0)</f>
        <v>Devitrified</v>
      </c>
      <c r="H298">
        <v>1200</v>
      </c>
      <c r="I298">
        <v>30.183727034120693</v>
      </c>
      <c r="J298" s="100" t="s">
        <v>92</v>
      </c>
      <c r="K298" s="101">
        <v>3600</v>
      </c>
      <c r="N298" t="s">
        <v>137</v>
      </c>
      <c r="O298" t="s">
        <v>9</v>
      </c>
      <c r="P298" t="s">
        <v>142</v>
      </c>
      <c r="Q298" t="str">
        <f ca="1">OFFSET('GROUP-FOR-PLOT'!$B$4,MATCH(P298,'GROUP-FOR-PLOT'!$A$5:$A$118,0),0)</f>
        <v>Mineralized</v>
      </c>
      <c r="R298">
        <v>7600</v>
      </c>
      <c r="S298">
        <v>211.01312335957846</v>
      </c>
    </row>
    <row r="299" spans="4:19" x14ac:dyDescent="0.25">
      <c r="D299" t="s">
        <v>212</v>
      </c>
      <c r="E299" t="s">
        <v>4</v>
      </c>
      <c r="F299" t="s">
        <v>202</v>
      </c>
      <c r="G299" t="str">
        <f ca="1">OFFSET('GROUP-FOR-PLOT'!$B$4,MATCH(F299,'GROUP-FOR-PLOT'!$A$5:$A$118,0),0)</f>
        <v>Devitrified</v>
      </c>
      <c r="H299">
        <v>1200</v>
      </c>
      <c r="I299">
        <v>33</v>
      </c>
      <c r="J299" s="100" t="s">
        <v>98</v>
      </c>
      <c r="K299" s="101">
        <v>3600</v>
      </c>
      <c r="N299" t="s">
        <v>92</v>
      </c>
      <c r="O299" t="s">
        <v>9</v>
      </c>
      <c r="P299" t="s">
        <v>94</v>
      </c>
      <c r="Q299" t="str">
        <f ca="1">OFFSET('GROUP-FOR-PLOT'!$B$4,MATCH(P299,'GROUP-FOR-PLOT'!$A$5:$A$118,0),0)</f>
        <v>Mineralized</v>
      </c>
      <c r="R299">
        <v>10800</v>
      </c>
      <c r="S299">
        <v>60.908136482939881</v>
      </c>
    </row>
    <row r="300" spans="4:19" x14ac:dyDescent="0.25">
      <c r="D300" t="s">
        <v>168</v>
      </c>
      <c r="E300" t="s">
        <v>4</v>
      </c>
      <c r="F300" t="s">
        <v>106</v>
      </c>
      <c r="G300" t="str">
        <f ca="1">OFFSET('GROUP-FOR-PLOT'!$B$4,MATCH(F300,'GROUP-FOR-PLOT'!$A$5:$A$118,0),0)</f>
        <v>Devitrified</v>
      </c>
      <c r="H300">
        <v>1200</v>
      </c>
      <c r="I300">
        <v>76.115485564304436</v>
      </c>
      <c r="J300" s="100" t="s">
        <v>109</v>
      </c>
      <c r="K300" s="101">
        <v>3600</v>
      </c>
      <c r="N300" t="s">
        <v>92</v>
      </c>
      <c r="O300" t="s">
        <v>9</v>
      </c>
      <c r="P300" t="s">
        <v>94</v>
      </c>
      <c r="Q300" t="str">
        <f ca="1">OFFSET('GROUP-FOR-PLOT'!$B$4,MATCH(P300,'GROUP-FOR-PLOT'!$A$5:$A$118,0),0)</f>
        <v>Mineralized</v>
      </c>
      <c r="R300">
        <v>11200</v>
      </c>
      <c r="S300">
        <v>151.03412073490654</v>
      </c>
    </row>
    <row r="301" spans="4:19" x14ac:dyDescent="0.25">
      <c r="D301" t="s">
        <v>42</v>
      </c>
      <c r="E301" t="s">
        <v>9</v>
      </c>
      <c r="F301" t="s">
        <v>5</v>
      </c>
      <c r="G301" t="str">
        <f ca="1">OFFSET('GROUP-FOR-PLOT'!$B$4,MATCH(F301,'GROUP-FOR-PLOT'!$A$5:$A$118,0),0)</f>
        <v>Devitrified</v>
      </c>
      <c r="H301" s="35">
        <v>1600</v>
      </c>
      <c r="I301" s="35">
        <v>400</v>
      </c>
      <c r="J301" s="100" t="s">
        <v>112</v>
      </c>
      <c r="K301" s="100">
        <v>3600</v>
      </c>
      <c r="N301" t="s">
        <v>198</v>
      </c>
      <c r="O301" t="s">
        <v>9</v>
      </c>
      <c r="P301" t="s">
        <v>158</v>
      </c>
      <c r="Q301" t="str">
        <f ca="1">OFFSET('GROUP-FOR-PLOT'!$B$4,MATCH(P301,'GROUP-FOR-PLOT'!$A$5:$A$118,0),0)</f>
        <v>Vitric</v>
      </c>
      <c r="R301">
        <v>400</v>
      </c>
      <c r="S301">
        <v>83</v>
      </c>
    </row>
    <row r="302" spans="4:19" x14ac:dyDescent="0.25">
      <c r="D302" t="s">
        <v>81</v>
      </c>
      <c r="E302" t="s">
        <v>9</v>
      </c>
      <c r="F302" t="s">
        <v>5</v>
      </c>
      <c r="G302" t="str">
        <f ca="1">OFFSET('GROUP-FOR-PLOT'!$B$4,MATCH(F302,'GROUP-FOR-PLOT'!$A$5:$A$118,0),0)</f>
        <v>Devitrified</v>
      </c>
      <c r="H302" s="35">
        <v>1600</v>
      </c>
      <c r="I302" s="35">
        <v>400</v>
      </c>
      <c r="J302" s="100" t="s">
        <v>30</v>
      </c>
      <c r="K302" s="101">
        <v>3600</v>
      </c>
      <c r="N302" t="s">
        <v>216</v>
      </c>
      <c r="O302" t="s">
        <v>9</v>
      </c>
      <c r="P302" t="s">
        <v>158</v>
      </c>
      <c r="Q302" t="str">
        <f ca="1">OFFSET('GROUP-FOR-PLOT'!$B$4,MATCH(P302,'GROUP-FOR-PLOT'!$A$5:$A$118,0),0)</f>
        <v>Vitric</v>
      </c>
      <c r="R302">
        <v>400</v>
      </c>
      <c r="S302">
        <v>83</v>
      </c>
    </row>
    <row r="303" spans="4:19" x14ac:dyDescent="0.25">
      <c r="D303" t="s">
        <v>108</v>
      </c>
      <c r="E303" t="s">
        <v>9</v>
      </c>
      <c r="F303" t="s">
        <v>5</v>
      </c>
      <c r="G303" t="str">
        <f ca="1">OFFSET('GROUP-FOR-PLOT'!$B$4,MATCH(F303,'GROUP-FOR-PLOT'!$A$5:$A$118,0),0)</f>
        <v>Devitrified</v>
      </c>
      <c r="H303" s="35">
        <v>1600</v>
      </c>
      <c r="I303" s="35">
        <v>261.15748031496059</v>
      </c>
      <c r="J303" s="100" t="s">
        <v>185</v>
      </c>
      <c r="K303" s="100">
        <v>4000</v>
      </c>
      <c r="N303" t="s">
        <v>188</v>
      </c>
      <c r="O303" t="s">
        <v>9</v>
      </c>
      <c r="P303" t="s">
        <v>8</v>
      </c>
      <c r="Q303" t="str">
        <f ca="1">OFFSET('GROUP-FOR-PLOT'!$B$4,MATCH(P303,'GROUP-FOR-PLOT'!$A$5:$A$118,0),0)</f>
        <v>Vitric</v>
      </c>
      <c r="R303">
        <v>400</v>
      </c>
      <c r="S303">
        <v>27.565616797900248</v>
      </c>
    </row>
    <row r="304" spans="4:19" x14ac:dyDescent="0.25">
      <c r="D304" t="s">
        <v>108</v>
      </c>
      <c r="E304" t="s">
        <v>9</v>
      </c>
      <c r="F304" t="s">
        <v>5</v>
      </c>
      <c r="G304" t="str">
        <f ca="1">OFFSET('GROUP-FOR-PLOT'!$B$4,MATCH(F304,'GROUP-FOR-PLOT'!$A$5:$A$118,0),0)</f>
        <v>Devitrified</v>
      </c>
      <c r="H304" s="35">
        <v>1600</v>
      </c>
      <c r="I304" s="35">
        <v>138.84251968503941</v>
      </c>
      <c r="J304" s="100" t="s">
        <v>135</v>
      </c>
      <c r="K304" s="100">
        <v>4000</v>
      </c>
      <c r="N304" t="s">
        <v>188</v>
      </c>
      <c r="O304" t="s">
        <v>9</v>
      </c>
      <c r="P304" t="s">
        <v>8</v>
      </c>
      <c r="Q304" t="str">
        <f ca="1">OFFSET('GROUP-FOR-PLOT'!$B$4,MATCH(P304,'GROUP-FOR-PLOT'!$A$5:$A$118,0),0)</f>
        <v>Vitric</v>
      </c>
      <c r="R304">
        <v>400</v>
      </c>
      <c r="S304">
        <v>2.4343832020995251</v>
      </c>
    </row>
    <row r="305" spans="4:19" x14ac:dyDescent="0.25">
      <c r="D305" t="s">
        <v>25</v>
      </c>
      <c r="E305" t="s">
        <v>4</v>
      </c>
      <c r="F305" t="s">
        <v>5</v>
      </c>
      <c r="G305" t="str">
        <f ca="1">OFFSET('GROUP-FOR-PLOT'!$B$4,MATCH(F305,'GROUP-FOR-PLOT'!$A$5:$A$118,0),0)</f>
        <v>Devitrified</v>
      </c>
      <c r="H305" s="35">
        <v>1600</v>
      </c>
      <c r="I305" s="35">
        <v>202.07611548556406</v>
      </c>
      <c r="J305" s="100" t="s">
        <v>137</v>
      </c>
      <c r="K305" s="100">
        <v>4000</v>
      </c>
      <c r="N305" t="s">
        <v>21</v>
      </c>
      <c r="O305" t="s">
        <v>9</v>
      </c>
      <c r="P305" t="s">
        <v>7</v>
      </c>
      <c r="Q305" t="str">
        <f ca="1">OFFSET('GROUP-FOR-PLOT'!$B$4,MATCH(P305,'GROUP-FOR-PLOT'!$A$5:$A$118,0),0)</f>
        <v>Vitric</v>
      </c>
      <c r="R305">
        <v>400</v>
      </c>
      <c r="S305">
        <v>31.824146981627564</v>
      </c>
    </row>
    <row r="306" spans="4:19" x14ac:dyDescent="0.25">
      <c r="D306" t="s">
        <v>25</v>
      </c>
      <c r="E306" t="s">
        <v>4</v>
      </c>
      <c r="F306" t="s">
        <v>5</v>
      </c>
      <c r="G306" t="str">
        <f ca="1">OFFSET('GROUP-FOR-PLOT'!$B$4,MATCH(F306,'GROUP-FOR-PLOT'!$A$5:$A$118,0),0)</f>
        <v>Devitrified</v>
      </c>
      <c r="H306" s="35">
        <v>1600</v>
      </c>
      <c r="I306" s="35">
        <v>178.80577427821527</v>
      </c>
      <c r="J306" s="100" t="s">
        <v>42</v>
      </c>
      <c r="K306" s="101">
        <v>4000</v>
      </c>
      <c r="N306" t="s">
        <v>176</v>
      </c>
      <c r="O306" t="s">
        <v>9</v>
      </c>
      <c r="P306" t="s">
        <v>8</v>
      </c>
      <c r="Q306" t="str">
        <f ca="1">OFFSET('GROUP-FOR-PLOT'!$B$4,MATCH(P306,'GROUP-FOR-PLOT'!$A$5:$A$118,0),0)</f>
        <v>Vitric</v>
      </c>
      <c r="R306">
        <v>400</v>
      </c>
      <c r="S306">
        <v>31.824146981627109</v>
      </c>
    </row>
    <row r="307" spans="4:19" x14ac:dyDescent="0.25">
      <c r="D307" t="s">
        <v>35</v>
      </c>
      <c r="E307" t="s">
        <v>9</v>
      </c>
      <c r="F307" t="s">
        <v>5</v>
      </c>
      <c r="G307" t="str">
        <f ca="1">OFFSET('GROUP-FOR-PLOT'!$B$4,MATCH(F307,'GROUP-FOR-PLOT'!$A$5:$A$118,0),0)</f>
        <v>Devitrified</v>
      </c>
      <c r="H307" s="35">
        <v>1600</v>
      </c>
      <c r="I307" s="35">
        <v>203.01312335958028</v>
      </c>
      <c r="J307" s="100" t="s">
        <v>25</v>
      </c>
      <c r="K307" s="101">
        <v>4000</v>
      </c>
      <c r="N307" t="s">
        <v>205</v>
      </c>
      <c r="O307" t="s">
        <v>9</v>
      </c>
      <c r="P307" t="s">
        <v>8</v>
      </c>
      <c r="Q307" t="str">
        <f ca="1">OFFSET('GROUP-FOR-PLOT'!$B$4,MATCH(P307,'GROUP-FOR-PLOT'!$A$5:$A$118,0),0)</f>
        <v>Vitric</v>
      </c>
      <c r="R307">
        <v>400</v>
      </c>
      <c r="S307">
        <v>24</v>
      </c>
    </row>
    <row r="308" spans="4:19" x14ac:dyDescent="0.25">
      <c r="D308" t="s">
        <v>35</v>
      </c>
      <c r="E308" t="s">
        <v>4</v>
      </c>
      <c r="F308" t="s">
        <v>5</v>
      </c>
      <c r="G308" t="str">
        <f ca="1">OFFSET('GROUP-FOR-PLOT'!$B$4,MATCH(F308,'GROUP-FOR-PLOT'!$A$5:$A$118,0),0)</f>
        <v>Devitrified</v>
      </c>
      <c r="H308" s="35">
        <v>1600</v>
      </c>
      <c r="I308" s="35">
        <v>196.98687664041972</v>
      </c>
      <c r="J308" s="100" t="s">
        <v>37</v>
      </c>
      <c r="K308" s="101">
        <v>4000</v>
      </c>
      <c r="N308" t="s">
        <v>212</v>
      </c>
      <c r="O308" t="s">
        <v>9</v>
      </c>
      <c r="P308" t="s">
        <v>8</v>
      </c>
      <c r="Q308" t="str">
        <f ca="1">OFFSET('GROUP-FOR-PLOT'!$B$4,MATCH(P308,'GROUP-FOR-PLOT'!$A$5:$A$118,0),0)</f>
        <v>Vitric</v>
      </c>
      <c r="R308">
        <v>400</v>
      </c>
      <c r="S308">
        <v>7</v>
      </c>
    </row>
    <row r="309" spans="4:19" x14ac:dyDescent="0.25">
      <c r="D309" t="s">
        <v>37</v>
      </c>
      <c r="E309" t="s">
        <v>9</v>
      </c>
      <c r="F309" t="s">
        <v>5</v>
      </c>
      <c r="G309" t="str">
        <f ca="1">OFFSET('GROUP-FOR-PLOT'!$B$4,MATCH(F309,'GROUP-FOR-PLOT'!$A$5:$A$118,0),0)</f>
        <v>Devitrified</v>
      </c>
      <c r="H309" s="35">
        <v>1600</v>
      </c>
      <c r="I309" s="35">
        <v>299.8687664041995</v>
      </c>
      <c r="J309" s="100" t="s">
        <v>48</v>
      </c>
      <c r="K309" s="101">
        <v>4000</v>
      </c>
      <c r="N309" t="s">
        <v>75</v>
      </c>
      <c r="O309" t="s">
        <v>9</v>
      </c>
      <c r="P309" t="s">
        <v>8</v>
      </c>
      <c r="Q309" t="str">
        <f ca="1">OFFSET('GROUP-FOR-PLOT'!$B$4,MATCH(P309,'GROUP-FOR-PLOT'!$A$5:$A$118,0),0)</f>
        <v>Vitric</v>
      </c>
      <c r="R309">
        <v>400</v>
      </c>
      <c r="S309">
        <v>27.003937007873901</v>
      </c>
    </row>
    <row r="310" spans="4:19" x14ac:dyDescent="0.25">
      <c r="D310" t="s">
        <v>48</v>
      </c>
      <c r="E310" t="s">
        <v>4</v>
      </c>
      <c r="F310" t="s">
        <v>5</v>
      </c>
      <c r="G310" t="str">
        <f ca="1">OFFSET('GROUP-FOR-PLOT'!$B$4,MATCH(F310,'GROUP-FOR-PLOT'!$A$5:$A$118,0),0)</f>
        <v>Devitrified</v>
      </c>
      <c r="H310" s="35">
        <v>1600</v>
      </c>
      <c r="I310" s="35">
        <v>188.90813648293943</v>
      </c>
      <c r="J310" s="100" t="s">
        <v>51</v>
      </c>
      <c r="K310" s="101">
        <v>4000</v>
      </c>
      <c r="N310" t="s">
        <v>79</v>
      </c>
      <c r="O310" t="s">
        <v>9</v>
      </c>
      <c r="P310" t="s">
        <v>7</v>
      </c>
      <c r="Q310" t="str">
        <f ca="1">OFFSET('GROUP-FOR-PLOT'!$B$4,MATCH(P310,'GROUP-FOR-PLOT'!$A$5:$A$118,0),0)</f>
        <v>Vitric</v>
      </c>
      <c r="R310">
        <v>400</v>
      </c>
      <c r="S310">
        <v>7.8740157480319795</v>
      </c>
    </row>
    <row r="311" spans="4:19" x14ac:dyDescent="0.25">
      <c r="D311" t="s">
        <v>48</v>
      </c>
      <c r="E311" t="s">
        <v>4</v>
      </c>
      <c r="F311" t="s">
        <v>5</v>
      </c>
      <c r="G311" t="str">
        <f ca="1">OFFSET('GROUP-FOR-PLOT'!$B$4,MATCH(F311,'GROUP-FOR-PLOT'!$A$5:$A$118,0),0)</f>
        <v>Devitrified</v>
      </c>
      <c r="H311" s="35">
        <v>1600</v>
      </c>
      <c r="I311" s="35">
        <v>146.13123359580095</v>
      </c>
      <c r="J311" s="100" t="s">
        <v>61</v>
      </c>
      <c r="K311" s="101">
        <v>4000</v>
      </c>
      <c r="N311" t="s">
        <v>126</v>
      </c>
      <c r="O311" t="s">
        <v>9</v>
      </c>
      <c r="P311" t="s">
        <v>7</v>
      </c>
      <c r="Q311" t="str">
        <f ca="1">OFFSET('GROUP-FOR-PLOT'!$B$4,MATCH(P311,'GROUP-FOR-PLOT'!$A$5:$A$118,0),0)</f>
        <v>Vitric</v>
      </c>
      <c r="R311">
        <v>400</v>
      </c>
      <c r="S311">
        <v>45.06561679790002</v>
      </c>
    </row>
    <row r="312" spans="4:19" x14ac:dyDescent="0.25">
      <c r="D312" t="s">
        <v>61</v>
      </c>
      <c r="E312" t="s">
        <v>9</v>
      </c>
      <c r="F312" t="s">
        <v>5</v>
      </c>
      <c r="G312" t="str">
        <f ca="1">OFFSET('GROUP-FOR-PLOT'!$B$4,MATCH(F312,'GROUP-FOR-PLOT'!$A$5:$A$118,0),0)</f>
        <v>Devitrified</v>
      </c>
      <c r="H312" s="35">
        <v>1600</v>
      </c>
      <c r="I312" s="35">
        <v>400</v>
      </c>
      <c r="J312" s="100" t="s">
        <v>67</v>
      </c>
      <c r="K312" s="101">
        <v>4000</v>
      </c>
      <c r="N312" t="s">
        <v>111</v>
      </c>
      <c r="O312" t="s">
        <v>9</v>
      </c>
      <c r="P312" t="s">
        <v>7</v>
      </c>
      <c r="Q312" t="str">
        <f ca="1">OFFSET('GROUP-FOR-PLOT'!$B$4,MATCH(P312,'GROUP-FOR-PLOT'!$A$5:$A$118,0),0)</f>
        <v>Vitric</v>
      </c>
      <c r="R312">
        <v>400</v>
      </c>
      <c r="S312">
        <v>159.77690288713893</v>
      </c>
    </row>
    <row r="313" spans="4:19" x14ac:dyDescent="0.25">
      <c r="D313" t="s">
        <v>66</v>
      </c>
      <c r="E313" t="s">
        <v>9</v>
      </c>
      <c r="F313" t="s">
        <v>5</v>
      </c>
      <c r="G313" t="str">
        <f ca="1">OFFSET('GROUP-FOR-PLOT'!$B$4,MATCH(F313,'GROUP-FOR-PLOT'!$A$5:$A$118,0),0)</f>
        <v>Devitrified</v>
      </c>
      <c r="H313" s="35">
        <v>1600</v>
      </c>
      <c r="I313" s="35">
        <v>392.98687664041972</v>
      </c>
      <c r="J313" s="100" t="s">
        <v>90</v>
      </c>
      <c r="K313" s="101">
        <v>4000</v>
      </c>
      <c r="N313" t="s">
        <v>21</v>
      </c>
      <c r="O313" t="s">
        <v>9</v>
      </c>
      <c r="P313" t="s">
        <v>7</v>
      </c>
      <c r="Q313" t="str">
        <f ca="1">OFFSET('GROUP-FOR-PLOT'!$B$4,MATCH(P313,'GROUP-FOR-PLOT'!$A$5:$A$118,0),0)</f>
        <v>Vitric</v>
      </c>
      <c r="R313">
        <v>800</v>
      </c>
      <c r="S313">
        <v>29.855643044619228</v>
      </c>
    </row>
    <row r="314" spans="4:19" x14ac:dyDescent="0.25">
      <c r="D314" t="s">
        <v>67</v>
      </c>
      <c r="E314" t="s">
        <v>9</v>
      </c>
      <c r="F314" t="s">
        <v>5</v>
      </c>
      <c r="G314" t="str">
        <f ca="1">OFFSET('GROUP-FOR-PLOT'!$B$4,MATCH(F314,'GROUP-FOR-PLOT'!$A$5:$A$118,0),0)</f>
        <v>Devitrified</v>
      </c>
      <c r="H314" s="35">
        <v>1600</v>
      </c>
      <c r="I314" s="35">
        <v>86.073490813647823</v>
      </c>
      <c r="J314" s="100" t="s">
        <v>92</v>
      </c>
      <c r="K314" s="101">
        <v>4000</v>
      </c>
      <c r="N314" t="s">
        <v>198</v>
      </c>
      <c r="O314" t="s">
        <v>9</v>
      </c>
      <c r="P314" t="s">
        <v>8</v>
      </c>
      <c r="Q314" t="str">
        <f ca="1">OFFSET('GROUP-FOR-PLOT'!$B$4,MATCH(P314,'GROUP-FOR-PLOT'!$A$5:$A$118,0),0)</f>
        <v>Vitric</v>
      </c>
      <c r="R314">
        <v>800</v>
      </c>
      <c r="S314">
        <v>110.99999999999955</v>
      </c>
    </row>
    <row r="315" spans="4:19" x14ac:dyDescent="0.25">
      <c r="D315" t="s">
        <v>67</v>
      </c>
      <c r="E315" t="s">
        <v>9</v>
      </c>
      <c r="F315" t="s">
        <v>5</v>
      </c>
      <c r="G315" t="str">
        <f ca="1">OFFSET('GROUP-FOR-PLOT'!$B$4,MATCH(F315,'GROUP-FOR-PLOT'!$A$5:$A$118,0),0)</f>
        <v>Devitrified</v>
      </c>
      <c r="H315" s="35">
        <v>1600</v>
      </c>
      <c r="I315" s="35">
        <v>222.76902887139067</v>
      </c>
      <c r="J315" s="100" t="s">
        <v>98</v>
      </c>
      <c r="K315" s="101">
        <v>4000</v>
      </c>
      <c r="N315" t="s">
        <v>216</v>
      </c>
      <c r="O315" t="s">
        <v>9</v>
      </c>
      <c r="P315" t="s">
        <v>8</v>
      </c>
      <c r="Q315" t="str">
        <f ca="1">OFFSET('GROUP-FOR-PLOT'!$B$4,MATCH(P315,'GROUP-FOR-PLOT'!$A$5:$A$118,0),0)</f>
        <v>Vitric</v>
      </c>
      <c r="R315">
        <v>800</v>
      </c>
      <c r="S315">
        <v>110.99999999999955</v>
      </c>
    </row>
    <row r="316" spans="4:19" x14ac:dyDescent="0.25">
      <c r="D316" t="s">
        <v>67</v>
      </c>
      <c r="E316" t="s">
        <v>4</v>
      </c>
      <c r="F316" t="s">
        <v>5</v>
      </c>
      <c r="G316" t="str">
        <f ca="1">OFFSET('GROUP-FOR-PLOT'!$B$4,MATCH(F316,'GROUP-FOR-PLOT'!$A$5:$A$118,0),0)</f>
        <v>Devitrified</v>
      </c>
      <c r="H316" s="35">
        <v>1600</v>
      </c>
      <c r="I316" s="35">
        <v>14.107611548557088</v>
      </c>
      <c r="J316" s="100" t="s">
        <v>109</v>
      </c>
      <c r="K316" s="101">
        <v>4000</v>
      </c>
      <c r="N316" t="s">
        <v>168</v>
      </c>
      <c r="O316" t="s">
        <v>9</v>
      </c>
      <c r="P316" t="s">
        <v>7</v>
      </c>
      <c r="Q316" t="str">
        <f ca="1">OFFSET('GROUP-FOR-PLOT'!$B$4,MATCH(P316,'GROUP-FOR-PLOT'!$A$5:$A$118,0),0)</f>
        <v>Vitric</v>
      </c>
      <c r="R316">
        <v>800</v>
      </c>
      <c r="S316">
        <v>7.87401574803107</v>
      </c>
    </row>
    <row r="317" spans="4:19" x14ac:dyDescent="0.25">
      <c r="D317" t="s">
        <v>67</v>
      </c>
      <c r="E317" t="s">
        <v>4</v>
      </c>
      <c r="F317" t="s">
        <v>5</v>
      </c>
      <c r="G317" t="str">
        <f ca="1">OFFSET('GROUP-FOR-PLOT'!$B$4,MATCH(F317,'GROUP-FOR-PLOT'!$A$5:$A$118,0),0)</f>
        <v>Devitrified</v>
      </c>
      <c r="H317" s="35">
        <v>1600</v>
      </c>
      <c r="I317" s="35">
        <v>13.779527559055168</v>
      </c>
      <c r="J317" s="100" t="s">
        <v>112</v>
      </c>
      <c r="K317" s="100">
        <v>4000</v>
      </c>
      <c r="N317" t="s">
        <v>212</v>
      </c>
      <c r="O317" t="s">
        <v>9</v>
      </c>
      <c r="P317" t="s">
        <v>8</v>
      </c>
      <c r="Q317" t="str">
        <f ca="1">OFFSET('GROUP-FOR-PLOT'!$B$4,MATCH(P317,'GROUP-FOR-PLOT'!$A$5:$A$118,0),0)</f>
        <v>Vitric</v>
      </c>
      <c r="R317">
        <v>800</v>
      </c>
      <c r="S317">
        <v>142.99999999999977</v>
      </c>
    </row>
    <row r="318" spans="4:19" x14ac:dyDescent="0.25">
      <c r="D318" t="s">
        <v>92</v>
      </c>
      <c r="E318" t="s">
        <v>9</v>
      </c>
      <c r="F318" t="s">
        <v>5</v>
      </c>
      <c r="G318" t="str">
        <f ca="1">OFFSET('GROUP-FOR-PLOT'!$B$4,MATCH(F318,'GROUP-FOR-PLOT'!$A$5:$A$118,0),0)</f>
        <v>Devitrified</v>
      </c>
      <c r="H318" s="35">
        <v>1600</v>
      </c>
      <c r="I318" s="35">
        <v>71.850393700787208</v>
      </c>
      <c r="J318" s="100" t="s">
        <v>30</v>
      </c>
      <c r="K318" s="101">
        <v>4000</v>
      </c>
      <c r="N318" t="s">
        <v>34</v>
      </c>
      <c r="O318" t="s">
        <v>9</v>
      </c>
      <c r="P318" t="s">
        <v>7</v>
      </c>
      <c r="Q318" t="str">
        <f ca="1">OFFSET('GROUP-FOR-PLOT'!$B$4,MATCH(P318,'GROUP-FOR-PLOT'!$A$5:$A$118,0),0)</f>
        <v>Vitric</v>
      </c>
      <c r="R318">
        <v>800</v>
      </c>
      <c r="S318">
        <v>74.80314960629903</v>
      </c>
    </row>
    <row r="319" spans="4:19" x14ac:dyDescent="0.25">
      <c r="D319" t="s">
        <v>109</v>
      </c>
      <c r="E319" t="s">
        <v>4</v>
      </c>
      <c r="F319" t="s">
        <v>5</v>
      </c>
      <c r="G319" t="str">
        <f ca="1">OFFSET('GROUP-FOR-PLOT'!$B$4,MATCH(F319,'GROUP-FOR-PLOT'!$A$5:$A$118,0),0)</f>
        <v>Devitrified</v>
      </c>
      <c r="H319" s="35">
        <v>1600</v>
      </c>
      <c r="I319" s="35">
        <v>26.047244094488178</v>
      </c>
      <c r="J319" s="100" t="s">
        <v>185</v>
      </c>
      <c r="K319" s="100">
        <v>4400</v>
      </c>
      <c r="N319" t="s">
        <v>196</v>
      </c>
      <c r="O319" t="s">
        <v>9</v>
      </c>
      <c r="P319" t="s">
        <v>158</v>
      </c>
      <c r="Q319" t="str">
        <f ca="1">OFFSET('GROUP-FOR-PLOT'!$B$4,MATCH(P319,'GROUP-FOR-PLOT'!$A$5:$A$118,0),0)</f>
        <v>Vitric</v>
      </c>
      <c r="R319">
        <v>1200</v>
      </c>
      <c r="S319">
        <v>38</v>
      </c>
    </row>
    <row r="320" spans="4:19" x14ac:dyDescent="0.25">
      <c r="D320" t="s">
        <v>217</v>
      </c>
      <c r="E320" t="s">
        <v>9</v>
      </c>
      <c r="F320" t="s">
        <v>5</v>
      </c>
      <c r="G320" t="str">
        <f ca="1">OFFSET('GROUP-FOR-PLOT'!$B$4,MATCH(F320,'GROUP-FOR-PLOT'!$A$5:$A$118,0),0)</f>
        <v>Devitrified</v>
      </c>
      <c r="H320">
        <v>1600</v>
      </c>
      <c r="I320">
        <v>107.99999999999955</v>
      </c>
      <c r="J320" s="100" t="s">
        <v>135</v>
      </c>
      <c r="K320" s="100">
        <v>4400</v>
      </c>
      <c r="N320" t="s">
        <v>21</v>
      </c>
      <c r="O320" t="s">
        <v>9</v>
      </c>
      <c r="P320" t="s">
        <v>7</v>
      </c>
      <c r="Q320" t="str">
        <f ca="1">OFFSET('GROUP-FOR-PLOT'!$B$4,MATCH(P320,'GROUP-FOR-PLOT'!$A$5:$A$118,0),0)</f>
        <v>Vitric</v>
      </c>
      <c r="R320">
        <v>1200</v>
      </c>
      <c r="S320">
        <v>36.089238845144337</v>
      </c>
    </row>
    <row r="321" spans="4:19" x14ac:dyDescent="0.25">
      <c r="D321" t="s">
        <v>168</v>
      </c>
      <c r="E321" t="s">
        <v>4</v>
      </c>
      <c r="F321" t="s">
        <v>5</v>
      </c>
      <c r="G321" t="str">
        <f ca="1">OFFSET('GROUP-FOR-PLOT'!$B$4,MATCH(F321,'GROUP-FOR-PLOT'!$A$5:$A$118,0),0)</f>
        <v>Devitrified</v>
      </c>
      <c r="H321">
        <v>1600</v>
      </c>
      <c r="I321">
        <v>17.060367454068</v>
      </c>
      <c r="J321" s="100" t="s">
        <v>137</v>
      </c>
      <c r="K321" s="100">
        <v>4400</v>
      </c>
      <c r="N321" t="s">
        <v>217</v>
      </c>
      <c r="O321" t="s">
        <v>9</v>
      </c>
      <c r="P321" t="s">
        <v>224</v>
      </c>
      <c r="Q321" t="str">
        <f ca="1">OFFSET('GROUP-FOR-PLOT'!$B$4,MATCH(P321,'GROUP-FOR-PLOT'!$A$5:$A$118,0),0)</f>
        <v>Vitric</v>
      </c>
      <c r="R321">
        <v>1200</v>
      </c>
      <c r="S321">
        <v>85</v>
      </c>
    </row>
    <row r="322" spans="4:19" x14ac:dyDescent="0.25">
      <c r="D322" t="s">
        <v>159</v>
      </c>
      <c r="E322" t="s">
        <v>4</v>
      </c>
      <c r="F322" t="s">
        <v>26</v>
      </c>
      <c r="G322" t="str">
        <f ca="1">OFFSET('GROUP-FOR-PLOT'!$B$4,MATCH(F322,'GROUP-FOR-PLOT'!$A$5:$A$118,0),0)</f>
        <v>Devitrified</v>
      </c>
      <c r="H322">
        <v>1600</v>
      </c>
      <c r="I322">
        <v>22.931758530183515</v>
      </c>
      <c r="J322" s="100" t="s">
        <v>42</v>
      </c>
      <c r="K322" s="101">
        <v>4400</v>
      </c>
      <c r="N322" t="s">
        <v>196</v>
      </c>
      <c r="O322" t="s">
        <v>9</v>
      </c>
      <c r="P322" t="s">
        <v>7</v>
      </c>
      <c r="Q322" t="str">
        <f ca="1">OFFSET('GROUP-FOR-PLOT'!$B$4,MATCH(P322,'GROUP-FOR-PLOT'!$A$5:$A$118,0),0)</f>
        <v>Vitric</v>
      </c>
      <c r="R322">
        <v>1200</v>
      </c>
      <c r="S322">
        <v>58</v>
      </c>
    </row>
    <row r="323" spans="4:19" x14ac:dyDescent="0.25">
      <c r="D323" t="s">
        <v>144</v>
      </c>
      <c r="E323" t="s">
        <v>9</v>
      </c>
      <c r="F323" t="s">
        <v>5</v>
      </c>
      <c r="G323" t="str">
        <f ca="1">OFFSET('GROUP-FOR-PLOT'!$B$4,MATCH(F323,'GROUP-FOR-PLOT'!$A$5:$A$118,0),0)</f>
        <v>Devitrified</v>
      </c>
      <c r="H323">
        <v>1600</v>
      </c>
      <c r="I323">
        <v>60.039370078739921</v>
      </c>
      <c r="J323" s="100" t="s">
        <v>37</v>
      </c>
      <c r="K323" s="101">
        <v>4400</v>
      </c>
      <c r="N323" t="s">
        <v>196</v>
      </c>
      <c r="O323" t="s">
        <v>9</v>
      </c>
      <c r="P323" t="s">
        <v>158</v>
      </c>
      <c r="Q323" t="str">
        <f ca="1">OFFSET('GROUP-FOR-PLOT'!$B$4,MATCH(P323,'GROUP-FOR-PLOT'!$A$5:$A$118,0),0)</f>
        <v>Vitric</v>
      </c>
      <c r="R323">
        <v>1600</v>
      </c>
      <c r="S323">
        <v>44</v>
      </c>
    </row>
    <row r="324" spans="4:19" x14ac:dyDescent="0.25">
      <c r="D324" t="s">
        <v>144</v>
      </c>
      <c r="E324" t="s">
        <v>4</v>
      </c>
      <c r="F324" t="s">
        <v>5</v>
      </c>
      <c r="G324" t="str">
        <f ca="1">OFFSET('GROUP-FOR-PLOT'!$B$4,MATCH(F324,'GROUP-FOR-PLOT'!$A$5:$A$118,0),0)</f>
        <v>Devitrified</v>
      </c>
      <c r="H324">
        <v>1600</v>
      </c>
      <c r="I324">
        <v>40.026246719160099</v>
      </c>
      <c r="J324" s="100" t="s">
        <v>51</v>
      </c>
      <c r="K324" s="101">
        <v>4400</v>
      </c>
      <c r="N324" t="s">
        <v>92</v>
      </c>
      <c r="O324" t="s">
        <v>9</v>
      </c>
      <c r="P324" t="s">
        <v>8</v>
      </c>
      <c r="Q324" t="str">
        <f ca="1">OFFSET('GROUP-FOR-PLOT'!$B$4,MATCH(P324,'GROUP-FOR-PLOT'!$A$5:$A$118,0),0)</f>
        <v>Vitric</v>
      </c>
      <c r="R324">
        <v>1600</v>
      </c>
      <c r="S324">
        <v>72.178477690288673</v>
      </c>
    </row>
    <row r="325" spans="4:19" x14ac:dyDescent="0.25">
      <c r="D325" t="s">
        <v>46</v>
      </c>
      <c r="E325" t="s">
        <v>4</v>
      </c>
      <c r="F325" t="s">
        <v>5</v>
      </c>
      <c r="G325" t="str">
        <f ca="1">OFFSET('GROUP-FOR-PLOT'!$B$4,MATCH(F325,'GROUP-FOR-PLOT'!$A$5:$A$118,0),0)</f>
        <v>Devitrified</v>
      </c>
      <c r="H325">
        <v>1600</v>
      </c>
      <c r="I325">
        <v>154.0524934383202</v>
      </c>
      <c r="J325" s="100" t="s">
        <v>61</v>
      </c>
      <c r="K325" s="101">
        <v>4400</v>
      </c>
      <c r="N325" t="s">
        <v>92</v>
      </c>
      <c r="O325" t="s">
        <v>9</v>
      </c>
      <c r="P325" t="s">
        <v>7</v>
      </c>
      <c r="Q325" t="str">
        <f ca="1">OFFSET('GROUP-FOR-PLOT'!$B$4,MATCH(P325,'GROUP-FOR-PLOT'!$A$5:$A$118,0),0)</f>
        <v>Vitric</v>
      </c>
      <c r="R325">
        <v>1600</v>
      </c>
      <c r="S325">
        <v>76.13123359580095</v>
      </c>
    </row>
    <row r="326" spans="4:19" x14ac:dyDescent="0.25">
      <c r="D326" t="s">
        <v>46</v>
      </c>
      <c r="E326" t="s">
        <v>4</v>
      </c>
      <c r="F326" t="s">
        <v>5</v>
      </c>
      <c r="G326" t="str">
        <f ca="1">OFFSET('GROUP-FOR-PLOT'!$B$4,MATCH(F326,'GROUP-FOR-PLOT'!$A$5:$A$118,0),0)</f>
        <v>Devitrified</v>
      </c>
      <c r="H326">
        <v>1600</v>
      </c>
      <c r="I326">
        <v>116.02624671916055</v>
      </c>
      <c r="J326" s="100" t="s">
        <v>67</v>
      </c>
      <c r="K326" s="101">
        <v>4400</v>
      </c>
      <c r="N326" t="s">
        <v>92</v>
      </c>
      <c r="O326" t="s">
        <v>9</v>
      </c>
      <c r="P326" t="s">
        <v>7</v>
      </c>
      <c r="Q326" t="str">
        <f ca="1">OFFSET('GROUP-FOR-PLOT'!$B$4,MATCH(P326,'GROUP-FOR-PLOT'!$A$5:$A$118,0),0)</f>
        <v>Vitric</v>
      </c>
      <c r="R326">
        <v>2000</v>
      </c>
      <c r="S326">
        <v>123.99999999999955</v>
      </c>
    </row>
    <row r="327" spans="4:19" x14ac:dyDescent="0.25">
      <c r="D327" t="s">
        <v>59</v>
      </c>
      <c r="E327" t="s">
        <v>9</v>
      </c>
      <c r="F327" t="s">
        <v>5</v>
      </c>
      <c r="G327" t="str">
        <f ca="1">OFFSET('GROUP-FOR-PLOT'!$B$4,MATCH(F327,'GROUP-FOR-PLOT'!$A$5:$A$118,0),0)</f>
        <v>Devitrified</v>
      </c>
      <c r="H327">
        <v>1600</v>
      </c>
      <c r="I327">
        <v>29.994750656167525</v>
      </c>
      <c r="J327" s="100" t="s">
        <v>90</v>
      </c>
      <c r="K327" s="101">
        <v>4400</v>
      </c>
      <c r="N327" t="s">
        <v>92</v>
      </c>
      <c r="O327" t="s">
        <v>9</v>
      </c>
      <c r="P327" t="s">
        <v>8</v>
      </c>
      <c r="Q327" t="str">
        <f ca="1">OFFSET('GROUP-FOR-PLOT'!$B$4,MATCH(P327,'GROUP-FOR-PLOT'!$A$5:$A$118,0),0)</f>
        <v>Vitric</v>
      </c>
      <c r="R327">
        <v>2000</v>
      </c>
      <c r="S327">
        <v>15.091863517061029</v>
      </c>
    </row>
    <row r="328" spans="4:19" x14ac:dyDescent="0.25">
      <c r="D328" t="s">
        <v>110</v>
      </c>
      <c r="E328" t="s">
        <v>9</v>
      </c>
      <c r="F328" t="s">
        <v>5</v>
      </c>
      <c r="G328" t="str">
        <f ca="1">OFFSET('GROUP-FOR-PLOT'!$B$4,MATCH(F328,'GROUP-FOR-PLOT'!$A$5:$A$118,0),0)</f>
        <v>Devitrified</v>
      </c>
      <c r="H328">
        <v>1600</v>
      </c>
      <c r="I328">
        <v>100.06561679790002</v>
      </c>
      <c r="J328" s="100" t="s">
        <v>92</v>
      </c>
      <c r="K328" s="101">
        <v>4400</v>
      </c>
      <c r="N328" t="s">
        <v>92</v>
      </c>
      <c r="O328" t="s">
        <v>9</v>
      </c>
      <c r="P328" t="s">
        <v>7</v>
      </c>
      <c r="Q328" t="str">
        <f ca="1">OFFSET('GROUP-FOR-PLOT'!$B$4,MATCH(P328,'GROUP-FOR-PLOT'!$A$5:$A$118,0),0)</f>
        <v>Vitric</v>
      </c>
      <c r="R328">
        <v>2000</v>
      </c>
      <c r="S328">
        <v>44.947506561679802</v>
      </c>
    </row>
    <row r="329" spans="4:19" x14ac:dyDescent="0.25">
      <c r="D329" t="s">
        <v>111</v>
      </c>
      <c r="E329" t="s">
        <v>9</v>
      </c>
      <c r="F329" t="s">
        <v>5</v>
      </c>
      <c r="G329" t="str">
        <f ca="1">OFFSET('GROUP-FOR-PLOT'!$B$4,MATCH(F329,'GROUP-FOR-PLOT'!$A$5:$A$118,0),0)</f>
        <v>Devitrified</v>
      </c>
      <c r="H329">
        <v>1600</v>
      </c>
      <c r="I329">
        <v>400</v>
      </c>
      <c r="J329" s="100" t="s">
        <v>98</v>
      </c>
      <c r="K329" s="101">
        <v>4400</v>
      </c>
      <c r="N329" t="s">
        <v>82</v>
      </c>
      <c r="O329" t="s">
        <v>9</v>
      </c>
      <c r="P329" t="s">
        <v>7</v>
      </c>
      <c r="Q329" t="str">
        <f ca="1">OFFSET('GROUP-FOR-PLOT'!$B$4,MATCH(P329,'GROUP-FOR-PLOT'!$A$5:$A$118,0),0)</f>
        <v>Vitric</v>
      </c>
      <c r="R329">
        <v>2000</v>
      </c>
      <c r="S329">
        <v>42.979002624672376</v>
      </c>
    </row>
    <row r="330" spans="4:19" x14ac:dyDescent="0.25">
      <c r="D330" t="s">
        <v>112</v>
      </c>
      <c r="E330" t="s">
        <v>9</v>
      </c>
      <c r="F330" t="s">
        <v>5</v>
      </c>
      <c r="G330" t="str">
        <f ca="1">OFFSET('GROUP-FOR-PLOT'!$B$4,MATCH(F330,'GROUP-FOR-PLOT'!$A$5:$A$118,0),0)</f>
        <v>Devitrified</v>
      </c>
      <c r="H330">
        <v>1600</v>
      </c>
      <c r="I330">
        <v>155.15748031496059</v>
      </c>
      <c r="J330" s="100" t="s">
        <v>109</v>
      </c>
      <c r="K330" s="101">
        <v>4400</v>
      </c>
      <c r="N330" t="s">
        <v>82</v>
      </c>
      <c r="O330" t="s">
        <v>9</v>
      </c>
      <c r="P330" t="s">
        <v>7</v>
      </c>
      <c r="Q330" t="str">
        <f ca="1">OFFSET('GROUP-FOR-PLOT'!$B$4,MATCH(P330,'GROUP-FOR-PLOT'!$A$5:$A$118,0),0)</f>
        <v>Vitric</v>
      </c>
      <c r="R330">
        <v>2000</v>
      </c>
      <c r="S330">
        <v>138.12335958005315</v>
      </c>
    </row>
    <row r="331" spans="4:19" x14ac:dyDescent="0.25">
      <c r="D331" t="s">
        <v>112</v>
      </c>
      <c r="E331" t="s">
        <v>9</v>
      </c>
      <c r="F331" t="s">
        <v>5</v>
      </c>
      <c r="G331" t="str">
        <f ca="1">OFFSET('GROUP-FOR-PLOT'!$B$4,MATCH(F331,'GROUP-FOR-PLOT'!$A$5:$A$118,0),0)</f>
        <v>Devitrified</v>
      </c>
      <c r="H331">
        <v>1600</v>
      </c>
      <c r="I331">
        <v>99.73753280839901</v>
      </c>
      <c r="J331" s="100" t="s">
        <v>112</v>
      </c>
      <c r="K331" s="100">
        <v>4400</v>
      </c>
      <c r="N331" t="s">
        <v>82</v>
      </c>
      <c r="O331" t="s">
        <v>9</v>
      </c>
      <c r="P331" t="s">
        <v>8</v>
      </c>
      <c r="Q331" t="str">
        <f ca="1">OFFSET('GROUP-FOR-PLOT'!$B$4,MATCH(P331,'GROUP-FOR-PLOT'!$A$5:$A$118,0),0)</f>
        <v>Vitric</v>
      </c>
      <c r="R331">
        <v>2000</v>
      </c>
      <c r="S331">
        <v>60.910761154855663</v>
      </c>
    </row>
    <row r="332" spans="4:19" x14ac:dyDescent="0.25">
      <c r="D332" t="s">
        <v>112</v>
      </c>
      <c r="E332" t="s">
        <v>9</v>
      </c>
      <c r="F332" t="s">
        <v>5</v>
      </c>
      <c r="G332" t="str">
        <f ca="1">OFFSET('GROUP-FOR-PLOT'!$B$4,MATCH(F332,'GROUP-FOR-PLOT'!$A$5:$A$118,0),0)</f>
        <v>Devitrified</v>
      </c>
      <c r="H332">
        <v>1600</v>
      </c>
      <c r="I332">
        <v>145.1049868766404</v>
      </c>
      <c r="J332" s="100" t="s">
        <v>30</v>
      </c>
      <c r="K332" s="101">
        <v>4400</v>
      </c>
      <c r="N332" t="s">
        <v>51</v>
      </c>
      <c r="O332" t="s">
        <v>9</v>
      </c>
      <c r="P332" t="s">
        <v>7</v>
      </c>
      <c r="Q332" t="str">
        <f ca="1">OFFSET('GROUP-FOR-PLOT'!$B$4,MATCH(P332,'GROUP-FOR-PLOT'!$A$5:$A$118,0),0)</f>
        <v>Vitric</v>
      </c>
      <c r="R332">
        <v>2400</v>
      </c>
      <c r="S332">
        <v>29.855643044619683</v>
      </c>
    </row>
    <row r="333" spans="4:19" x14ac:dyDescent="0.25">
      <c r="D333" t="s">
        <v>185</v>
      </c>
      <c r="E333" t="s">
        <v>11</v>
      </c>
      <c r="F333" t="s">
        <v>93</v>
      </c>
      <c r="G333" t="str">
        <f ca="1">OFFSET('GROUP-FOR-PLOT'!$B$4,MATCH(F333,'GROUP-FOR-PLOT'!$A$5:$A$118,0),0)</f>
        <v>Devitrified</v>
      </c>
      <c r="H333">
        <v>1600</v>
      </c>
      <c r="I333">
        <v>174.04724409448772</v>
      </c>
      <c r="J333" s="100" t="s">
        <v>135</v>
      </c>
      <c r="K333" s="100">
        <v>4800</v>
      </c>
      <c r="N333" t="s">
        <v>82</v>
      </c>
      <c r="O333" t="s">
        <v>9</v>
      </c>
      <c r="P333" t="s">
        <v>8</v>
      </c>
      <c r="Q333" t="str">
        <f ca="1">OFFSET('GROUP-FOR-PLOT'!$B$4,MATCH(P333,'GROUP-FOR-PLOT'!$A$5:$A$118,0),0)</f>
        <v>Vitric</v>
      </c>
      <c r="R333">
        <v>2400</v>
      </c>
      <c r="S333">
        <v>12.908136482939881</v>
      </c>
    </row>
    <row r="334" spans="4:19" x14ac:dyDescent="0.25">
      <c r="D334" t="s">
        <v>185</v>
      </c>
      <c r="E334" t="s">
        <v>11</v>
      </c>
      <c r="F334" t="s">
        <v>93</v>
      </c>
      <c r="G334" t="str">
        <f ca="1">OFFSET('GROUP-FOR-PLOT'!$B$4,MATCH(F334,'GROUP-FOR-PLOT'!$A$5:$A$118,0),0)</f>
        <v>Devitrified</v>
      </c>
      <c r="H334">
        <v>1600</v>
      </c>
      <c r="I334">
        <v>62.992125984252198</v>
      </c>
      <c r="J334" s="100" t="s">
        <v>137</v>
      </c>
      <c r="K334" s="100">
        <v>4800</v>
      </c>
      <c r="N334" t="s">
        <v>168</v>
      </c>
      <c r="O334" t="s">
        <v>9</v>
      </c>
      <c r="P334" t="s">
        <v>171</v>
      </c>
      <c r="Q334" t="str">
        <f ca="1">OFFSET('GROUP-FOR-PLOT'!$B$4,MATCH(P334,'GROUP-FOR-PLOT'!$A$5:$A$118,0),0)</f>
        <v>Vitric</v>
      </c>
      <c r="R334">
        <v>2800</v>
      </c>
      <c r="S334">
        <v>44.123359580052238</v>
      </c>
    </row>
    <row r="335" spans="4:19" x14ac:dyDescent="0.25">
      <c r="D335" t="s">
        <v>185</v>
      </c>
      <c r="E335" t="s">
        <v>11</v>
      </c>
      <c r="F335" t="s">
        <v>93</v>
      </c>
      <c r="G335" t="str">
        <f ca="1">OFFSET('GROUP-FOR-PLOT'!$B$4,MATCH(F335,'GROUP-FOR-PLOT'!$A$5:$A$118,0),0)</f>
        <v>Devitrified</v>
      </c>
      <c r="H335">
        <v>1600</v>
      </c>
      <c r="I335">
        <v>162.96062992126008</v>
      </c>
      <c r="J335" s="100" t="s">
        <v>42</v>
      </c>
      <c r="K335" s="101">
        <v>4800</v>
      </c>
      <c r="N335" t="s">
        <v>168</v>
      </c>
      <c r="O335" t="s">
        <v>9</v>
      </c>
      <c r="P335" t="s">
        <v>171</v>
      </c>
      <c r="Q335" t="str">
        <f ca="1">OFFSET('GROUP-FOR-PLOT'!$B$4,MATCH(P335,'GROUP-FOR-PLOT'!$A$5:$A$118,0),0)</f>
        <v>Vitric</v>
      </c>
      <c r="R335">
        <v>3200</v>
      </c>
      <c r="S335">
        <v>4.1049868766403961</v>
      </c>
    </row>
    <row r="336" spans="4:19" x14ac:dyDescent="0.25">
      <c r="D336" t="s">
        <v>173</v>
      </c>
      <c r="E336" t="s">
        <v>11</v>
      </c>
      <c r="F336" t="s">
        <v>93</v>
      </c>
      <c r="G336" t="str">
        <f ca="1">OFFSET('GROUP-FOR-PLOT'!$B$4,MATCH(F336,'GROUP-FOR-PLOT'!$A$5:$A$118,0),0)</f>
        <v>Devitrified</v>
      </c>
      <c r="H336">
        <v>1600</v>
      </c>
      <c r="I336">
        <v>36.892388451443367</v>
      </c>
      <c r="J336" s="100" t="s">
        <v>37</v>
      </c>
      <c r="K336" s="101">
        <v>4800</v>
      </c>
      <c r="N336" t="s">
        <v>109</v>
      </c>
      <c r="O336" t="s">
        <v>9</v>
      </c>
      <c r="P336" t="s">
        <v>8</v>
      </c>
      <c r="Q336" t="str">
        <f ca="1">OFFSET('GROUP-FOR-PLOT'!$B$4,MATCH(P336,'GROUP-FOR-PLOT'!$A$5:$A$118,0),0)</f>
        <v>Vitric</v>
      </c>
      <c r="R336">
        <v>3200</v>
      </c>
      <c r="S336">
        <v>24.278215223097504</v>
      </c>
    </row>
    <row r="337" spans="4:19" x14ac:dyDescent="0.25">
      <c r="D337" t="s">
        <v>173</v>
      </c>
      <c r="E337" t="s">
        <v>4</v>
      </c>
      <c r="F337" t="s">
        <v>93</v>
      </c>
      <c r="G337" t="str">
        <f ca="1">OFFSET('GROUP-FOR-PLOT'!$B$4,MATCH(F337,'GROUP-FOR-PLOT'!$A$5:$A$118,0),0)</f>
        <v>Devitrified</v>
      </c>
      <c r="H337">
        <v>1600</v>
      </c>
      <c r="I337">
        <v>20.01312335958005</v>
      </c>
      <c r="J337" s="100" t="s">
        <v>51</v>
      </c>
      <c r="K337" s="101">
        <v>4800</v>
      </c>
      <c r="N337" t="s">
        <v>92</v>
      </c>
      <c r="O337" t="s">
        <v>9</v>
      </c>
      <c r="P337" t="s">
        <v>7</v>
      </c>
      <c r="Q337" t="str">
        <f ca="1">OFFSET('GROUP-FOR-PLOT'!$B$4,MATCH(P337,'GROUP-FOR-PLOT'!$A$5:$A$118,0),0)</f>
        <v>Vitric</v>
      </c>
      <c r="R337">
        <v>3600</v>
      </c>
      <c r="S337">
        <v>44.947506561679802</v>
      </c>
    </row>
    <row r="338" spans="4:19" x14ac:dyDescent="0.25">
      <c r="D338" t="s">
        <v>173</v>
      </c>
      <c r="E338" t="s">
        <v>4</v>
      </c>
      <c r="F338" t="s">
        <v>93</v>
      </c>
      <c r="G338" t="str">
        <f ca="1">OFFSET('GROUP-FOR-PLOT'!$B$4,MATCH(F338,'GROUP-FOR-PLOT'!$A$5:$A$118,0),0)</f>
        <v>Devitrified</v>
      </c>
      <c r="H338">
        <v>1600</v>
      </c>
      <c r="I338">
        <v>74.146981627296782</v>
      </c>
      <c r="J338" s="100" t="s">
        <v>61</v>
      </c>
      <c r="K338" s="101">
        <v>4800</v>
      </c>
      <c r="N338" t="s">
        <v>92</v>
      </c>
      <c r="O338" t="s">
        <v>9</v>
      </c>
      <c r="P338" t="s">
        <v>7</v>
      </c>
      <c r="Q338" t="str">
        <f ca="1">OFFSET('GROUP-FOR-PLOT'!$B$4,MATCH(P338,'GROUP-FOR-PLOT'!$A$5:$A$118,0),0)</f>
        <v>Vitric</v>
      </c>
      <c r="R338">
        <v>3600</v>
      </c>
      <c r="S338">
        <v>21.013123359580277</v>
      </c>
    </row>
    <row r="339" spans="4:19" x14ac:dyDescent="0.25">
      <c r="D339" t="s">
        <v>173</v>
      </c>
      <c r="E339" t="s">
        <v>4</v>
      </c>
      <c r="F339" t="s">
        <v>93</v>
      </c>
      <c r="G339" t="str">
        <f ca="1">OFFSET('GROUP-FOR-PLOT'!$B$4,MATCH(F339,'GROUP-FOR-PLOT'!$A$5:$A$118,0),0)</f>
        <v>Devitrified</v>
      </c>
      <c r="H339">
        <v>1600</v>
      </c>
      <c r="I339">
        <v>175.85301837270345</v>
      </c>
      <c r="J339" s="100" t="s">
        <v>67</v>
      </c>
      <c r="K339" s="101">
        <v>4800</v>
      </c>
      <c r="N339" t="s">
        <v>92</v>
      </c>
      <c r="O339" t="s">
        <v>9</v>
      </c>
      <c r="P339" t="s">
        <v>7</v>
      </c>
      <c r="Q339" t="str">
        <f ca="1">OFFSET('GROUP-FOR-PLOT'!$B$4,MATCH(P339,'GROUP-FOR-PLOT'!$A$5:$A$118,0),0)</f>
        <v>Vitric</v>
      </c>
      <c r="R339">
        <v>4000</v>
      </c>
      <c r="S339">
        <v>19.013123359580277</v>
      </c>
    </row>
    <row r="340" spans="4:19" x14ac:dyDescent="0.25">
      <c r="D340" t="s">
        <v>176</v>
      </c>
      <c r="E340" t="s">
        <v>4</v>
      </c>
      <c r="F340" t="s">
        <v>93</v>
      </c>
      <c r="G340" t="str">
        <f ca="1">OFFSET('GROUP-FOR-PLOT'!$B$4,MATCH(F340,'GROUP-FOR-PLOT'!$A$5:$A$118,0),0)</f>
        <v>Devitrified</v>
      </c>
      <c r="H340">
        <v>1600</v>
      </c>
      <c r="I340">
        <v>89.895013123359604</v>
      </c>
      <c r="J340" s="100" t="s">
        <v>90</v>
      </c>
      <c r="K340" s="101">
        <v>4800</v>
      </c>
      <c r="N340" t="s">
        <v>212</v>
      </c>
      <c r="O340" t="s">
        <v>9</v>
      </c>
      <c r="P340" t="s">
        <v>214</v>
      </c>
      <c r="Q340" t="str">
        <f ca="1">OFFSET('GROUP-FOR-PLOT'!$B$4,MATCH(P340,'GROUP-FOR-PLOT'!$A$5:$A$118,0),0)</f>
        <v>Zeolitic</v>
      </c>
      <c r="R340">
        <v>400</v>
      </c>
      <c r="S340">
        <v>72</v>
      </c>
    </row>
    <row r="341" spans="4:19" x14ac:dyDescent="0.25">
      <c r="D341" t="s">
        <v>176</v>
      </c>
      <c r="E341" t="s">
        <v>11</v>
      </c>
      <c r="F341" t="s">
        <v>93</v>
      </c>
      <c r="G341" t="str">
        <f ca="1">OFFSET('GROUP-FOR-PLOT'!$B$4,MATCH(F341,'GROUP-FOR-PLOT'!$A$5:$A$118,0),0)</f>
        <v>Devitrified</v>
      </c>
      <c r="H341">
        <v>1600</v>
      </c>
      <c r="I341">
        <v>50.196850393700515</v>
      </c>
      <c r="J341" s="100" t="s">
        <v>92</v>
      </c>
      <c r="K341" s="101">
        <v>4800</v>
      </c>
      <c r="N341" t="s">
        <v>198</v>
      </c>
      <c r="O341" t="s">
        <v>9</v>
      </c>
      <c r="P341" t="s">
        <v>199</v>
      </c>
      <c r="Q341" t="str">
        <f ca="1">OFFSET('GROUP-FOR-PLOT'!$B$4,MATCH(P341,'GROUP-FOR-PLOT'!$A$5:$A$118,0),0)</f>
        <v>Zeolitic</v>
      </c>
      <c r="R341">
        <v>400</v>
      </c>
      <c r="S341">
        <v>106</v>
      </c>
    </row>
    <row r="342" spans="4:19" x14ac:dyDescent="0.25">
      <c r="D342" t="s">
        <v>159</v>
      </c>
      <c r="E342" t="s">
        <v>4</v>
      </c>
      <c r="F342" t="s">
        <v>93</v>
      </c>
      <c r="G342" t="str">
        <f ca="1">OFFSET('GROUP-FOR-PLOT'!$B$4,MATCH(F342,'GROUP-FOR-PLOT'!$A$5:$A$118,0),0)</f>
        <v>Devitrified</v>
      </c>
      <c r="H342">
        <v>1600</v>
      </c>
      <c r="I342">
        <v>82.020997375328079</v>
      </c>
      <c r="J342" s="100" t="s">
        <v>98</v>
      </c>
      <c r="K342" s="101">
        <v>4800</v>
      </c>
      <c r="N342" t="s">
        <v>216</v>
      </c>
      <c r="O342" t="s">
        <v>9</v>
      </c>
      <c r="P342" t="s">
        <v>199</v>
      </c>
      <c r="Q342" t="str">
        <f ca="1">OFFSET('GROUP-FOR-PLOT'!$B$4,MATCH(P342,'GROUP-FOR-PLOT'!$A$5:$A$118,0),0)</f>
        <v>Zeolitic</v>
      </c>
      <c r="R342">
        <v>400</v>
      </c>
      <c r="S342">
        <v>106</v>
      </c>
    </row>
    <row r="343" spans="4:19" x14ac:dyDescent="0.25">
      <c r="D343" t="s">
        <v>159</v>
      </c>
      <c r="E343" t="s">
        <v>4</v>
      </c>
      <c r="F343" t="s">
        <v>93</v>
      </c>
      <c r="G343" t="str">
        <f ca="1">OFFSET('GROUP-FOR-PLOT'!$B$4,MATCH(F343,'GROUP-FOR-PLOT'!$A$5:$A$118,0),0)</f>
        <v>Devitrified</v>
      </c>
      <c r="H343">
        <v>1600</v>
      </c>
      <c r="I343">
        <v>65.060367454068455</v>
      </c>
      <c r="J343" s="100" t="s">
        <v>109</v>
      </c>
      <c r="K343" s="101">
        <v>4800</v>
      </c>
      <c r="N343" t="s">
        <v>168</v>
      </c>
      <c r="O343" t="s">
        <v>9</v>
      </c>
      <c r="P343" t="s">
        <v>33</v>
      </c>
      <c r="Q343" t="str">
        <f ca="1">OFFSET('GROUP-FOR-PLOT'!$B$4,MATCH(P343,'GROUP-FOR-PLOT'!$A$5:$A$118,0),0)</f>
        <v>Zeolitic</v>
      </c>
      <c r="R343">
        <v>400</v>
      </c>
      <c r="S343">
        <v>75.787401574803425</v>
      </c>
    </row>
    <row r="344" spans="4:19" x14ac:dyDescent="0.25">
      <c r="D344" t="s">
        <v>201</v>
      </c>
      <c r="E344" t="s">
        <v>4</v>
      </c>
      <c r="F344" t="s">
        <v>93</v>
      </c>
      <c r="G344" t="str">
        <f ca="1">OFFSET('GROUP-FOR-PLOT'!$B$4,MATCH(F344,'GROUP-FOR-PLOT'!$A$5:$A$118,0),0)</f>
        <v>Devitrified</v>
      </c>
      <c r="H344">
        <v>1600</v>
      </c>
      <c r="I344">
        <v>56</v>
      </c>
      <c r="J344" s="100" t="s">
        <v>30</v>
      </c>
      <c r="K344" s="101">
        <v>4800</v>
      </c>
      <c r="N344" t="s">
        <v>212</v>
      </c>
      <c r="O344" t="s">
        <v>9</v>
      </c>
      <c r="P344" t="s">
        <v>215</v>
      </c>
      <c r="Q344" t="str">
        <f ca="1">OFFSET('GROUP-FOR-PLOT'!$B$4,MATCH(P344,'GROUP-FOR-PLOT'!$A$5:$A$118,0),0)</f>
        <v>Zeolitic</v>
      </c>
      <c r="R344">
        <v>400</v>
      </c>
      <c r="S344">
        <v>65</v>
      </c>
    </row>
    <row r="345" spans="4:19" x14ac:dyDescent="0.25">
      <c r="D345" t="s">
        <v>212</v>
      </c>
      <c r="E345" t="s">
        <v>11</v>
      </c>
      <c r="F345" t="s">
        <v>93</v>
      </c>
      <c r="G345" t="str">
        <f ca="1">OFFSET('GROUP-FOR-PLOT'!$B$4,MATCH(F345,'GROUP-FOR-PLOT'!$A$5:$A$118,0),0)</f>
        <v>Devitrified</v>
      </c>
      <c r="H345">
        <v>1600</v>
      </c>
      <c r="I345">
        <v>89</v>
      </c>
      <c r="J345" s="100" t="s">
        <v>135</v>
      </c>
      <c r="K345" s="100">
        <v>5200</v>
      </c>
      <c r="N345" t="s">
        <v>81</v>
      </c>
      <c r="O345" t="s">
        <v>9</v>
      </c>
      <c r="P345" t="s">
        <v>18</v>
      </c>
      <c r="Q345" t="str">
        <f ca="1">OFFSET('GROUP-FOR-PLOT'!$B$4,MATCH(P345,'GROUP-FOR-PLOT'!$A$5:$A$118,0),0)</f>
        <v>Zeolitic</v>
      </c>
      <c r="R345">
        <v>400</v>
      </c>
      <c r="S345">
        <v>144.9737532808399</v>
      </c>
    </row>
    <row r="346" spans="4:19" x14ac:dyDescent="0.25">
      <c r="D346" t="s">
        <v>212</v>
      </c>
      <c r="E346" t="s">
        <v>4</v>
      </c>
      <c r="F346" t="s">
        <v>93</v>
      </c>
      <c r="G346" t="str">
        <f ca="1">OFFSET('GROUP-FOR-PLOT'!$B$4,MATCH(F346,'GROUP-FOR-PLOT'!$A$5:$A$118,0),0)</f>
        <v>Devitrified</v>
      </c>
      <c r="H346">
        <v>1600</v>
      </c>
      <c r="I346">
        <v>43</v>
      </c>
      <c r="J346" s="100" t="s">
        <v>137</v>
      </c>
      <c r="K346" s="100">
        <v>5200</v>
      </c>
      <c r="N346" t="s">
        <v>87</v>
      </c>
      <c r="O346" t="s">
        <v>9</v>
      </c>
      <c r="P346" t="s">
        <v>12</v>
      </c>
      <c r="Q346" t="str">
        <f ca="1">OFFSET('GROUP-FOR-PLOT'!$B$4,MATCH(P346,'GROUP-FOR-PLOT'!$A$5:$A$118,0),0)</f>
        <v>Zeolitic</v>
      </c>
      <c r="R346">
        <v>400</v>
      </c>
      <c r="S346">
        <v>146.14435695538077</v>
      </c>
    </row>
    <row r="347" spans="4:19" x14ac:dyDescent="0.25">
      <c r="D347" t="s">
        <v>173</v>
      </c>
      <c r="E347" t="s">
        <v>4</v>
      </c>
      <c r="F347" t="s">
        <v>80</v>
      </c>
      <c r="G347" t="str">
        <f ca="1">OFFSET('GROUP-FOR-PLOT'!$B$4,MATCH(F347,'GROUP-FOR-PLOT'!$A$5:$A$118,0),0)</f>
        <v>Devitrified</v>
      </c>
      <c r="H347">
        <v>1600</v>
      </c>
      <c r="I347">
        <v>35.023622047244316</v>
      </c>
      <c r="J347" s="100" t="s">
        <v>42</v>
      </c>
      <c r="K347" s="101">
        <v>5200</v>
      </c>
      <c r="N347" t="s">
        <v>188</v>
      </c>
      <c r="O347" t="s">
        <v>9</v>
      </c>
      <c r="P347" t="s">
        <v>12</v>
      </c>
      <c r="Q347" t="str">
        <f ca="1">OFFSET('GROUP-FOR-PLOT'!$B$4,MATCH(P347,'GROUP-FOR-PLOT'!$A$5:$A$118,0),0)</f>
        <v>Zeolitic</v>
      </c>
      <c r="R347">
        <v>400</v>
      </c>
      <c r="S347">
        <v>56.620734908136683</v>
      </c>
    </row>
    <row r="348" spans="4:19" x14ac:dyDescent="0.25">
      <c r="D348" t="s">
        <v>173</v>
      </c>
      <c r="E348" t="s">
        <v>4</v>
      </c>
      <c r="F348" t="s">
        <v>157</v>
      </c>
      <c r="G348" t="str">
        <f ca="1">OFFSET('GROUP-FOR-PLOT'!$B$4,MATCH(F348,'GROUP-FOR-PLOT'!$A$5:$A$118,0),0)</f>
        <v>Devitrified</v>
      </c>
      <c r="H348">
        <v>1600</v>
      </c>
      <c r="I348">
        <v>14.107611548556179</v>
      </c>
      <c r="J348" s="100" t="s">
        <v>37</v>
      </c>
      <c r="K348" s="101">
        <v>5200</v>
      </c>
      <c r="N348" t="s">
        <v>21</v>
      </c>
      <c r="O348" t="s">
        <v>9</v>
      </c>
      <c r="P348" t="s">
        <v>12</v>
      </c>
      <c r="Q348" t="str">
        <f ca="1">OFFSET('GROUP-FOR-PLOT'!$B$4,MATCH(P348,'GROUP-FOR-PLOT'!$A$5:$A$118,0),0)</f>
        <v>Zeolitic</v>
      </c>
      <c r="R348">
        <v>400</v>
      </c>
      <c r="S348">
        <v>105.0787401574803</v>
      </c>
    </row>
    <row r="349" spans="4:19" x14ac:dyDescent="0.25">
      <c r="D349" t="s">
        <v>173</v>
      </c>
      <c r="E349" t="s">
        <v>4</v>
      </c>
      <c r="F349" t="s">
        <v>157</v>
      </c>
      <c r="G349" t="str">
        <f ca="1">OFFSET('GROUP-FOR-PLOT'!$B$4,MATCH(F349,'GROUP-FOR-PLOT'!$A$5:$A$118,0),0)</f>
        <v>Devitrified</v>
      </c>
      <c r="H349">
        <v>1600</v>
      </c>
      <c r="I349">
        <v>43.963254593175861</v>
      </c>
      <c r="J349" s="100" t="s">
        <v>61</v>
      </c>
      <c r="K349" s="101">
        <v>5200</v>
      </c>
      <c r="N349" t="s">
        <v>162</v>
      </c>
      <c r="O349" t="s">
        <v>9</v>
      </c>
      <c r="P349" t="s">
        <v>19</v>
      </c>
      <c r="Q349" t="str">
        <f ca="1">OFFSET('GROUP-FOR-PLOT'!$B$4,MATCH(P349,'GROUP-FOR-PLOT'!$A$5:$A$118,0),0)</f>
        <v>Zeolitic</v>
      </c>
      <c r="R349">
        <v>400</v>
      </c>
      <c r="S349">
        <v>9.8425196850394059</v>
      </c>
    </row>
    <row r="350" spans="4:19" x14ac:dyDescent="0.25">
      <c r="D350" t="s">
        <v>42</v>
      </c>
      <c r="E350" t="s">
        <v>9</v>
      </c>
      <c r="F350" t="s">
        <v>5</v>
      </c>
      <c r="G350" t="str">
        <f ca="1">OFFSET('GROUP-FOR-PLOT'!$B$4,MATCH(F350,'GROUP-FOR-PLOT'!$A$5:$A$118,0),0)</f>
        <v>Devitrified</v>
      </c>
      <c r="H350" s="35">
        <v>2000</v>
      </c>
      <c r="I350" s="35">
        <v>400</v>
      </c>
      <c r="J350" s="100" t="s">
        <v>67</v>
      </c>
      <c r="K350" s="101">
        <v>5200</v>
      </c>
      <c r="N350" t="s">
        <v>78</v>
      </c>
      <c r="O350" t="s">
        <v>9</v>
      </c>
      <c r="P350" t="s">
        <v>68</v>
      </c>
      <c r="Q350" t="str">
        <f ca="1">OFFSET('GROUP-FOR-PLOT'!$B$4,MATCH(P350,'GROUP-FOR-PLOT'!$A$5:$A$118,0),0)</f>
        <v>Zeolitic</v>
      </c>
      <c r="R350">
        <v>400</v>
      </c>
      <c r="S350">
        <v>18.044619422572396</v>
      </c>
    </row>
    <row r="351" spans="4:19" x14ac:dyDescent="0.25">
      <c r="D351" t="s">
        <v>81</v>
      </c>
      <c r="E351" t="s">
        <v>9</v>
      </c>
      <c r="F351" t="s">
        <v>5</v>
      </c>
      <c r="G351" t="str">
        <f ca="1">OFFSET('GROUP-FOR-PLOT'!$B$4,MATCH(F351,'GROUP-FOR-PLOT'!$A$5:$A$118,0),0)</f>
        <v>Devitrified</v>
      </c>
      <c r="H351" s="35">
        <v>2000</v>
      </c>
      <c r="I351" s="35">
        <v>400</v>
      </c>
      <c r="J351" s="100" t="s">
        <v>92</v>
      </c>
      <c r="K351" s="101">
        <v>5200</v>
      </c>
      <c r="N351" t="s">
        <v>129</v>
      </c>
      <c r="O351" t="s">
        <v>9</v>
      </c>
      <c r="P351" t="s">
        <v>52</v>
      </c>
      <c r="Q351" t="str">
        <f ca="1">OFFSET('GROUP-FOR-PLOT'!$B$4,MATCH(P351,'GROUP-FOR-PLOT'!$A$5:$A$118,0),0)</f>
        <v>Zeolitic</v>
      </c>
      <c r="R351">
        <v>400</v>
      </c>
      <c r="S351">
        <v>47.244094488189148</v>
      </c>
    </row>
    <row r="352" spans="4:19" x14ac:dyDescent="0.25">
      <c r="D352" t="s">
        <v>108</v>
      </c>
      <c r="E352" t="s">
        <v>9</v>
      </c>
      <c r="F352" t="s">
        <v>5</v>
      </c>
      <c r="G352" t="str">
        <f ca="1">OFFSET('GROUP-FOR-PLOT'!$B$4,MATCH(F352,'GROUP-FOR-PLOT'!$A$5:$A$118,0),0)</f>
        <v>Devitrified</v>
      </c>
      <c r="H352" s="35">
        <v>2000</v>
      </c>
      <c r="I352" s="35">
        <v>20.93438320209998</v>
      </c>
      <c r="J352" s="100" t="s">
        <v>98</v>
      </c>
      <c r="K352" s="101">
        <v>5200</v>
      </c>
      <c r="N352" t="s">
        <v>97</v>
      </c>
      <c r="O352" t="s">
        <v>9</v>
      </c>
      <c r="P352" t="s">
        <v>18</v>
      </c>
      <c r="Q352" t="str">
        <f ca="1">OFFSET('GROUP-FOR-PLOT'!$B$4,MATCH(P352,'GROUP-FOR-PLOT'!$A$5:$A$118,0),0)</f>
        <v>Zeolitic</v>
      </c>
      <c r="R352">
        <v>400</v>
      </c>
      <c r="S352">
        <v>30</v>
      </c>
    </row>
    <row r="353" spans="4:19" x14ac:dyDescent="0.25">
      <c r="D353" t="s">
        <v>108</v>
      </c>
      <c r="E353" t="s">
        <v>9</v>
      </c>
      <c r="F353" t="s">
        <v>5</v>
      </c>
      <c r="G353" t="str">
        <f ca="1">OFFSET('GROUP-FOR-PLOT'!$B$4,MATCH(F353,'GROUP-FOR-PLOT'!$A$5:$A$118,0),0)</f>
        <v>Devitrified</v>
      </c>
      <c r="H353" s="35">
        <v>2000</v>
      </c>
      <c r="I353" s="35">
        <v>133.98687664042063</v>
      </c>
      <c r="J353" s="100" t="s">
        <v>135</v>
      </c>
      <c r="K353" s="100">
        <v>5600</v>
      </c>
      <c r="N353" t="s">
        <v>21</v>
      </c>
      <c r="O353" t="s">
        <v>9</v>
      </c>
      <c r="P353" t="s">
        <v>12</v>
      </c>
      <c r="Q353" t="str">
        <f ca="1">OFFSET('GROUP-FOR-PLOT'!$B$4,MATCH(P353,'GROUP-FOR-PLOT'!$A$5:$A$118,0),0)</f>
        <v>Zeolitic</v>
      </c>
      <c r="R353">
        <v>800</v>
      </c>
      <c r="S353">
        <v>29.199475065617207</v>
      </c>
    </row>
    <row r="354" spans="4:19" x14ac:dyDescent="0.25">
      <c r="D354" t="s">
        <v>35</v>
      </c>
      <c r="E354" t="s">
        <v>4</v>
      </c>
      <c r="F354" t="s">
        <v>5</v>
      </c>
      <c r="G354" t="str">
        <f ca="1">OFFSET('GROUP-FOR-PLOT'!$B$4,MATCH(F354,'GROUP-FOR-PLOT'!$A$5:$A$118,0),0)</f>
        <v>Devitrified</v>
      </c>
      <c r="H354" s="35">
        <v>2000</v>
      </c>
      <c r="I354" s="35">
        <v>133.06561679790002</v>
      </c>
      <c r="J354" s="100" t="s">
        <v>137</v>
      </c>
      <c r="K354" s="100">
        <v>5600</v>
      </c>
      <c r="N354" t="s">
        <v>212</v>
      </c>
      <c r="O354" t="s">
        <v>9</v>
      </c>
      <c r="P354" t="s">
        <v>116</v>
      </c>
      <c r="Q354" t="str">
        <f ca="1">OFFSET('GROUP-FOR-PLOT'!$B$4,MATCH(P354,'GROUP-FOR-PLOT'!$A$5:$A$118,0),0)</f>
        <v>Zeolitic</v>
      </c>
      <c r="R354">
        <v>800</v>
      </c>
      <c r="S354">
        <v>21</v>
      </c>
    </row>
    <row r="355" spans="4:19" x14ac:dyDescent="0.25">
      <c r="D355" t="s">
        <v>35</v>
      </c>
      <c r="E355" t="s">
        <v>4</v>
      </c>
      <c r="F355" t="s">
        <v>5</v>
      </c>
      <c r="G355" t="str">
        <f ca="1">OFFSET('GROUP-FOR-PLOT'!$B$4,MATCH(F355,'GROUP-FOR-PLOT'!$A$5:$A$118,0),0)</f>
        <v>Devitrified</v>
      </c>
      <c r="H355" s="35">
        <v>2000</v>
      </c>
      <c r="I355" s="35">
        <v>75.787401574802971</v>
      </c>
      <c r="J355" s="100" t="s">
        <v>42</v>
      </c>
      <c r="K355" s="101">
        <v>5600</v>
      </c>
      <c r="N355" t="s">
        <v>212</v>
      </c>
      <c r="O355" t="s">
        <v>9</v>
      </c>
      <c r="P355" t="s">
        <v>123</v>
      </c>
      <c r="Q355" t="str">
        <f ca="1">OFFSET('GROUP-FOR-PLOT'!$B$4,MATCH(P355,'GROUP-FOR-PLOT'!$A$5:$A$118,0),0)</f>
        <v>Zeolitic</v>
      </c>
      <c r="R355">
        <v>800</v>
      </c>
      <c r="S355">
        <v>160.00000000000023</v>
      </c>
    </row>
    <row r="356" spans="4:19" x14ac:dyDescent="0.25">
      <c r="D356" t="s">
        <v>35</v>
      </c>
      <c r="E356" t="s">
        <v>9</v>
      </c>
      <c r="F356" t="s">
        <v>5</v>
      </c>
      <c r="G356" t="str">
        <f ca="1">OFFSET('GROUP-FOR-PLOT'!$B$4,MATCH(F356,'GROUP-FOR-PLOT'!$A$5:$A$118,0),0)</f>
        <v>Devitrified</v>
      </c>
      <c r="H356" s="35">
        <v>2000</v>
      </c>
      <c r="I356" s="35">
        <v>191.14698162729701</v>
      </c>
      <c r="J356" s="100" t="s">
        <v>37</v>
      </c>
      <c r="K356" s="101">
        <v>5600</v>
      </c>
      <c r="N356" t="s">
        <v>97</v>
      </c>
      <c r="O356" t="s">
        <v>9</v>
      </c>
      <c r="P356" t="s">
        <v>18</v>
      </c>
      <c r="Q356" t="str">
        <f ca="1">OFFSET('GROUP-FOR-PLOT'!$B$4,MATCH(P356,'GROUP-FOR-PLOT'!$A$5:$A$118,0),0)</f>
        <v>Zeolitic</v>
      </c>
      <c r="R356">
        <v>800</v>
      </c>
      <c r="S356">
        <v>40.026246719159644</v>
      </c>
    </row>
    <row r="357" spans="4:19" x14ac:dyDescent="0.25">
      <c r="D357" t="s">
        <v>37</v>
      </c>
      <c r="E357" t="s">
        <v>9</v>
      </c>
      <c r="F357" t="s">
        <v>5</v>
      </c>
      <c r="G357" t="str">
        <f ca="1">OFFSET('GROUP-FOR-PLOT'!$B$4,MATCH(F357,'GROUP-FOR-PLOT'!$A$5:$A$118,0),0)</f>
        <v>Devitrified</v>
      </c>
      <c r="H357" s="35">
        <v>2000</v>
      </c>
      <c r="I357" s="35">
        <v>269.11811023622067</v>
      </c>
      <c r="J357" s="100" t="s">
        <v>61</v>
      </c>
      <c r="K357" s="101">
        <v>5600</v>
      </c>
      <c r="N357" t="s">
        <v>97</v>
      </c>
      <c r="O357" t="s">
        <v>9</v>
      </c>
      <c r="P357" t="s">
        <v>19</v>
      </c>
      <c r="Q357" t="str">
        <f ca="1">OFFSET('GROUP-FOR-PLOT'!$B$4,MATCH(P357,'GROUP-FOR-PLOT'!$A$5:$A$118,0),0)</f>
        <v>Zeolitic</v>
      </c>
      <c r="R357">
        <v>800</v>
      </c>
      <c r="S357">
        <v>89.895013123360059</v>
      </c>
    </row>
    <row r="358" spans="4:19" x14ac:dyDescent="0.25">
      <c r="D358" t="s">
        <v>48</v>
      </c>
      <c r="E358" t="s">
        <v>4</v>
      </c>
      <c r="F358" t="s">
        <v>5</v>
      </c>
      <c r="G358" t="str">
        <f ca="1">OFFSET('GROUP-FOR-PLOT'!$B$4,MATCH(F358,'GROUP-FOR-PLOT'!$A$5:$A$118,0),0)</f>
        <v>Devitrified</v>
      </c>
      <c r="H358" s="35">
        <v>2000</v>
      </c>
      <c r="I358" s="35">
        <v>154.06561679789957</v>
      </c>
      <c r="J358" s="100" t="s">
        <v>67</v>
      </c>
      <c r="K358" s="101">
        <v>5600</v>
      </c>
      <c r="N358" t="s">
        <v>97</v>
      </c>
      <c r="O358" t="s">
        <v>9</v>
      </c>
      <c r="P358" t="s">
        <v>18</v>
      </c>
      <c r="Q358" t="str">
        <f ca="1">OFFSET('GROUP-FOR-PLOT'!$B$4,MATCH(P358,'GROUP-FOR-PLOT'!$A$5:$A$118,0),0)</f>
        <v>Zeolitic</v>
      </c>
      <c r="R358">
        <v>800</v>
      </c>
      <c r="S358">
        <v>120.07874015747984</v>
      </c>
    </row>
    <row r="359" spans="4:19" x14ac:dyDescent="0.25">
      <c r="D359" t="s">
        <v>61</v>
      </c>
      <c r="E359" t="s">
        <v>9</v>
      </c>
      <c r="F359" t="s">
        <v>5</v>
      </c>
      <c r="G359" t="str">
        <f ca="1">OFFSET('GROUP-FOR-PLOT'!$B$4,MATCH(F359,'GROUP-FOR-PLOT'!$A$5:$A$118,0),0)</f>
        <v>Devitrified</v>
      </c>
      <c r="H359" s="35">
        <v>2000</v>
      </c>
      <c r="I359" s="35">
        <v>56.13123359580004</v>
      </c>
      <c r="J359" s="100" t="s">
        <v>92</v>
      </c>
      <c r="K359" s="101">
        <v>5600</v>
      </c>
      <c r="N359" t="s">
        <v>188</v>
      </c>
      <c r="O359" t="s">
        <v>9</v>
      </c>
      <c r="P359" t="s">
        <v>39</v>
      </c>
      <c r="Q359" t="str">
        <f ca="1">OFFSET('GROUP-FOR-PLOT'!$B$4,MATCH(P359,'GROUP-FOR-PLOT'!$A$5:$A$118,0),0)</f>
        <v>Zeolitic</v>
      </c>
      <c r="R359">
        <v>1200</v>
      </c>
      <c r="S359">
        <v>3.3005249343832475</v>
      </c>
    </row>
    <row r="360" spans="4:19" x14ac:dyDescent="0.25">
      <c r="D360" t="s">
        <v>67</v>
      </c>
      <c r="E360" t="s">
        <v>9</v>
      </c>
      <c r="F360" t="s">
        <v>5</v>
      </c>
      <c r="G360" t="str">
        <f ca="1">OFFSET('GROUP-FOR-PLOT'!$B$4,MATCH(F360,'GROUP-FOR-PLOT'!$A$5:$A$118,0),0)</f>
        <v>Devitrified</v>
      </c>
      <c r="H360" s="35">
        <v>2000</v>
      </c>
      <c r="I360" s="35">
        <v>144.0446194225724</v>
      </c>
      <c r="J360" s="100" t="s">
        <v>135</v>
      </c>
      <c r="K360" s="100">
        <v>6000</v>
      </c>
      <c r="N360" t="s">
        <v>205</v>
      </c>
      <c r="O360" t="s">
        <v>9</v>
      </c>
      <c r="P360" t="s">
        <v>19</v>
      </c>
      <c r="Q360" t="str">
        <f ca="1">OFFSET('GROUP-FOR-PLOT'!$B$4,MATCH(P360,'GROUP-FOR-PLOT'!$A$5:$A$118,0),0)</f>
        <v>Zeolitic</v>
      </c>
      <c r="R360">
        <v>1200</v>
      </c>
      <c r="S360">
        <v>173</v>
      </c>
    </row>
    <row r="361" spans="4:19" x14ac:dyDescent="0.25">
      <c r="D361" t="s">
        <v>90</v>
      </c>
      <c r="E361" t="s">
        <v>9</v>
      </c>
      <c r="F361" t="s">
        <v>5</v>
      </c>
      <c r="G361" t="str">
        <f ca="1">OFFSET('GROUP-FOR-PLOT'!$B$4,MATCH(F361,'GROUP-FOR-PLOT'!$A$5:$A$118,0),0)</f>
        <v>Devitrified</v>
      </c>
      <c r="H361" s="35">
        <v>2000</v>
      </c>
      <c r="I361" s="35">
        <v>81.036745406824139</v>
      </c>
      <c r="J361" s="100" t="s">
        <v>137</v>
      </c>
      <c r="K361" s="100">
        <v>6000</v>
      </c>
      <c r="N361" t="s">
        <v>212</v>
      </c>
      <c r="O361" t="s">
        <v>9</v>
      </c>
      <c r="P361" t="s">
        <v>123</v>
      </c>
      <c r="Q361" t="str">
        <f ca="1">OFFSET('GROUP-FOR-PLOT'!$B$4,MATCH(P361,'GROUP-FOR-PLOT'!$A$5:$A$118,0),0)</f>
        <v>Zeolitic</v>
      </c>
      <c r="R361">
        <v>1200</v>
      </c>
      <c r="S361">
        <v>28</v>
      </c>
    </row>
    <row r="362" spans="4:19" x14ac:dyDescent="0.25">
      <c r="D362" t="s">
        <v>92</v>
      </c>
      <c r="E362" t="s">
        <v>9</v>
      </c>
      <c r="F362" t="s">
        <v>5</v>
      </c>
      <c r="G362" t="str">
        <f ca="1">OFFSET('GROUP-FOR-PLOT'!$B$4,MATCH(F362,'GROUP-FOR-PLOT'!$A$5:$A$118,0),0)</f>
        <v>Devitrified</v>
      </c>
      <c r="H362" s="35">
        <v>2000</v>
      </c>
      <c r="I362" s="35">
        <v>69.881889763779327</v>
      </c>
      <c r="J362" s="100" t="s">
        <v>37</v>
      </c>
      <c r="K362" s="101">
        <v>6000</v>
      </c>
      <c r="N362" t="s">
        <v>205</v>
      </c>
      <c r="O362" t="s">
        <v>9</v>
      </c>
      <c r="P362" t="s">
        <v>207</v>
      </c>
      <c r="Q362" t="str">
        <f ca="1">OFFSET('GROUP-FOR-PLOT'!$B$4,MATCH(P362,'GROUP-FOR-PLOT'!$A$5:$A$118,0),0)</f>
        <v>Zeolitic</v>
      </c>
      <c r="R362">
        <v>1600</v>
      </c>
      <c r="S362">
        <v>126</v>
      </c>
    </row>
    <row r="363" spans="4:19" x14ac:dyDescent="0.25">
      <c r="D363" t="s">
        <v>109</v>
      </c>
      <c r="E363" t="s">
        <v>9</v>
      </c>
      <c r="F363" t="s">
        <v>5</v>
      </c>
      <c r="G363" t="str">
        <f ca="1">OFFSET('GROUP-FOR-PLOT'!$B$4,MATCH(F363,'GROUP-FOR-PLOT'!$A$5:$A$118,0),0)</f>
        <v>Devitrified</v>
      </c>
      <c r="H363" s="35">
        <v>2000</v>
      </c>
      <c r="I363" s="35">
        <v>21</v>
      </c>
      <c r="J363" s="100" t="s">
        <v>67</v>
      </c>
      <c r="K363" s="101">
        <v>6000</v>
      </c>
      <c r="N363" t="s">
        <v>37</v>
      </c>
      <c r="O363" t="s">
        <v>9</v>
      </c>
      <c r="P363" t="s">
        <v>12</v>
      </c>
      <c r="Q363" t="str">
        <f ca="1">OFFSET('GROUP-FOR-PLOT'!$B$4,MATCH(P363,'GROUP-FOR-PLOT'!$A$5:$A$118,0),0)</f>
        <v>Zeolitic</v>
      </c>
      <c r="R363">
        <v>1600</v>
      </c>
      <c r="S363">
        <v>19.052493438320653</v>
      </c>
    </row>
    <row r="364" spans="4:19" x14ac:dyDescent="0.25">
      <c r="D364" t="s">
        <v>30</v>
      </c>
      <c r="E364" t="s">
        <v>4</v>
      </c>
      <c r="F364" t="s">
        <v>5</v>
      </c>
      <c r="G364" t="str">
        <f ca="1">OFFSET('GROUP-FOR-PLOT'!$B$4,MATCH(F364,'GROUP-FOR-PLOT'!$A$5:$A$118,0),0)</f>
        <v>Devitrified</v>
      </c>
      <c r="H364" s="35">
        <v>2000</v>
      </c>
      <c r="I364" s="35">
        <v>326.85826771653547</v>
      </c>
      <c r="J364" s="100" t="s">
        <v>92</v>
      </c>
      <c r="K364" s="101">
        <v>6000</v>
      </c>
      <c r="N364" t="s">
        <v>67</v>
      </c>
      <c r="O364" t="s">
        <v>9</v>
      </c>
      <c r="P364" t="s">
        <v>18</v>
      </c>
      <c r="Q364" t="str">
        <f ca="1">OFFSET('GROUP-FOR-PLOT'!$B$4,MATCH(P364,'GROUP-FOR-PLOT'!$A$5:$A$118,0),0)</f>
        <v>Zeolitic</v>
      </c>
      <c r="R364">
        <v>1600</v>
      </c>
      <c r="S364">
        <v>38.057742782152673</v>
      </c>
    </row>
    <row r="365" spans="4:19" x14ac:dyDescent="0.25">
      <c r="D365" t="s">
        <v>168</v>
      </c>
      <c r="E365" t="s">
        <v>4</v>
      </c>
      <c r="F365" t="s">
        <v>5</v>
      </c>
      <c r="G365" t="str">
        <f ca="1">OFFSET('GROUP-FOR-PLOT'!$B$4,MATCH(F365,'GROUP-FOR-PLOT'!$A$5:$A$118,0),0)</f>
        <v>Devitrified</v>
      </c>
      <c r="H365">
        <v>2000</v>
      </c>
      <c r="I365">
        <v>40.026246719160099</v>
      </c>
      <c r="J365" s="100" t="s">
        <v>137</v>
      </c>
      <c r="K365" s="100">
        <v>6400</v>
      </c>
      <c r="N365" t="s">
        <v>90</v>
      </c>
      <c r="O365" t="s">
        <v>9</v>
      </c>
      <c r="P365" t="s">
        <v>18</v>
      </c>
      <c r="Q365" t="str">
        <f ca="1">OFFSET('GROUP-FOR-PLOT'!$B$4,MATCH(P365,'GROUP-FOR-PLOT'!$A$5:$A$118,0),0)</f>
        <v>Zeolitic</v>
      </c>
      <c r="R365">
        <v>1600</v>
      </c>
      <c r="S365">
        <v>84.93438320209998</v>
      </c>
    </row>
    <row r="366" spans="4:19" x14ac:dyDescent="0.25">
      <c r="D366" t="s">
        <v>168</v>
      </c>
      <c r="E366" t="s">
        <v>6</v>
      </c>
      <c r="F366" t="s">
        <v>5</v>
      </c>
      <c r="G366" t="str">
        <f ca="1">OFFSET('GROUP-FOR-PLOT'!$B$4,MATCH(F366,'GROUP-FOR-PLOT'!$A$5:$A$118,0),0)</f>
        <v>Devitrified</v>
      </c>
      <c r="H366">
        <v>2000</v>
      </c>
      <c r="I366">
        <v>78.083989501312317</v>
      </c>
      <c r="J366" s="100" t="s">
        <v>37</v>
      </c>
      <c r="K366" s="101">
        <v>6400</v>
      </c>
      <c r="N366" t="s">
        <v>92</v>
      </c>
      <c r="O366" t="s">
        <v>9</v>
      </c>
      <c r="P366" t="s">
        <v>18</v>
      </c>
      <c r="Q366" t="str">
        <f ca="1">OFFSET('GROUP-FOR-PLOT'!$B$4,MATCH(P366,'GROUP-FOR-PLOT'!$A$5:$A$118,0),0)</f>
        <v>Zeolitic</v>
      </c>
      <c r="R366">
        <v>1600</v>
      </c>
      <c r="S366">
        <v>121.71916010498717</v>
      </c>
    </row>
    <row r="367" spans="4:19" x14ac:dyDescent="0.25">
      <c r="D367" t="s">
        <v>173</v>
      </c>
      <c r="E367" t="s">
        <v>4</v>
      </c>
      <c r="F367" t="s">
        <v>10</v>
      </c>
      <c r="G367" t="str">
        <f ca="1">OFFSET('GROUP-FOR-PLOT'!$B$4,MATCH(F367,'GROUP-FOR-PLOT'!$A$5:$A$118,0),0)</f>
        <v>Devitrified</v>
      </c>
      <c r="H367">
        <v>2000</v>
      </c>
      <c r="I367">
        <v>34.776902887138931</v>
      </c>
      <c r="J367" s="100" t="s">
        <v>92</v>
      </c>
      <c r="K367" s="101">
        <v>6400</v>
      </c>
      <c r="N367" t="s">
        <v>205</v>
      </c>
      <c r="O367" t="s">
        <v>9</v>
      </c>
      <c r="P367" t="s">
        <v>19</v>
      </c>
      <c r="Q367" t="str">
        <f ca="1">OFFSET('GROUP-FOR-PLOT'!$B$4,MATCH(P367,'GROUP-FOR-PLOT'!$A$5:$A$118,0),0)</f>
        <v>Zeolitic</v>
      </c>
      <c r="R367">
        <v>1600</v>
      </c>
      <c r="S367">
        <v>53.999999999999545</v>
      </c>
    </row>
    <row r="368" spans="4:19" x14ac:dyDescent="0.25">
      <c r="D368" t="s">
        <v>173</v>
      </c>
      <c r="E368" t="s">
        <v>4</v>
      </c>
      <c r="F368" t="s">
        <v>5</v>
      </c>
      <c r="G368" t="str">
        <f ca="1">OFFSET('GROUP-FOR-PLOT'!$B$4,MATCH(F368,'GROUP-FOR-PLOT'!$A$5:$A$118,0),0)</f>
        <v>Devitrified</v>
      </c>
      <c r="H368">
        <v>2000</v>
      </c>
      <c r="I368">
        <v>20.013123359579822</v>
      </c>
      <c r="J368" s="100" t="s">
        <v>137</v>
      </c>
      <c r="K368" s="100">
        <v>6800</v>
      </c>
      <c r="N368" t="s">
        <v>37</v>
      </c>
      <c r="O368" t="s">
        <v>9</v>
      </c>
      <c r="P368" t="s">
        <v>12</v>
      </c>
      <c r="Q368" t="str">
        <f ca="1">OFFSET('GROUP-FOR-PLOT'!$B$4,MATCH(P368,'GROUP-FOR-PLOT'!$A$5:$A$118,0),0)</f>
        <v>Zeolitic</v>
      </c>
      <c r="R368">
        <v>2000</v>
      </c>
      <c r="S368">
        <v>31.144356955379862</v>
      </c>
    </row>
    <row r="369" spans="4:19" x14ac:dyDescent="0.25">
      <c r="D369" t="s">
        <v>46</v>
      </c>
      <c r="E369" t="s">
        <v>4</v>
      </c>
      <c r="F369" t="s">
        <v>5</v>
      </c>
      <c r="G369" t="str">
        <f ca="1">OFFSET('GROUP-FOR-PLOT'!$B$4,MATCH(F369,'GROUP-FOR-PLOT'!$A$5:$A$118,0),0)</f>
        <v>Devitrified</v>
      </c>
      <c r="H369">
        <v>2000</v>
      </c>
      <c r="I369">
        <v>104.11811023622067</v>
      </c>
      <c r="J369" s="100" t="s">
        <v>92</v>
      </c>
      <c r="K369" s="101">
        <v>6800</v>
      </c>
      <c r="N369" t="s">
        <v>61</v>
      </c>
      <c r="O369" t="s">
        <v>9</v>
      </c>
      <c r="P369" t="s">
        <v>19</v>
      </c>
      <c r="Q369" t="str">
        <f ca="1">OFFSET('GROUP-FOR-PLOT'!$B$4,MATCH(P369,'GROUP-FOR-PLOT'!$A$5:$A$118,0),0)</f>
        <v>Zeolitic</v>
      </c>
      <c r="R369">
        <v>2000</v>
      </c>
      <c r="S369">
        <v>195.20997375328079</v>
      </c>
    </row>
    <row r="370" spans="4:19" x14ac:dyDescent="0.25">
      <c r="D370" t="s">
        <v>46</v>
      </c>
      <c r="E370" t="s">
        <v>4</v>
      </c>
      <c r="F370" t="s">
        <v>5</v>
      </c>
      <c r="G370" t="str">
        <f ca="1">OFFSET('GROUP-FOR-PLOT'!$B$4,MATCH(F370,'GROUP-FOR-PLOT'!$A$5:$A$118,0),0)</f>
        <v>Devitrified</v>
      </c>
      <c r="H370">
        <v>2000</v>
      </c>
      <c r="I370">
        <v>45.881889763780237</v>
      </c>
      <c r="J370" s="100" t="s">
        <v>137</v>
      </c>
      <c r="K370" s="100">
        <v>7200</v>
      </c>
      <c r="N370" t="s">
        <v>90</v>
      </c>
      <c r="O370" t="s">
        <v>9</v>
      </c>
      <c r="P370" t="s">
        <v>18</v>
      </c>
      <c r="Q370" t="str">
        <f ca="1">OFFSET('GROUP-FOR-PLOT'!$B$4,MATCH(P370,'GROUP-FOR-PLOT'!$A$5:$A$118,0),0)</f>
        <v>Zeolitic</v>
      </c>
      <c r="R370">
        <v>2000</v>
      </c>
      <c r="S370">
        <v>45.971128608923664</v>
      </c>
    </row>
    <row r="371" spans="4:19" x14ac:dyDescent="0.25">
      <c r="D371" t="s">
        <v>82</v>
      </c>
      <c r="E371" t="s">
        <v>9</v>
      </c>
      <c r="F371" t="s">
        <v>10</v>
      </c>
      <c r="G371" t="str">
        <f ca="1">OFFSET('GROUP-FOR-PLOT'!$B$4,MATCH(F371,'GROUP-FOR-PLOT'!$A$5:$A$118,0),0)</f>
        <v>Devitrified</v>
      </c>
      <c r="H371">
        <v>2000</v>
      </c>
      <c r="I371">
        <v>83.005249343831565</v>
      </c>
      <c r="J371" s="100" t="s">
        <v>92</v>
      </c>
      <c r="K371" s="101">
        <v>7200</v>
      </c>
      <c r="N371" t="s">
        <v>90</v>
      </c>
      <c r="O371" t="s">
        <v>9</v>
      </c>
      <c r="P371" t="s">
        <v>29</v>
      </c>
      <c r="Q371" t="str">
        <f ca="1">OFFSET('GROUP-FOR-PLOT'!$B$4,MATCH(P371,'GROUP-FOR-PLOT'!$A$5:$A$118,0),0)</f>
        <v>Zeolitic</v>
      </c>
      <c r="R371">
        <v>2000</v>
      </c>
      <c r="S371">
        <v>38.057742782151763</v>
      </c>
    </row>
    <row r="372" spans="4:19" x14ac:dyDescent="0.25">
      <c r="D372" t="s">
        <v>110</v>
      </c>
      <c r="E372" t="s">
        <v>11</v>
      </c>
      <c r="F372" t="s">
        <v>5</v>
      </c>
      <c r="G372" t="str">
        <f ca="1">OFFSET('GROUP-FOR-PLOT'!$B$4,MATCH(F372,'GROUP-FOR-PLOT'!$A$5:$A$118,0),0)</f>
        <v>Devitrified</v>
      </c>
      <c r="H372">
        <v>2000</v>
      </c>
      <c r="I372">
        <v>220.14435695538077</v>
      </c>
      <c r="J372" s="100" t="s">
        <v>137</v>
      </c>
      <c r="K372" s="100">
        <v>7600</v>
      </c>
      <c r="N372" t="s">
        <v>92</v>
      </c>
      <c r="O372" t="s">
        <v>9</v>
      </c>
      <c r="P372" t="s">
        <v>12</v>
      </c>
      <c r="Q372" t="str">
        <f ca="1">OFFSET('GROUP-FOR-PLOT'!$B$4,MATCH(P372,'GROUP-FOR-PLOT'!$A$5:$A$118,0),0)</f>
        <v>Zeolitic</v>
      </c>
      <c r="R372">
        <v>3600</v>
      </c>
      <c r="S372">
        <v>30.183727034121148</v>
      </c>
    </row>
    <row r="373" spans="4:19" x14ac:dyDescent="0.25">
      <c r="D373" t="s">
        <v>111</v>
      </c>
      <c r="E373" t="s">
        <v>9</v>
      </c>
      <c r="F373" t="s">
        <v>5</v>
      </c>
      <c r="G373" t="str">
        <f ca="1">OFFSET('GROUP-FOR-PLOT'!$B$4,MATCH(F373,'GROUP-FOR-PLOT'!$A$5:$A$118,0),0)</f>
        <v>Devitrified</v>
      </c>
      <c r="H373">
        <v>2000</v>
      </c>
      <c r="I373">
        <v>26.026246719159644</v>
      </c>
      <c r="J373" s="100" t="s">
        <v>92</v>
      </c>
      <c r="K373" s="101">
        <v>7600</v>
      </c>
      <c r="N373" t="s">
        <v>92</v>
      </c>
      <c r="O373" t="s">
        <v>9</v>
      </c>
      <c r="P373" t="s">
        <v>19</v>
      </c>
      <c r="Q373" t="str">
        <f ca="1">OFFSET('GROUP-FOR-PLOT'!$B$4,MATCH(P373,'GROUP-FOR-PLOT'!$A$5:$A$118,0),0)</f>
        <v>Zeolitic</v>
      </c>
      <c r="R373">
        <v>3600</v>
      </c>
      <c r="S373">
        <v>69.881889763779327</v>
      </c>
    </row>
    <row r="374" spans="4:19" x14ac:dyDescent="0.25">
      <c r="D374" t="s">
        <v>111</v>
      </c>
      <c r="E374" t="s">
        <v>36</v>
      </c>
      <c r="F374" t="s">
        <v>5</v>
      </c>
      <c r="G374" t="str">
        <f ca="1">OFFSET('GROUP-FOR-PLOT'!$B$4,MATCH(F374,'GROUP-FOR-PLOT'!$A$5:$A$118,0),0)</f>
        <v>Devitrified</v>
      </c>
      <c r="H374">
        <v>2000</v>
      </c>
      <c r="I374">
        <v>325.13123359580095</v>
      </c>
      <c r="J374" s="100" t="s">
        <v>137</v>
      </c>
      <c r="K374" s="100">
        <v>8000</v>
      </c>
      <c r="N374" t="s">
        <v>61</v>
      </c>
      <c r="O374" s="35" t="s">
        <v>11</v>
      </c>
      <c r="P374" t="s">
        <v>62</v>
      </c>
      <c r="Q374" t="str">
        <f ca="1">OFFSET('GROUP-FOR-PLOT'!$B$4,MATCH(P374,'GROUP-FOR-PLOT'!$A$5:$A$118,0),0)</f>
        <v>Argillic</v>
      </c>
      <c r="R374">
        <v>400</v>
      </c>
      <c r="S374">
        <v>37.073490813648277</v>
      </c>
    </row>
    <row r="375" spans="4:19" x14ac:dyDescent="0.25">
      <c r="D375" t="s">
        <v>111</v>
      </c>
      <c r="E375" t="s">
        <v>9</v>
      </c>
      <c r="F375" t="s">
        <v>5</v>
      </c>
      <c r="G375" t="str">
        <f ca="1">OFFSET('GROUP-FOR-PLOT'!$B$4,MATCH(F375,'GROUP-FOR-PLOT'!$A$5:$A$118,0),0)</f>
        <v>Devitrified</v>
      </c>
      <c r="H375">
        <v>2000</v>
      </c>
      <c r="I375">
        <v>48.842519685039406</v>
      </c>
      <c r="J375" s="100" t="s">
        <v>92</v>
      </c>
      <c r="K375" s="101">
        <v>8000</v>
      </c>
      <c r="N375" t="s">
        <v>217</v>
      </c>
      <c r="O375" s="35" t="s">
        <v>11</v>
      </c>
      <c r="P375" t="s">
        <v>211</v>
      </c>
      <c r="Q375" t="str">
        <f ca="1">OFFSET('GROUP-FOR-PLOT'!$B$4,MATCH(P375,'GROUP-FOR-PLOT'!$A$5:$A$118,0),0)</f>
        <v>Argillic</v>
      </c>
      <c r="R375">
        <v>400</v>
      </c>
      <c r="S375">
        <v>33</v>
      </c>
    </row>
    <row r="376" spans="4:19" x14ac:dyDescent="0.25">
      <c r="D376" t="s">
        <v>112</v>
      </c>
      <c r="E376" t="s">
        <v>9</v>
      </c>
      <c r="F376" t="s">
        <v>5</v>
      </c>
      <c r="G376" t="str">
        <f ca="1">OFFSET('GROUP-FOR-PLOT'!$B$4,MATCH(F376,'GROUP-FOR-PLOT'!$A$5:$A$118,0),0)</f>
        <v>Devitrified</v>
      </c>
      <c r="H376">
        <v>2000</v>
      </c>
      <c r="I376">
        <v>235.14435695538032</v>
      </c>
      <c r="J376" s="100" t="s">
        <v>92</v>
      </c>
      <c r="K376" s="101">
        <v>8400</v>
      </c>
      <c r="N376" t="s">
        <v>149</v>
      </c>
      <c r="O376" s="35" t="s">
        <v>11</v>
      </c>
      <c r="P376" t="s">
        <v>141</v>
      </c>
      <c r="Q376" t="str">
        <f ca="1">OFFSET('GROUP-FOR-PLOT'!$B$4,MATCH(P376,'GROUP-FOR-PLOT'!$A$5:$A$118,0),0)</f>
        <v>Argillic</v>
      </c>
      <c r="R376">
        <v>400</v>
      </c>
      <c r="S376">
        <v>40.102362204724386</v>
      </c>
    </row>
    <row r="377" spans="4:19" x14ac:dyDescent="0.25">
      <c r="D377" t="s">
        <v>168</v>
      </c>
      <c r="E377" t="s">
        <v>11</v>
      </c>
      <c r="F377" t="s">
        <v>93</v>
      </c>
      <c r="G377" t="str">
        <f ca="1">OFFSET('GROUP-FOR-PLOT'!$B$4,MATCH(F377,'GROUP-FOR-PLOT'!$A$5:$A$118,0),0)</f>
        <v>Devitrified</v>
      </c>
      <c r="H377">
        <v>2000</v>
      </c>
      <c r="I377">
        <v>255.93438320209998</v>
      </c>
      <c r="J377" s="100" t="s">
        <v>92</v>
      </c>
      <c r="K377" s="101">
        <v>8800</v>
      </c>
      <c r="N377" t="s">
        <v>201</v>
      </c>
      <c r="O377" s="35" t="s">
        <v>11</v>
      </c>
      <c r="P377" t="s">
        <v>203</v>
      </c>
      <c r="Q377" t="str">
        <f ca="1">OFFSET('GROUP-FOR-PLOT'!$B$4,MATCH(P377,'GROUP-FOR-PLOT'!$A$5:$A$118,0),0)</f>
        <v>Argillic</v>
      </c>
      <c r="R377">
        <v>400</v>
      </c>
      <c r="S377">
        <v>358</v>
      </c>
    </row>
    <row r="378" spans="4:19" x14ac:dyDescent="0.25">
      <c r="D378" t="s">
        <v>185</v>
      </c>
      <c r="E378" t="s">
        <v>11</v>
      </c>
      <c r="F378" t="s">
        <v>93</v>
      </c>
      <c r="G378" t="str">
        <f ca="1">OFFSET('GROUP-FOR-PLOT'!$B$4,MATCH(F378,'GROUP-FOR-PLOT'!$A$5:$A$118,0),0)</f>
        <v>Devitrified</v>
      </c>
      <c r="H378">
        <v>2000</v>
      </c>
      <c r="I378">
        <v>378.04986876640396</v>
      </c>
      <c r="J378" s="100" t="s">
        <v>92</v>
      </c>
      <c r="K378" s="101">
        <v>9200</v>
      </c>
      <c r="N378" t="s">
        <v>144</v>
      </c>
      <c r="O378" s="35" t="s">
        <v>11</v>
      </c>
      <c r="P378" t="s">
        <v>23</v>
      </c>
      <c r="Q378" t="str">
        <f ca="1">OFFSET('GROUP-FOR-PLOT'!$B$4,MATCH(P378,'GROUP-FOR-PLOT'!$A$5:$A$118,0),0)</f>
        <v>Argillic</v>
      </c>
      <c r="R378">
        <v>400</v>
      </c>
      <c r="S378">
        <v>21.981627296587931</v>
      </c>
    </row>
    <row r="379" spans="4:19" x14ac:dyDescent="0.25">
      <c r="D379" t="s">
        <v>185</v>
      </c>
      <c r="E379" t="s">
        <v>4</v>
      </c>
      <c r="F379" t="s">
        <v>93</v>
      </c>
      <c r="G379" t="str">
        <f ca="1">OFFSET('GROUP-FOR-PLOT'!$B$4,MATCH(F379,'GROUP-FOR-PLOT'!$A$5:$A$118,0),0)</f>
        <v>Devitrified</v>
      </c>
      <c r="H379">
        <v>2000</v>
      </c>
      <c r="I379">
        <v>21.950131233596039</v>
      </c>
      <c r="J379" s="100" t="s">
        <v>92</v>
      </c>
      <c r="K379" s="101">
        <v>9600</v>
      </c>
      <c r="N379" t="s">
        <v>196</v>
      </c>
      <c r="O379" s="35" t="s">
        <v>11</v>
      </c>
      <c r="P379" t="s">
        <v>23</v>
      </c>
      <c r="Q379" t="str">
        <f ca="1">OFFSET('GROUP-FOR-PLOT'!$B$4,MATCH(P379,'GROUP-FOR-PLOT'!$A$5:$A$118,0),0)</f>
        <v>Argillic</v>
      </c>
      <c r="R379">
        <v>800</v>
      </c>
      <c r="S379">
        <v>60</v>
      </c>
    </row>
    <row r="380" spans="4:19" x14ac:dyDescent="0.25">
      <c r="D380" t="s">
        <v>176</v>
      </c>
      <c r="E380" t="s">
        <v>4</v>
      </c>
      <c r="F380" t="s">
        <v>93</v>
      </c>
      <c r="G380" t="str">
        <f ca="1">OFFSET('GROUP-FOR-PLOT'!$B$4,MATCH(F380,'GROUP-FOR-PLOT'!$A$5:$A$118,0),0)</f>
        <v>Devitrified</v>
      </c>
      <c r="H380">
        <v>2000</v>
      </c>
      <c r="I380">
        <v>40.026246719160099</v>
      </c>
      <c r="J380" s="100" t="s">
        <v>92</v>
      </c>
      <c r="K380" s="101">
        <v>10000</v>
      </c>
      <c r="N380" t="s">
        <v>196</v>
      </c>
      <c r="O380" s="35" t="s">
        <v>11</v>
      </c>
      <c r="P380" t="s">
        <v>23</v>
      </c>
      <c r="Q380" t="str">
        <f ca="1">OFFSET('GROUP-FOR-PLOT'!$B$4,MATCH(P380,'GROUP-FOR-PLOT'!$A$5:$A$118,0),0)</f>
        <v>Argillic</v>
      </c>
      <c r="R380">
        <v>800</v>
      </c>
      <c r="S380">
        <v>99.999999999999545</v>
      </c>
    </row>
    <row r="381" spans="4:19" x14ac:dyDescent="0.25">
      <c r="D381" t="s">
        <v>176</v>
      </c>
      <c r="E381" t="s">
        <v>4</v>
      </c>
      <c r="F381" t="s">
        <v>93</v>
      </c>
      <c r="G381" t="str">
        <f ca="1">OFFSET('GROUP-FOR-PLOT'!$B$4,MATCH(F381,'GROUP-FOR-PLOT'!$A$5:$A$118,0),0)</f>
        <v>Devitrified</v>
      </c>
      <c r="H381">
        <v>2000</v>
      </c>
      <c r="I381">
        <v>255.0524934383202</v>
      </c>
      <c r="J381" s="100" t="s">
        <v>92</v>
      </c>
      <c r="K381" s="101">
        <v>10400</v>
      </c>
      <c r="N381" t="s">
        <v>201</v>
      </c>
      <c r="O381" s="35" t="s">
        <v>11</v>
      </c>
      <c r="P381" t="s">
        <v>203</v>
      </c>
      <c r="Q381" t="str">
        <f ca="1">OFFSET('GROUP-FOR-PLOT'!$B$4,MATCH(P381,'GROUP-FOR-PLOT'!$A$5:$A$118,0),0)</f>
        <v>Argillic</v>
      </c>
      <c r="R381">
        <v>800</v>
      </c>
      <c r="S381">
        <v>136</v>
      </c>
    </row>
    <row r="382" spans="4:19" x14ac:dyDescent="0.25">
      <c r="D382" t="s">
        <v>159</v>
      </c>
      <c r="E382" t="s">
        <v>4</v>
      </c>
      <c r="F382" t="s">
        <v>93</v>
      </c>
      <c r="G382" t="str">
        <f ca="1">OFFSET('GROUP-FOR-PLOT'!$B$4,MATCH(F382,'GROUP-FOR-PLOT'!$A$5:$A$118,0),0)</f>
        <v>Devitrified</v>
      </c>
      <c r="H382">
        <v>2000</v>
      </c>
      <c r="I382">
        <v>77</v>
      </c>
      <c r="J382" s="100" t="s">
        <v>92</v>
      </c>
      <c r="K382" s="101">
        <v>10800</v>
      </c>
      <c r="N382" t="s">
        <v>198</v>
      </c>
      <c r="O382" s="35" t="s">
        <v>11</v>
      </c>
      <c r="P382" t="s">
        <v>23</v>
      </c>
      <c r="Q382" t="str">
        <f ca="1">OFFSET('GROUP-FOR-PLOT'!$B$4,MATCH(P382,'GROUP-FOR-PLOT'!$A$5:$A$118,0),0)</f>
        <v>Argillic</v>
      </c>
      <c r="R382">
        <v>1200</v>
      </c>
      <c r="S382">
        <v>26</v>
      </c>
    </row>
    <row r="383" spans="4:19" x14ac:dyDescent="0.25">
      <c r="D383" t="s">
        <v>212</v>
      </c>
      <c r="E383" t="s">
        <v>4</v>
      </c>
      <c r="F383" t="s">
        <v>93</v>
      </c>
      <c r="G383" t="str">
        <f ca="1">OFFSET('GROUP-FOR-PLOT'!$B$4,MATCH(F383,'GROUP-FOR-PLOT'!$A$5:$A$118,0),0)</f>
        <v>Devitrified</v>
      </c>
      <c r="H383">
        <v>2000</v>
      </c>
      <c r="I383">
        <v>19</v>
      </c>
      <c r="J383" s="100" t="s">
        <v>92</v>
      </c>
      <c r="K383" s="101">
        <v>11200</v>
      </c>
      <c r="N383" t="s">
        <v>212</v>
      </c>
      <c r="O383" s="35" t="s">
        <v>11</v>
      </c>
      <c r="P383" t="s">
        <v>95</v>
      </c>
      <c r="Q383" t="str">
        <f ca="1">OFFSET('GROUP-FOR-PLOT'!$B$4,MATCH(P383,'GROUP-FOR-PLOT'!$A$5:$A$118,0),0)</f>
        <v>Argillic</v>
      </c>
      <c r="R383">
        <v>1200</v>
      </c>
      <c r="S383">
        <v>2</v>
      </c>
    </row>
    <row r="384" spans="4:19" x14ac:dyDescent="0.25">
      <c r="D384" t="s">
        <v>212</v>
      </c>
      <c r="E384" t="s">
        <v>4</v>
      </c>
      <c r="F384" t="s">
        <v>93</v>
      </c>
      <c r="G384" t="str">
        <f ca="1">OFFSET('GROUP-FOR-PLOT'!$B$4,MATCH(F384,'GROUP-FOR-PLOT'!$A$5:$A$118,0),0)</f>
        <v>Devitrified</v>
      </c>
      <c r="H384">
        <v>2000</v>
      </c>
      <c r="I384">
        <v>252</v>
      </c>
      <c r="J384" s="100" t="s">
        <v>92</v>
      </c>
      <c r="K384" s="101">
        <v>11600</v>
      </c>
      <c r="N384" t="s">
        <v>144</v>
      </c>
      <c r="O384" s="35" t="s">
        <v>11</v>
      </c>
      <c r="P384" t="s">
        <v>23</v>
      </c>
      <c r="Q384" t="str">
        <f ca="1">OFFSET('GROUP-FOR-PLOT'!$B$4,MATCH(P384,'GROUP-FOR-PLOT'!$A$5:$A$118,0),0)</f>
        <v>Argillic</v>
      </c>
      <c r="R384">
        <v>1200</v>
      </c>
      <c r="S384">
        <v>15.091863517060574</v>
      </c>
    </row>
    <row r="385" spans="4:19" x14ac:dyDescent="0.25">
      <c r="D385" t="s">
        <v>173</v>
      </c>
      <c r="E385" t="s">
        <v>4</v>
      </c>
      <c r="F385" t="s">
        <v>80</v>
      </c>
      <c r="G385" t="str">
        <f ca="1">OFFSET('GROUP-FOR-PLOT'!$B$4,MATCH(F385,'GROUP-FOR-PLOT'!$A$5:$A$118,0),0)</f>
        <v>Devitrified</v>
      </c>
      <c r="H385">
        <v>2000</v>
      </c>
      <c r="I385">
        <v>206.11811023622022</v>
      </c>
      <c r="J385" s="100" t="s">
        <v>92</v>
      </c>
      <c r="K385" s="101">
        <v>12000</v>
      </c>
      <c r="N385" t="s">
        <v>37</v>
      </c>
      <c r="O385" s="35" t="s">
        <v>11</v>
      </c>
      <c r="P385" t="s">
        <v>23</v>
      </c>
      <c r="Q385" t="str">
        <f ca="1">OFFSET('GROUP-FOR-PLOT'!$B$4,MATCH(P385,'GROUP-FOR-PLOT'!$A$5:$A$118,0),0)</f>
        <v>Argillic</v>
      </c>
      <c r="R385">
        <v>1600</v>
      </c>
      <c r="S385">
        <v>24.934383202099525</v>
      </c>
    </row>
    <row r="386" spans="4:19" x14ac:dyDescent="0.25">
      <c r="D386" t="s">
        <v>173</v>
      </c>
      <c r="E386" t="s">
        <v>4</v>
      </c>
      <c r="F386" t="s">
        <v>80</v>
      </c>
      <c r="G386" t="str">
        <f ca="1">OFFSET('GROUP-FOR-PLOT'!$B$4,MATCH(F386,'GROUP-FOR-PLOT'!$A$5:$A$118,0),0)</f>
        <v>Devitrified</v>
      </c>
      <c r="H386">
        <v>2000</v>
      </c>
      <c r="I386">
        <v>96.128608923884258</v>
      </c>
      <c r="J386" s="35"/>
      <c r="K386" s="35"/>
      <c r="N386" t="s">
        <v>212</v>
      </c>
      <c r="O386" s="35" t="s">
        <v>11</v>
      </c>
      <c r="P386" t="s">
        <v>95</v>
      </c>
      <c r="Q386" t="str">
        <f ca="1">OFFSET('GROUP-FOR-PLOT'!$B$4,MATCH(P386,'GROUP-FOR-PLOT'!$A$5:$A$118,0),0)</f>
        <v>Argillic</v>
      </c>
      <c r="R386">
        <v>1600</v>
      </c>
      <c r="S386">
        <v>171</v>
      </c>
    </row>
    <row r="387" spans="4:19" x14ac:dyDescent="0.25">
      <c r="D387" t="s">
        <v>173</v>
      </c>
      <c r="E387" t="s">
        <v>4</v>
      </c>
      <c r="F387" t="s">
        <v>80</v>
      </c>
      <c r="G387" t="str">
        <f ca="1">OFFSET('GROUP-FOR-PLOT'!$B$4,MATCH(F387,'GROUP-FOR-PLOT'!$A$5:$A$118,0),0)</f>
        <v>Devitrified</v>
      </c>
      <c r="H387">
        <v>2000</v>
      </c>
      <c r="I387">
        <v>28.855643044619683</v>
      </c>
      <c r="J387" s="35"/>
      <c r="K387" s="35"/>
      <c r="N387" t="s">
        <v>212</v>
      </c>
      <c r="O387" s="35" t="s">
        <v>11</v>
      </c>
      <c r="P387" t="s">
        <v>95</v>
      </c>
      <c r="Q387" t="str">
        <f ca="1">OFFSET('GROUP-FOR-PLOT'!$B$4,MATCH(P387,'GROUP-FOR-PLOT'!$A$5:$A$118,0),0)</f>
        <v>Argillic</v>
      </c>
      <c r="R387">
        <v>1600</v>
      </c>
      <c r="S387">
        <v>97</v>
      </c>
    </row>
    <row r="388" spans="4:19" x14ac:dyDescent="0.25">
      <c r="D388" t="s">
        <v>42</v>
      </c>
      <c r="E388" t="s">
        <v>9</v>
      </c>
      <c r="F388" t="s">
        <v>5</v>
      </c>
      <c r="G388" t="str">
        <f ca="1">OFFSET('GROUP-FOR-PLOT'!$B$4,MATCH(F388,'GROUP-FOR-PLOT'!$A$5:$A$118,0),0)</f>
        <v>Devitrified</v>
      </c>
      <c r="H388" s="35">
        <v>2400</v>
      </c>
      <c r="I388" s="35">
        <v>400</v>
      </c>
      <c r="J388" s="35"/>
      <c r="K388" s="35"/>
      <c r="N388" t="s">
        <v>137</v>
      </c>
      <c r="O388" s="35" t="s">
        <v>11</v>
      </c>
      <c r="P388" t="s">
        <v>24</v>
      </c>
      <c r="Q388" t="str">
        <f ca="1">OFFSET('GROUP-FOR-PLOT'!$B$4,MATCH(P388,'GROUP-FOR-PLOT'!$A$5:$A$118,0),0)</f>
        <v>Argillic</v>
      </c>
      <c r="R388">
        <v>1600</v>
      </c>
      <c r="S388">
        <v>99.091863517060574</v>
      </c>
    </row>
    <row r="389" spans="4:19" x14ac:dyDescent="0.25">
      <c r="D389" t="s">
        <v>81</v>
      </c>
      <c r="E389" t="s">
        <v>9</v>
      </c>
      <c r="F389" t="s">
        <v>5</v>
      </c>
      <c r="G389" t="str">
        <f ca="1">OFFSET('GROUP-FOR-PLOT'!$B$4,MATCH(F389,'GROUP-FOR-PLOT'!$A$5:$A$118,0),0)</f>
        <v>Devitrified</v>
      </c>
      <c r="H389" s="35">
        <v>2400</v>
      </c>
      <c r="I389" s="35">
        <v>285.06561679790047</v>
      </c>
      <c r="J389" s="35"/>
      <c r="K389" s="35"/>
      <c r="N389" t="s">
        <v>144</v>
      </c>
      <c r="O389" s="35" t="s">
        <v>11</v>
      </c>
      <c r="P389" t="s">
        <v>23</v>
      </c>
      <c r="Q389" t="str">
        <f ca="1">OFFSET('GROUP-FOR-PLOT'!$B$4,MATCH(P389,'GROUP-FOR-PLOT'!$A$5:$A$118,0),0)</f>
        <v>Argillic</v>
      </c>
      <c r="R389">
        <v>1600</v>
      </c>
      <c r="S389">
        <v>40.026246719160554</v>
      </c>
    </row>
    <row r="390" spans="4:19" x14ac:dyDescent="0.25">
      <c r="D390" t="s">
        <v>81</v>
      </c>
      <c r="E390" t="s">
        <v>36</v>
      </c>
      <c r="F390" t="s">
        <v>5</v>
      </c>
      <c r="G390" t="str">
        <f ca="1">OFFSET('GROUP-FOR-PLOT'!$B$4,MATCH(F390,'GROUP-FOR-PLOT'!$A$5:$A$118,0),0)</f>
        <v>Devitrified</v>
      </c>
      <c r="H390" s="35">
        <v>2400</v>
      </c>
      <c r="I390" s="35">
        <v>114.93438320209953</v>
      </c>
      <c r="J390" s="35"/>
      <c r="K390" s="35"/>
      <c r="N390" t="s">
        <v>144</v>
      </c>
      <c r="O390" s="35" t="s">
        <v>11</v>
      </c>
      <c r="P390" t="s">
        <v>23</v>
      </c>
      <c r="Q390" t="str">
        <f ca="1">OFFSET('GROUP-FOR-PLOT'!$B$4,MATCH(P390,'GROUP-FOR-PLOT'!$A$5:$A$118,0),0)</f>
        <v>Argillic</v>
      </c>
      <c r="R390">
        <v>1600</v>
      </c>
      <c r="S390">
        <v>40.026246719160099</v>
      </c>
    </row>
    <row r="391" spans="4:19" x14ac:dyDescent="0.25">
      <c r="D391" t="s">
        <v>108</v>
      </c>
      <c r="E391" t="s">
        <v>9</v>
      </c>
      <c r="F391" t="s">
        <v>5</v>
      </c>
      <c r="G391" t="str">
        <f ca="1">OFFSET('GROUP-FOR-PLOT'!$B$4,MATCH(F391,'GROUP-FOR-PLOT'!$A$5:$A$118,0),0)</f>
        <v>Devitrified</v>
      </c>
      <c r="H391" s="35">
        <v>2400</v>
      </c>
      <c r="I391" s="35">
        <v>400</v>
      </c>
      <c r="J391" s="35"/>
      <c r="K391" s="35"/>
      <c r="N391" t="s">
        <v>144</v>
      </c>
      <c r="O391" s="35" t="s">
        <v>11</v>
      </c>
      <c r="P391" t="s">
        <v>23</v>
      </c>
      <c r="Q391" t="str">
        <f ca="1">OFFSET('GROUP-FOR-PLOT'!$B$4,MATCH(P391,'GROUP-FOR-PLOT'!$A$5:$A$118,0),0)</f>
        <v>Argillic</v>
      </c>
      <c r="R391">
        <v>1600</v>
      </c>
      <c r="S391">
        <v>9.8425196850394059</v>
      </c>
    </row>
    <row r="392" spans="4:19" x14ac:dyDescent="0.25">
      <c r="D392" t="s">
        <v>25</v>
      </c>
      <c r="E392" t="s">
        <v>4</v>
      </c>
      <c r="F392" t="s">
        <v>5</v>
      </c>
      <c r="G392" t="str">
        <f ca="1">OFFSET('GROUP-FOR-PLOT'!$B$4,MATCH(F392,'GROUP-FOR-PLOT'!$A$5:$A$118,0),0)</f>
        <v>Devitrified</v>
      </c>
      <c r="H392" s="35">
        <v>2400</v>
      </c>
      <c r="I392" s="35">
        <v>184.05511811023598</v>
      </c>
      <c r="N392" t="s">
        <v>144</v>
      </c>
      <c r="O392" s="35" t="s">
        <v>11</v>
      </c>
      <c r="P392" t="s">
        <v>23</v>
      </c>
      <c r="Q392" t="str">
        <f ca="1">OFFSET('GROUP-FOR-PLOT'!$B$4,MATCH(P392,'GROUP-FOR-PLOT'!$A$5:$A$118,0),0)</f>
        <v>Argillic</v>
      </c>
      <c r="R392">
        <v>1600</v>
      </c>
      <c r="S392">
        <v>18.996062992126099</v>
      </c>
    </row>
    <row r="393" spans="4:19" x14ac:dyDescent="0.25">
      <c r="D393" t="s">
        <v>25</v>
      </c>
      <c r="E393" t="s">
        <v>9</v>
      </c>
      <c r="F393" t="s">
        <v>5</v>
      </c>
      <c r="G393" t="str">
        <f ca="1">OFFSET('GROUP-FOR-PLOT'!$B$4,MATCH(F393,'GROUP-FOR-PLOT'!$A$5:$A$118,0),0)</f>
        <v>Devitrified</v>
      </c>
      <c r="H393" s="35">
        <v>2400</v>
      </c>
      <c r="I393" s="35">
        <v>80.708661417323128</v>
      </c>
      <c r="N393" t="s">
        <v>110</v>
      </c>
      <c r="O393" s="35" t="s">
        <v>11</v>
      </c>
      <c r="P393" t="s">
        <v>24</v>
      </c>
      <c r="Q393" t="str">
        <f ca="1">OFFSET('GROUP-FOR-PLOT'!$B$4,MATCH(P393,'GROUP-FOR-PLOT'!$A$5:$A$118,0),0)</f>
        <v>Argillic</v>
      </c>
      <c r="R393">
        <v>1600</v>
      </c>
      <c r="S393">
        <v>32.947506561679802</v>
      </c>
    </row>
    <row r="394" spans="4:19" x14ac:dyDescent="0.25">
      <c r="D394" t="s">
        <v>25</v>
      </c>
      <c r="E394" t="s">
        <v>9</v>
      </c>
      <c r="F394" t="s">
        <v>5</v>
      </c>
      <c r="G394" t="str">
        <f ca="1">OFFSET('GROUP-FOR-PLOT'!$B$4,MATCH(F394,'GROUP-FOR-PLOT'!$A$5:$A$118,0),0)</f>
        <v>Devitrified</v>
      </c>
      <c r="H394" s="35">
        <v>2400</v>
      </c>
      <c r="I394" s="35">
        <v>129.15748031496059</v>
      </c>
      <c r="N394" t="s">
        <v>37</v>
      </c>
      <c r="O394" s="35" t="s">
        <v>11</v>
      </c>
      <c r="P394" t="s">
        <v>23</v>
      </c>
      <c r="Q394" t="str">
        <f ca="1">OFFSET('GROUP-FOR-PLOT'!$B$4,MATCH(P394,'GROUP-FOR-PLOT'!$A$5:$A$118,0),0)</f>
        <v>Argillic</v>
      </c>
      <c r="R394">
        <v>2000</v>
      </c>
      <c r="S394">
        <v>99.737532808399465</v>
      </c>
    </row>
    <row r="395" spans="4:19" x14ac:dyDescent="0.25">
      <c r="D395" t="s">
        <v>35</v>
      </c>
      <c r="E395" t="s">
        <v>9</v>
      </c>
      <c r="F395" t="s">
        <v>5</v>
      </c>
      <c r="G395" t="str">
        <f ca="1">OFFSET('GROUP-FOR-PLOT'!$B$4,MATCH(F395,'GROUP-FOR-PLOT'!$A$5:$A$118,0),0)</f>
        <v>Devitrified</v>
      </c>
      <c r="H395" s="35">
        <v>2400</v>
      </c>
      <c r="I395" s="35">
        <v>382.99999999999909</v>
      </c>
      <c r="N395" t="s">
        <v>48</v>
      </c>
      <c r="O395" s="35" t="s">
        <v>11</v>
      </c>
      <c r="P395" t="s">
        <v>23</v>
      </c>
      <c r="Q395" t="str">
        <f ca="1">OFFSET('GROUP-FOR-PLOT'!$B$4,MATCH(P395,'GROUP-FOR-PLOT'!$A$5:$A$118,0),0)</f>
        <v>Argillic</v>
      </c>
      <c r="R395">
        <v>2000</v>
      </c>
      <c r="S395">
        <v>149.93438320210043</v>
      </c>
    </row>
    <row r="396" spans="4:19" x14ac:dyDescent="0.25">
      <c r="D396" t="s">
        <v>37</v>
      </c>
      <c r="E396" t="s">
        <v>9</v>
      </c>
      <c r="F396" t="s">
        <v>5</v>
      </c>
      <c r="G396" t="str">
        <f ca="1">OFFSET('GROUP-FOR-PLOT'!$B$4,MATCH(F396,'GROUP-FOR-PLOT'!$A$5:$A$118,0),0)</f>
        <v>Devitrified</v>
      </c>
      <c r="H396" s="35">
        <v>2400</v>
      </c>
      <c r="I396" s="35">
        <v>400</v>
      </c>
      <c r="J396" s="35"/>
      <c r="K396" s="35"/>
      <c r="N396" t="s">
        <v>98</v>
      </c>
      <c r="O396" s="35" t="s">
        <v>11</v>
      </c>
      <c r="P396" t="s">
        <v>101</v>
      </c>
      <c r="Q396" t="str">
        <f ca="1">OFFSET('GROUP-FOR-PLOT'!$B$4,MATCH(P396,'GROUP-FOR-PLOT'!$A$5:$A$118,0),0)</f>
        <v>Argillic</v>
      </c>
      <c r="R396">
        <v>2000</v>
      </c>
      <c r="S396">
        <v>136.85564304462014</v>
      </c>
    </row>
    <row r="397" spans="4:19" x14ac:dyDescent="0.25">
      <c r="D397" t="s">
        <v>51</v>
      </c>
      <c r="E397" t="s">
        <v>9</v>
      </c>
      <c r="F397" t="s">
        <v>5</v>
      </c>
      <c r="G397" t="str">
        <f ca="1">OFFSET('GROUP-FOR-PLOT'!$B$4,MATCH(F397,'GROUP-FOR-PLOT'!$A$5:$A$118,0),0)</f>
        <v>Devitrified</v>
      </c>
      <c r="H397" s="35">
        <v>2400</v>
      </c>
      <c r="I397" s="35">
        <v>9.8425196850394059</v>
      </c>
      <c r="J397" s="35"/>
      <c r="K397" s="35"/>
      <c r="N397" t="s">
        <v>205</v>
      </c>
      <c r="O397" s="35" t="s">
        <v>11</v>
      </c>
      <c r="P397" t="s">
        <v>95</v>
      </c>
      <c r="Q397" t="str">
        <f ca="1">OFFSET('GROUP-FOR-PLOT'!$B$4,MATCH(P397,'GROUP-FOR-PLOT'!$A$5:$A$118,0),0)</f>
        <v>Argillic</v>
      </c>
      <c r="R397">
        <v>2000</v>
      </c>
      <c r="S397">
        <v>274</v>
      </c>
    </row>
    <row r="398" spans="4:19" x14ac:dyDescent="0.25">
      <c r="D398" t="s">
        <v>61</v>
      </c>
      <c r="E398" t="s">
        <v>9</v>
      </c>
      <c r="F398" t="s">
        <v>5</v>
      </c>
      <c r="G398" t="str">
        <f ca="1">OFFSET('GROUP-FOR-PLOT'!$B$4,MATCH(F398,'GROUP-FOR-PLOT'!$A$5:$A$118,0),0)</f>
        <v>Devitrified</v>
      </c>
      <c r="H398" s="35">
        <v>2400</v>
      </c>
      <c r="I398" s="35">
        <v>205.0524934383202</v>
      </c>
      <c r="J398" s="35"/>
      <c r="K398" s="35"/>
      <c r="N398" t="s">
        <v>137</v>
      </c>
      <c r="O398" s="35" t="s">
        <v>11</v>
      </c>
      <c r="P398" t="s">
        <v>24</v>
      </c>
      <c r="Q398" t="str">
        <f ca="1">OFFSET('GROUP-FOR-PLOT'!$B$4,MATCH(P398,'GROUP-FOR-PLOT'!$A$5:$A$118,0),0)</f>
        <v>Argillic</v>
      </c>
      <c r="R398">
        <v>2000</v>
      </c>
      <c r="S398">
        <v>20.986876640419723</v>
      </c>
    </row>
    <row r="399" spans="4:19" x14ac:dyDescent="0.25">
      <c r="D399" t="s">
        <v>67</v>
      </c>
      <c r="E399" t="s">
        <v>9</v>
      </c>
      <c r="F399" t="s">
        <v>5</v>
      </c>
      <c r="G399" t="str">
        <f ca="1">OFFSET('GROUP-FOR-PLOT'!$B$4,MATCH(F399,'GROUP-FOR-PLOT'!$A$5:$A$118,0),0)</f>
        <v>Devitrified</v>
      </c>
      <c r="H399" s="35">
        <v>2400</v>
      </c>
      <c r="I399" s="35">
        <v>389.09186351706012</v>
      </c>
      <c r="J399" s="35"/>
      <c r="K399" s="35"/>
      <c r="N399" t="s">
        <v>137</v>
      </c>
      <c r="O399" s="35" t="s">
        <v>11</v>
      </c>
      <c r="P399" t="s">
        <v>138</v>
      </c>
      <c r="Q399" t="str">
        <f ca="1">OFFSET('GROUP-FOR-PLOT'!$B$4,MATCH(P399,'GROUP-FOR-PLOT'!$A$5:$A$118,0),0)</f>
        <v>Argillic</v>
      </c>
      <c r="R399">
        <v>2000</v>
      </c>
      <c r="S399">
        <v>379.01312335958028</v>
      </c>
    </row>
    <row r="400" spans="4:19" x14ac:dyDescent="0.25">
      <c r="D400" t="s">
        <v>67</v>
      </c>
      <c r="E400" t="s">
        <v>9</v>
      </c>
      <c r="F400" t="s">
        <v>5</v>
      </c>
      <c r="G400" t="str">
        <f ca="1">OFFSET('GROUP-FOR-PLOT'!$B$4,MATCH(F400,'GROUP-FOR-PLOT'!$A$5:$A$118,0),0)</f>
        <v>Devitrified</v>
      </c>
      <c r="H400" s="35">
        <v>2400</v>
      </c>
      <c r="I400" s="35">
        <v>10.908136482939881</v>
      </c>
      <c r="J400" s="35"/>
      <c r="K400" s="35"/>
      <c r="N400" t="s">
        <v>46</v>
      </c>
      <c r="O400" t="s">
        <v>11</v>
      </c>
      <c r="P400" t="s">
        <v>23</v>
      </c>
      <c r="Q400" t="str">
        <f ca="1">OFFSET('GROUP-FOR-PLOT'!$B$4,MATCH(P400,'GROUP-FOR-PLOT'!$A$5:$A$118,0),0)</f>
        <v>Argillic</v>
      </c>
      <c r="R400">
        <v>2000</v>
      </c>
      <c r="S400">
        <v>69.881889763779327</v>
      </c>
    </row>
    <row r="401" spans="4:19" x14ac:dyDescent="0.25">
      <c r="D401" t="s">
        <v>87</v>
      </c>
      <c r="E401" t="s">
        <v>9</v>
      </c>
      <c r="F401" t="s">
        <v>10</v>
      </c>
      <c r="G401" t="str">
        <f ca="1">OFFSET('GROUP-FOR-PLOT'!$B$4,MATCH(F401,'GROUP-FOR-PLOT'!$A$5:$A$118,0),0)</f>
        <v>Devitrified</v>
      </c>
      <c r="H401" s="35">
        <v>2400</v>
      </c>
      <c r="I401" s="35">
        <v>390.01049868766449</v>
      </c>
      <c r="J401" s="35"/>
      <c r="K401" s="35"/>
      <c r="N401" t="s">
        <v>46</v>
      </c>
      <c r="O401" t="s">
        <v>11</v>
      </c>
      <c r="P401" t="s">
        <v>23</v>
      </c>
      <c r="Q401" t="str">
        <f ca="1">OFFSET('GROUP-FOR-PLOT'!$B$4,MATCH(P401,'GROUP-FOR-PLOT'!$A$5:$A$118,0),0)</f>
        <v>Argillic</v>
      </c>
      <c r="R401">
        <v>2000</v>
      </c>
      <c r="S401">
        <v>60.039370078739921</v>
      </c>
    </row>
    <row r="402" spans="4:19" x14ac:dyDescent="0.25">
      <c r="D402" t="s">
        <v>109</v>
      </c>
      <c r="E402" t="s">
        <v>9</v>
      </c>
      <c r="F402" t="s">
        <v>5</v>
      </c>
      <c r="G402" t="str">
        <f ca="1">OFFSET('GROUP-FOR-PLOT'!$B$4,MATCH(F402,'GROUP-FOR-PLOT'!$A$5:$A$118,0),0)</f>
        <v>Devitrified</v>
      </c>
      <c r="H402" s="35">
        <v>2400</v>
      </c>
      <c r="I402" s="35">
        <v>289.03937007873947</v>
      </c>
      <c r="J402" s="35"/>
      <c r="K402" s="35"/>
      <c r="N402" t="s">
        <v>46</v>
      </c>
      <c r="O402" t="s">
        <v>11</v>
      </c>
      <c r="P402" t="s">
        <v>23</v>
      </c>
      <c r="Q402" t="str">
        <f ca="1">OFFSET('GROUP-FOR-PLOT'!$B$4,MATCH(P402,'GROUP-FOR-PLOT'!$A$5:$A$118,0),0)</f>
        <v>Argillic</v>
      </c>
      <c r="R402">
        <v>2000</v>
      </c>
      <c r="S402">
        <v>50.196850393700515</v>
      </c>
    </row>
    <row r="403" spans="4:19" x14ac:dyDescent="0.25">
      <c r="D403" t="s">
        <v>30</v>
      </c>
      <c r="E403" t="s">
        <v>4</v>
      </c>
      <c r="F403" t="s">
        <v>5</v>
      </c>
      <c r="G403" t="str">
        <f ca="1">OFFSET('GROUP-FOR-PLOT'!$B$4,MATCH(F403,'GROUP-FOR-PLOT'!$A$5:$A$118,0),0)</f>
        <v>Devitrified</v>
      </c>
      <c r="H403" s="35">
        <v>2400</v>
      </c>
      <c r="I403" s="35">
        <v>400</v>
      </c>
      <c r="J403" s="35"/>
      <c r="K403" s="35"/>
      <c r="N403" t="s">
        <v>46</v>
      </c>
      <c r="O403" t="s">
        <v>11</v>
      </c>
      <c r="P403" t="s">
        <v>23</v>
      </c>
      <c r="Q403" t="str">
        <f ca="1">OFFSET('GROUP-FOR-PLOT'!$B$4,MATCH(P403,'GROUP-FOR-PLOT'!$A$5:$A$118,0),0)</f>
        <v>Argillic</v>
      </c>
      <c r="R403">
        <v>2000</v>
      </c>
      <c r="S403">
        <v>60.039370078739921</v>
      </c>
    </row>
    <row r="404" spans="4:19" x14ac:dyDescent="0.25">
      <c r="D404" t="s">
        <v>173</v>
      </c>
      <c r="E404" t="s">
        <v>4</v>
      </c>
      <c r="F404" t="s">
        <v>5</v>
      </c>
      <c r="G404" t="str">
        <f ca="1">OFFSET('GROUP-FOR-PLOT'!$B$4,MATCH(F404,'GROUP-FOR-PLOT'!$A$5:$A$118,0),0)</f>
        <v>Devitrified</v>
      </c>
      <c r="H404">
        <v>2400</v>
      </c>
      <c r="I404">
        <v>32.808398950131505</v>
      </c>
      <c r="J404" s="35"/>
      <c r="K404" s="35"/>
      <c r="N404" t="s">
        <v>110</v>
      </c>
      <c r="O404" t="s">
        <v>11</v>
      </c>
      <c r="P404" t="s">
        <v>24</v>
      </c>
      <c r="Q404" t="str">
        <f ca="1">OFFSET('GROUP-FOR-PLOT'!$B$4,MATCH(P404,'GROUP-FOR-PLOT'!$A$5:$A$118,0),0)</f>
        <v>Argillic</v>
      </c>
      <c r="R404">
        <v>2000</v>
      </c>
      <c r="S404">
        <v>36.934383202099525</v>
      </c>
    </row>
    <row r="405" spans="4:19" x14ac:dyDescent="0.25">
      <c r="D405" t="s">
        <v>46</v>
      </c>
      <c r="E405" t="s">
        <v>4</v>
      </c>
      <c r="F405" t="s">
        <v>5</v>
      </c>
      <c r="G405" t="str">
        <f ca="1">OFFSET('GROUP-FOR-PLOT'!$B$4,MATCH(F405,'GROUP-FOR-PLOT'!$A$5:$A$118,0),0)</f>
        <v>Devitrified</v>
      </c>
      <c r="H405">
        <v>2400</v>
      </c>
      <c r="I405">
        <v>104.0524934383202</v>
      </c>
      <c r="J405" s="35"/>
      <c r="K405" s="35"/>
      <c r="N405" t="s">
        <v>112</v>
      </c>
      <c r="O405" t="s">
        <v>11</v>
      </c>
      <c r="P405" t="s">
        <v>23</v>
      </c>
      <c r="Q405" t="str">
        <f ca="1">OFFSET('GROUP-FOR-PLOT'!$B$4,MATCH(P405,'GROUP-FOR-PLOT'!$A$5:$A$118,0),0)</f>
        <v>Argillic</v>
      </c>
      <c r="R405">
        <v>2000</v>
      </c>
      <c r="S405">
        <v>164.85564304461968</v>
      </c>
    </row>
    <row r="406" spans="4:19" x14ac:dyDescent="0.25">
      <c r="D406" t="s">
        <v>46</v>
      </c>
      <c r="E406" t="s">
        <v>4</v>
      </c>
      <c r="F406" t="s">
        <v>5</v>
      </c>
      <c r="G406" t="str">
        <f ca="1">OFFSET('GROUP-FOR-PLOT'!$B$4,MATCH(F406,'GROUP-FOR-PLOT'!$A$5:$A$118,0),0)</f>
        <v>Devitrified</v>
      </c>
      <c r="H406">
        <v>2400</v>
      </c>
      <c r="I406">
        <v>24.934383202100435</v>
      </c>
      <c r="J406" s="35"/>
      <c r="K406" s="35"/>
      <c r="N406" t="s">
        <v>48</v>
      </c>
      <c r="O406" t="s">
        <v>11</v>
      </c>
      <c r="P406" t="s">
        <v>23</v>
      </c>
      <c r="Q406" t="str">
        <f ca="1">OFFSET('GROUP-FOR-PLOT'!$B$4,MATCH(P406,'GROUP-FOR-PLOT'!$A$5:$A$118,0),0)</f>
        <v>Argillic</v>
      </c>
      <c r="R406">
        <v>2400</v>
      </c>
      <c r="S406">
        <v>15.091863517060119</v>
      </c>
    </row>
    <row r="407" spans="4:19" x14ac:dyDescent="0.25">
      <c r="D407" t="s">
        <v>46</v>
      </c>
      <c r="E407" t="s">
        <v>4</v>
      </c>
      <c r="F407" t="s">
        <v>5</v>
      </c>
      <c r="G407" t="str">
        <f ca="1">OFFSET('GROUP-FOR-PLOT'!$B$4,MATCH(F407,'GROUP-FOR-PLOT'!$A$5:$A$118,0),0)</f>
        <v>Devitrified</v>
      </c>
      <c r="H407">
        <v>2400</v>
      </c>
      <c r="I407">
        <v>26.902887139108316</v>
      </c>
      <c r="J407" s="35"/>
      <c r="K407" s="35"/>
      <c r="N407" t="s">
        <v>48</v>
      </c>
      <c r="O407" t="s">
        <v>11</v>
      </c>
      <c r="P407" t="s">
        <v>24</v>
      </c>
      <c r="Q407" t="str">
        <f ca="1">OFFSET('GROUP-FOR-PLOT'!$B$4,MATCH(P407,'GROUP-FOR-PLOT'!$A$5:$A$118,0),0)</f>
        <v>Argillic</v>
      </c>
      <c r="R407">
        <v>2400</v>
      </c>
      <c r="S407">
        <v>14.763779527558654</v>
      </c>
    </row>
    <row r="408" spans="4:19" x14ac:dyDescent="0.25">
      <c r="D408" t="s">
        <v>46</v>
      </c>
      <c r="E408" t="s">
        <v>4</v>
      </c>
      <c r="F408" t="s">
        <v>5</v>
      </c>
      <c r="G408" t="str">
        <f ca="1">OFFSET('GROUP-FOR-PLOT'!$B$4,MATCH(F408,'GROUP-FOR-PLOT'!$A$5:$A$118,0),0)</f>
        <v>Devitrified</v>
      </c>
      <c r="H408">
        <v>2400</v>
      </c>
      <c r="I408">
        <v>93.832020997376276</v>
      </c>
      <c r="J408" s="35"/>
      <c r="K408" s="35"/>
      <c r="N408" t="s">
        <v>51</v>
      </c>
      <c r="O408" t="s">
        <v>11</v>
      </c>
      <c r="P408" t="s">
        <v>54</v>
      </c>
      <c r="Q408" t="str">
        <f ca="1">OFFSET('GROUP-FOR-PLOT'!$B$4,MATCH(P408,'GROUP-FOR-PLOT'!$A$5:$A$118,0),0)</f>
        <v>Argillic</v>
      </c>
      <c r="R408">
        <v>2400</v>
      </c>
      <c r="S408">
        <v>105.31496062992028</v>
      </c>
    </row>
    <row r="409" spans="4:19" x14ac:dyDescent="0.25">
      <c r="D409" t="s">
        <v>46</v>
      </c>
      <c r="E409" t="s">
        <v>4</v>
      </c>
      <c r="F409" t="s">
        <v>5</v>
      </c>
      <c r="G409" t="str">
        <f ca="1">OFFSET('GROUP-FOR-PLOT'!$B$4,MATCH(F409,'GROUP-FOR-PLOT'!$A$5:$A$118,0),0)</f>
        <v>Devitrified</v>
      </c>
      <c r="H409">
        <v>2400</v>
      </c>
      <c r="I409">
        <v>6.9055118110236435</v>
      </c>
      <c r="J409" s="35"/>
      <c r="K409" s="35"/>
      <c r="N409" t="s">
        <v>51</v>
      </c>
      <c r="O409" t="s">
        <v>11</v>
      </c>
      <c r="P409" t="s">
        <v>54</v>
      </c>
      <c r="Q409" t="str">
        <f ca="1">OFFSET('GROUP-FOR-PLOT'!$B$4,MATCH(P409,'GROUP-FOR-PLOT'!$A$5:$A$118,0),0)</f>
        <v>Argillic</v>
      </c>
      <c r="R409">
        <v>2400</v>
      </c>
      <c r="S409">
        <v>214.84251968504032</v>
      </c>
    </row>
    <row r="410" spans="4:19" x14ac:dyDescent="0.25">
      <c r="D410" t="s">
        <v>111</v>
      </c>
      <c r="E410" t="s">
        <v>9</v>
      </c>
      <c r="F410" t="s">
        <v>5</v>
      </c>
      <c r="G410" t="str">
        <f ca="1">OFFSET('GROUP-FOR-PLOT'!$B$4,MATCH(F410,'GROUP-FOR-PLOT'!$A$5:$A$118,0),0)</f>
        <v>Devitrified</v>
      </c>
      <c r="H410">
        <v>2400</v>
      </c>
      <c r="I410">
        <v>229.9960629921261</v>
      </c>
      <c r="J410" s="35"/>
      <c r="K410" s="35"/>
      <c r="N410" t="s">
        <v>61</v>
      </c>
      <c r="O410" t="s">
        <v>11</v>
      </c>
      <c r="P410" t="s">
        <v>23</v>
      </c>
      <c r="Q410" t="str">
        <f ca="1">OFFSET('GROUP-FOR-PLOT'!$B$4,MATCH(P410,'GROUP-FOR-PLOT'!$A$5:$A$118,0),0)</f>
        <v>Argillic</v>
      </c>
      <c r="R410">
        <v>2400</v>
      </c>
      <c r="S410">
        <v>20.013123359580277</v>
      </c>
    </row>
    <row r="411" spans="4:19" x14ac:dyDescent="0.25">
      <c r="D411" t="s">
        <v>168</v>
      </c>
      <c r="E411" t="s">
        <v>11</v>
      </c>
      <c r="F411" t="s">
        <v>93</v>
      </c>
      <c r="G411" t="str">
        <f ca="1">OFFSET('GROUP-FOR-PLOT'!$B$4,MATCH(F411,'GROUP-FOR-PLOT'!$A$5:$A$118,0),0)</f>
        <v>Devitrified</v>
      </c>
      <c r="H411">
        <v>2400</v>
      </c>
      <c r="I411">
        <v>400</v>
      </c>
      <c r="J411" s="35"/>
      <c r="K411" s="35"/>
      <c r="N411" t="s">
        <v>98</v>
      </c>
      <c r="O411" t="s">
        <v>11</v>
      </c>
      <c r="P411" t="s">
        <v>101</v>
      </c>
      <c r="Q411" t="str">
        <f ca="1">OFFSET('GROUP-FOR-PLOT'!$B$4,MATCH(P411,'GROUP-FOR-PLOT'!$A$5:$A$118,0),0)</f>
        <v>Argillic</v>
      </c>
      <c r="R411">
        <v>2400</v>
      </c>
      <c r="S411">
        <v>275.87401574803152</v>
      </c>
    </row>
    <row r="412" spans="4:19" x14ac:dyDescent="0.25">
      <c r="D412" t="s">
        <v>185</v>
      </c>
      <c r="E412" t="s">
        <v>4</v>
      </c>
      <c r="F412" t="s">
        <v>93</v>
      </c>
      <c r="G412" t="str">
        <f ca="1">OFFSET('GROUP-FOR-PLOT'!$B$4,MATCH(F412,'GROUP-FOR-PLOT'!$A$5:$A$118,0),0)</f>
        <v>Devitrified</v>
      </c>
      <c r="H412">
        <v>2400</v>
      </c>
      <c r="I412">
        <v>66.960629921259624</v>
      </c>
      <c r="J412" s="35"/>
      <c r="K412" s="35"/>
      <c r="N412" t="s">
        <v>173</v>
      </c>
      <c r="O412" t="s">
        <v>11</v>
      </c>
      <c r="P412" t="s">
        <v>141</v>
      </c>
      <c r="Q412" t="str">
        <f ca="1">OFFSET('GROUP-FOR-PLOT'!$B$4,MATCH(P412,'GROUP-FOR-PLOT'!$A$5:$A$118,0),0)</f>
        <v>Argillic</v>
      </c>
      <c r="R412">
        <v>2400</v>
      </c>
      <c r="S412">
        <v>28.871391076115287</v>
      </c>
    </row>
    <row r="413" spans="4:19" x14ac:dyDescent="0.25">
      <c r="D413" t="s">
        <v>185</v>
      </c>
      <c r="E413" t="s">
        <v>4</v>
      </c>
      <c r="F413" t="s">
        <v>93</v>
      </c>
      <c r="G413" t="str">
        <f ca="1">OFFSET('GROUP-FOR-PLOT'!$B$4,MATCH(F413,'GROUP-FOR-PLOT'!$A$5:$A$118,0),0)</f>
        <v>Devitrified</v>
      </c>
      <c r="H413">
        <v>2400</v>
      </c>
      <c r="I413">
        <v>31.167979002624634</v>
      </c>
      <c r="J413" s="35"/>
      <c r="K413" s="35"/>
      <c r="N413" t="s">
        <v>137</v>
      </c>
      <c r="O413" t="s">
        <v>11</v>
      </c>
      <c r="P413" t="s">
        <v>138</v>
      </c>
      <c r="Q413" t="str">
        <f ca="1">OFFSET('GROUP-FOR-PLOT'!$B$4,MATCH(P413,'GROUP-FOR-PLOT'!$A$5:$A$118,0),0)</f>
        <v>Argillic</v>
      </c>
      <c r="R413">
        <v>2400</v>
      </c>
      <c r="S413">
        <v>11.078740157479842</v>
      </c>
    </row>
    <row r="414" spans="4:19" x14ac:dyDescent="0.25">
      <c r="D414" t="s">
        <v>176</v>
      </c>
      <c r="E414" t="s">
        <v>4</v>
      </c>
      <c r="F414" t="s">
        <v>93</v>
      </c>
      <c r="G414" t="str">
        <f ca="1">OFFSET('GROUP-FOR-PLOT'!$B$4,MATCH(F414,'GROUP-FOR-PLOT'!$A$5:$A$118,0),0)</f>
        <v>Devitrified</v>
      </c>
      <c r="H414">
        <v>2400</v>
      </c>
      <c r="I414">
        <v>5.1181102362202182</v>
      </c>
      <c r="J414" s="35"/>
      <c r="K414" s="35"/>
      <c r="N414" t="s">
        <v>46</v>
      </c>
      <c r="O414" t="s">
        <v>11</v>
      </c>
      <c r="P414" t="s">
        <v>23</v>
      </c>
      <c r="Q414" t="str">
        <f ca="1">OFFSET('GROUP-FOR-PLOT'!$B$4,MATCH(P414,'GROUP-FOR-PLOT'!$A$5:$A$118,0),0)</f>
        <v>Argillic</v>
      </c>
      <c r="R414">
        <v>2400</v>
      </c>
      <c r="S414">
        <v>105.97112860892321</v>
      </c>
    </row>
    <row r="415" spans="4:19" x14ac:dyDescent="0.25">
      <c r="D415" t="s">
        <v>176</v>
      </c>
      <c r="E415" t="s">
        <v>4</v>
      </c>
      <c r="F415" t="s">
        <v>93</v>
      </c>
      <c r="G415" t="str">
        <f ca="1">OFFSET('GROUP-FOR-PLOT'!$B$4,MATCH(F415,'GROUP-FOR-PLOT'!$A$5:$A$118,0),0)</f>
        <v>Devitrified</v>
      </c>
      <c r="H415">
        <v>2400</v>
      </c>
      <c r="I415">
        <v>127.95275590551182</v>
      </c>
      <c r="N415" t="s">
        <v>46</v>
      </c>
      <c r="O415" t="s">
        <v>11</v>
      </c>
      <c r="P415" t="s">
        <v>24</v>
      </c>
      <c r="Q415" t="str">
        <f ca="1">OFFSET('GROUP-FOR-PLOT'!$B$4,MATCH(P415,'GROUP-FOR-PLOT'!$A$5:$A$118,0),0)</f>
        <v>Argillic</v>
      </c>
      <c r="R415">
        <v>2400</v>
      </c>
      <c r="S415">
        <v>10.170603674539962</v>
      </c>
    </row>
    <row r="416" spans="4:19" x14ac:dyDescent="0.25">
      <c r="D416" t="s">
        <v>212</v>
      </c>
      <c r="E416" t="s">
        <v>11</v>
      </c>
      <c r="F416" t="s">
        <v>93</v>
      </c>
      <c r="G416" t="str">
        <f ca="1">OFFSET('GROUP-FOR-PLOT'!$B$4,MATCH(F416,'GROUP-FOR-PLOT'!$A$5:$A$118,0),0)</f>
        <v>Devitrified</v>
      </c>
      <c r="H416">
        <v>2400</v>
      </c>
      <c r="I416">
        <v>34.527559055118218</v>
      </c>
      <c r="J416" s="35"/>
      <c r="K416" s="35"/>
      <c r="N416" t="s">
        <v>46</v>
      </c>
      <c r="O416" t="s">
        <v>11</v>
      </c>
      <c r="P416" t="s">
        <v>24</v>
      </c>
      <c r="Q416" t="str">
        <f ca="1">OFFSET('GROUP-FOR-PLOT'!$B$4,MATCH(P416,'GROUP-FOR-PLOT'!$A$5:$A$118,0),0)</f>
        <v>Argillic</v>
      </c>
      <c r="R416">
        <v>2400</v>
      </c>
      <c r="S416">
        <v>14.107611548555724</v>
      </c>
    </row>
    <row r="417" spans="4:19" x14ac:dyDescent="0.25">
      <c r="D417" t="s">
        <v>173</v>
      </c>
      <c r="E417" t="s">
        <v>4</v>
      </c>
      <c r="F417" t="s">
        <v>80</v>
      </c>
      <c r="G417" t="str">
        <f ca="1">OFFSET('GROUP-FOR-PLOT'!$B$4,MATCH(F417,'GROUP-FOR-PLOT'!$A$5:$A$118,0),0)</f>
        <v>Devitrified</v>
      </c>
      <c r="H417">
        <v>2400</v>
      </c>
      <c r="I417">
        <v>12.154855643044357</v>
      </c>
      <c r="J417" s="35"/>
      <c r="K417" s="35"/>
      <c r="N417" t="s">
        <v>46</v>
      </c>
      <c r="O417" t="s">
        <v>11</v>
      </c>
      <c r="P417" t="s">
        <v>47</v>
      </c>
      <c r="Q417" t="str">
        <f ca="1">OFFSET('GROUP-FOR-PLOT'!$B$4,MATCH(P417,'GROUP-FOR-PLOT'!$A$5:$A$118,0),0)</f>
        <v>Argillic</v>
      </c>
      <c r="R417">
        <v>2400</v>
      </c>
      <c r="S417">
        <v>13.123359580052238</v>
      </c>
    </row>
    <row r="418" spans="4:19" x14ac:dyDescent="0.25">
      <c r="D418" t="s">
        <v>173</v>
      </c>
      <c r="E418" t="s">
        <v>6</v>
      </c>
      <c r="F418" t="s">
        <v>80</v>
      </c>
      <c r="G418" t="str">
        <f ca="1">OFFSET('GROUP-FOR-PLOT'!$B$4,MATCH(F418,'GROUP-FOR-PLOT'!$A$5:$A$118,0),0)</f>
        <v>Devitrified</v>
      </c>
      <c r="H418">
        <v>2400</v>
      </c>
      <c r="I418">
        <v>113.18897637795271</v>
      </c>
      <c r="J418" s="35"/>
      <c r="K418" s="35"/>
      <c r="N418" t="s">
        <v>112</v>
      </c>
      <c r="O418" t="s">
        <v>11</v>
      </c>
      <c r="P418" t="s">
        <v>23</v>
      </c>
      <c r="Q418" t="str">
        <f ca="1">OFFSET('GROUP-FOR-PLOT'!$B$4,MATCH(P418,'GROUP-FOR-PLOT'!$A$5:$A$118,0),0)</f>
        <v>Argillic</v>
      </c>
      <c r="R418">
        <v>2400</v>
      </c>
      <c r="S418">
        <v>115</v>
      </c>
    </row>
    <row r="419" spans="4:19" x14ac:dyDescent="0.25">
      <c r="D419" t="s">
        <v>82</v>
      </c>
      <c r="E419" t="s">
        <v>9</v>
      </c>
      <c r="F419" t="s">
        <v>80</v>
      </c>
      <c r="G419" t="str">
        <f ca="1">OFFSET('GROUP-FOR-PLOT'!$B$4,MATCH(F419,'GROUP-FOR-PLOT'!$A$5:$A$118,0),0)</f>
        <v>Devitrified</v>
      </c>
      <c r="H419">
        <v>2400</v>
      </c>
      <c r="I419">
        <v>100.06561679789957</v>
      </c>
      <c r="J419" s="35"/>
      <c r="K419" s="35"/>
      <c r="N419" t="s">
        <v>112</v>
      </c>
      <c r="O419" t="s">
        <v>11</v>
      </c>
      <c r="P419" t="s">
        <v>23</v>
      </c>
      <c r="Q419" t="str">
        <f ca="1">OFFSET('GROUP-FOR-PLOT'!$B$4,MATCH(P419,'GROUP-FOR-PLOT'!$A$5:$A$118,0),0)</f>
        <v>Argillic</v>
      </c>
      <c r="R419">
        <v>2400</v>
      </c>
      <c r="S419">
        <v>285</v>
      </c>
    </row>
    <row r="420" spans="4:19" x14ac:dyDescent="0.25">
      <c r="D420" t="s">
        <v>42</v>
      </c>
      <c r="E420" t="s">
        <v>9</v>
      </c>
      <c r="F420" t="s">
        <v>5</v>
      </c>
      <c r="G420" t="str">
        <f ca="1">OFFSET('GROUP-FOR-PLOT'!$B$4,MATCH(F420,'GROUP-FOR-PLOT'!$A$5:$A$118,0),0)</f>
        <v>Devitrified</v>
      </c>
      <c r="H420" s="35">
        <v>2800</v>
      </c>
      <c r="I420" s="35">
        <v>38.157480314960594</v>
      </c>
      <c r="J420" s="35"/>
      <c r="K420" s="35"/>
      <c r="N420" t="s">
        <v>48</v>
      </c>
      <c r="O420" t="s">
        <v>11</v>
      </c>
      <c r="P420" t="s">
        <v>24</v>
      </c>
      <c r="Q420" t="str">
        <f ca="1">OFFSET('GROUP-FOR-PLOT'!$B$4,MATCH(P420,'GROUP-FOR-PLOT'!$A$5:$A$118,0),0)</f>
        <v>Argillic</v>
      </c>
      <c r="R420">
        <v>2800</v>
      </c>
      <c r="S420">
        <v>95.144356955381227</v>
      </c>
    </row>
    <row r="421" spans="4:19" x14ac:dyDescent="0.25">
      <c r="D421" t="s">
        <v>81</v>
      </c>
      <c r="E421" t="s">
        <v>36</v>
      </c>
      <c r="F421" t="s">
        <v>5</v>
      </c>
      <c r="G421" t="str">
        <f ca="1">OFFSET('GROUP-FOR-PLOT'!$B$4,MATCH(F421,'GROUP-FOR-PLOT'!$A$5:$A$118,0),0)</f>
        <v>Devitrified</v>
      </c>
      <c r="H421" s="35">
        <v>2800</v>
      </c>
      <c r="I421" s="35">
        <v>34.999999999999091</v>
      </c>
      <c r="J421" s="35"/>
      <c r="K421" s="35"/>
      <c r="N421" t="s">
        <v>51</v>
      </c>
      <c r="O421" t="s">
        <v>11</v>
      </c>
      <c r="P421" t="s">
        <v>54</v>
      </c>
      <c r="Q421" t="str">
        <f ca="1">OFFSET('GROUP-FOR-PLOT'!$B$4,MATCH(P421,'GROUP-FOR-PLOT'!$A$5:$A$118,0),0)</f>
        <v>Argillic</v>
      </c>
      <c r="R421">
        <v>2800</v>
      </c>
      <c r="S421">
        <v>85.026246719159644</v>
      </c>
    </row>
    <row r="422" spans="4:19" x14ac:dyDescent="0.25">
      <c r="D422" t="s">
        <v>108</v>
      </c>
      <c r="E422" t="s">
        <v>9</v>
      </c>
      <c r="F422" t="s">
        <v>5</v>
      </c>
      <c r="G422" t="str">
        <f ca="1">OFFSET('GROUP-FOR-PLOT'!$B$4,MATCH(F422,'GROUP-FOR-PLOT'!$A$5:$A$118,0),0)</f>
        <v>Devitrified</v>
      </c>
      <c r="H422" s="35">
        <v>2800</v>
      </c>
      <c r="I422" s="35">
        <v>146.13123359580095</v>
      </c>
      <c r="J422" s="35"/>
      <c r="K422" s="35"/>
      <c r="N422" t="s">
        <v>51</v>
      </c>
      <c r="O422" t="s">
        <v>11</v>
      </c>
      <c r="P422" t="s">
        <v>55</v>
      </c>
      <c r="Q422" t="str">
        <f ca="1">OFFSET('GROUP-FOR-PLOT'!$B$4,MATCH(P422,'GROUP-FOR-PLOT'!$A$5:$A$118,0),0)</f>
        <v>Argillic</v>
      </c>
      <c r="R422">
        <v>2800</v>
      </c>
      <c r="S422">
        <v>70.209973753279883</v>
      </c>
    </row>
    <row r="423" spans="4:19" x14ac:dyDescent="0.25">
      <c r="D423" t="s">
        <v>108</v>
      </c>
      <c r="E423" t="s">
        <v>9</v>
      </c>
      <c r="F423" t="s">
        <v>5</v>
      </c>
      <c r="G423" t="str">
        <f ca="1">OFFSET('GROUP-FOR-PLOT'!$B$4,MATCH(F423,'GROUP-FOR-PLOT'!$A$5:$A$118,0),0)</f>
        <v>Devitrified</v>
      </c>
      <c r="H423" s="35">
        <v>2800</v>
      </c>
      <c r="I423" s="35">
        <v>134.11811023622067</v>
      </c>
      <c r="J423" s="35"/>
      <c r="K423" s="35"/>
      <c r="N423" t="s">
        <v>61</v>
      </c>
      <c r="O423" t="s">
        <v>11</v>
      </c>
      <c r="P423" t="s">
        <v>23</v>
      </c>
      <c r="Q423" t="str">
        <f ca="1">OFFSET('GROUP-FOR-PLOT'!$B$4,MATCH(P423,'GROUP-FOR-PLOT'!$A$5:$A$118,0),0)</f>
        <v>Argillic</v>
      </c>
      <c r="R423">
        <v>2800</v>
      </c>
      <c r="S423">
        <v>16.076115485564515</v>
      </c>
    </row>
    <row r="424" spans="4:19" x14ac:dyDescent="0.25">
      <c r="D424" t="s">
        <v>25</v>
      </c>
      <c r="E424" t="s">
        <v>9</v>
      </c>
      <c r="F424" t="s">
        <v>5</v>
      </c>
      <c r="G424" t="str">
        <f ca="1">OFFSET('GROUP-FOR-PLOT'!$B$4,MATCH(F424,'GROUP-FOR-PLOT'!$A$5:$A$118,0),0)</f>
        <v>Devitrified</v>
      </c>
      <c r="H424" s="35">
        <v>2800</v>
      </c>
      <c r="I424" s="35">
        <v>122.15485564304436</v>
      </c>
      <c r="J424" s="35"/>
      <c r="K424" s="35"/>
      <c r="N424" t="s">
        <v>109</v>
      </c>
      <c r="O424" t="s">
        <v>11</v>
      </c>
      <c r="P424" t="s">
        <v>24</v>
      </c>
      <c r="Q424" t="str">
        <f ca="1">OFFSET('GROUP-FOR-PLOT'!$B$4,MATCH(P424,'GROUP-FOR-PLOT'!$A$5:$A$118,0),0)</f>
        <v>Argillic</v>
      </c>
      <c r="R424">
        <v>2800</v>
      </c>
      <c r="S424">
        <v>232.08923884514479</v>
      </c>
    </row>
    <row r="425" spans="4:19" x14ac:dyDescent="0.25">
      <c r="D425" t="s">
        <v>37</v>
      </c>
      <c r="E425" t="s">
        <v>9</v>
      </c>
      <c r="F425" t="s">
        <v>5</v>
      </c>
      <c r="G425" t="str">
        <f ca="1">OFFSET('GROUP-FOR-PLOT'!$B$4,MATCH(F425,'GROUP-FOR-PLOT'!$A$5:$A$118,0),0)</f>
        <v>Devitrified</v>
      </c>
      <c r="H425" s="35">
        <v>2800</v>
      </c>
      <c r="I425" s="35">
        <v>400</v>
      </c>
      <c r="J425" s="35"/>
      <c r="K425" s="35"/>
      <c r="N425" t="s">
        <v>196</v>
      </c>
      <c r="O425" t="s">
        <v>11</v>
      </c>
      <c r="P425" t="s">
        <v>95</v>
      </c>
      <c r="Q425" t="str">
        <f ca="1">OFFSET('GROUP-FOR-PLOT'!$B$4,MATCH(P425,'GROUP-FOR-PLOT'!$A$5:$A$118,0),0)</f>
        <v>Argillic</v>
      </c>
      <c r="R425">
        <v>2800</v>
      </c>
      <c r="S425">
        <v>56</v>
      </c>
    </row>
    <row r="426" spans="4:19" x14ac:dyDescent="0.25">
      <c r="D426" t="s">
        <v>48</v>
      </c>
      <c r="E426" t="s">
        <v>9</v>
      </c>
      <c r="F426" t="s">
        <v>5</v>
      </c>
      <c r="G426" t="str">
        <f ca="1">OFFSET('GROUP-FOR-PLOT'!$B$4,MATCH(F426,'GROUP-FOR-PLOT'!$A$5:$A$118,0),0)</f>
        <v>Devitrified</v>
      </c>
      <c r="H426" s="35">
        <v>2800</v>
      </c>
      <c r="I426" s="35">
        <v>210.96062992126008</v>
      </c>
      <c r="J426" s="35"/>
      <c r="K426" s="35"/>
      <c r="N426" t="s">
        <v>137</v>
      </c>
      <c r="O426" t="s">
        <v>11</v>
      </c>
      <c r="P426" t="s">
        <v>138</v>
      </c>
      <c r="Q426" t="str">
        <f ca="1">OFFSET('GROUP-FOR-PLOT'!$B$4,MATCH(P426,'GROUP-FOR-PLOT'!$A$5:$A$118,0),0)</f>
        <v>Argillic</v>
      </c>
      <c r="R426">
        <v>2800</v>
      </c>
      <c r="S426">
        <v>129.92125984252016</v>
      </c>
    </row>
    <row r="427" spans="4:19" x14ac:dyDescent="0.25">
      <c r="D427" t="s">
        <v>51</v>
      </c>
      <c r="E427" t="s">
        <v>9</v>
      </c>
      <c r="F427" t="s">
        <v>5</v>
      </c>
      <c r="G427" t="str">
        <f ca="1">OFFSET('GROUP-FOR-PLOT'!$B$4,MATCH(F427,'GROUP-FOR-PLOT'!$A$5:$A$118,0),0)</f>
        <v>Devitrified</v>
      </c>
      <c r="H427" s="35">
        <v>2800</v>
      </c>
      <c r="I427" s="35">
        <v>9.8556430446196828</v>
      </c>
      <c r="J427" s="35"/>
      <c r="K427" s="35"/>
      <c r="N427" t="s">
        <v>137</v>
      </c>
      <c r="O427" t="s">
        <v>11</v>
      </c>
      <c r="P427" t="s">
        <v>138</v>
      </c>
      <c r="Q427" t="str">
        <f ca="1">OFFSET('GROUP-FOR-PLOT'!$B$4,MATCH(P427,'GROUP-FOR-PLOT'!$A$5:$A$118,0),0)</f>
        <v>Argillic</v>
      </c>
      <c r="R427">
        <v>2800</v>
      </c>
      <c r="S427">
        <v>54.013123359580277</v>
      </c>
    </row>
    <row r="428" spans="4:19" x14ac:dyDescent="0.25">
      <c r="D428" t="s">
        <v>61</v>
      </c>
      <c r="E428" t="s">
        <v>4</v>
      </c>
      <c r="F428" t="s">
        <v>5</v>
      </c>
      <c r="G428" t="str">
        <f ca="1">OFFSET('GROUP-FOR-PLOT'!$B$4,MATCH(F428,'GROUP-FOR-PLOT'!$A$5:$A$118,0),0)</f>
        <v>Devitrified</v>
      </c>
      <c r="H428" s="35">
        <v>2800</v>
      </c>
      <c r="I428" s="35">
        <v>213.91076115485521</v>
      </c>
      <c r="J428" s="35"/>
      <c r="K428" s="35"/>
      <c r="N428" t="s">
        <v>46</v>
      </c>
      <c r="O428" t="s">
        <v>11</v>
      </c>
      <c r="P428" t="s">
        <v>24</v>
      </c>
      <c r="Q428" t="str">
        <f ca="1">OFFSET('GROUP-FOR-PLOT'!$B$4,MATCH(P428,'GROUP-FOR-PLOT'!$A$5:$A$118,0),0)</f>
        <v>Argillic</v>
      </c>
      <c r="R428">
        <v>2800</v>
      </c>
      <c r="S428">
        <v>13.779527559055168</v>
      </c>
    </row>
    <row r="429" spans="4:19" x14ac:dyDescent="0.25">
      <c r="D429" t="s">
        <v>67</v>
      </c>
      <c r="E429" t="s">
        <v>9</v>
      </c>
      <c r="F429" t="s">
        <v>5</v>
      </c>
      <c r="G429" t="str">
        <f ca="1">OFFSET('GROUP-FOR-PLOT'!$B$4,MATCH(F429,'GROUP-FOR-PLOT'!$A$5:$A$118,0),0)</f>
        <v>Devitrified</v>
      </c>
      <c r="H429" s="35">
        <v>2800</v>
      </c>
      <c r="I429" s="35">
        <v>219.07874015748075</v>
      </c>
      <c r="J429" s="35"/>
      <c r="K429" s="35"/>
      <c r="N429" t="s">
        <v>46</v>
      </c>
      <c r="O429" t="s">
        <v>11</v>
      </c>
      <c r="P429" t="s">
        <v>24</v>
      </c>
      <c r="Q429" t="str">
        <f ca="1">OFFSET('GROUP-FOR-PLOT'!$B$4,MATCH(P429,'GROUP-FOR-PLOT'!$A$5:$A$118,0),0)</f>
        <v>Argillic</v>
      </c>
      <c r="R429">
        <v>2800</v>
      </c>
      <c r="S429">
        <v>6.8897637795280389</v>
      </c>
    </row>
    <row r="430" spans="4:19" x14ac:dyDescent="0.25">
      <c r="D430" t="s">
        <v>67</v>
      </c>
      <c r="E430" t="s">
        <v>4</v>
      </c>
      <c r="F430" t="s">
        <v>5</v>
      </c>
      <c r="G430" t="str">
        <f ca="1">OFFSET('GROUP-FOR-PLOT'!$B$4,MATCH(F430,'GROUP-FOR-PLOT'!$A$5:$A$118,0),0)</f>
        <v>Devitrified</v>
      </c>
      <c r="H430" s="35">
        <v>2800</v>
      </c>
      <c r="I430" s="35">
        <v>180.92125984251925</v>
      </c>
      <c r="J430" s="35"/>
      <c r="K430" s="35"/>
      <c r="N430" t="s">
        <v>46</v>
      </c>
      <c r="O430" t="s">
        <v>11</v>
      </c>
      <c r="P430" t="s">
        <v>24</v>
      </c>
      <c r="Q430" t="str">
        <f ca="1">OFFSET('GROUP-FOR-PLOT'!$B$4,MATCH(P430,'GROUP-FOR-PLOT'!$A$5:$A$118,0),0)</f>
        <v>Argillic</v>
      </c>
      <c r="R430">
        <v>2800</v>
      </c>
      <c r="S430">
        <v>11.154855643045266</v>
      </c>
    </row>
    <row r="431" spans="4:19" x14ac:dyDescent="0.25">
      <c r="D431" t="s">
        <v>87</v>
      </c>
      <c r="E431" t="s">
        <v>9</v>
      </c>
      <c r="F431" t="s">
        <v>10</v>
      </c>
      <c r="G431" t="str">
        <f ca="1">OFFSET('GROUP-FOR-PLOT'!$B$4,MATCH(F431,'GROUP-FOR-PLOT'!$A$5:$A$118,0),0)</f>
        <v>Devitrified</v>
      </c>
      <c r="H431" s="35">
        <v>2800</v>
      </c>
      <c r="I431" s="35">
        <v>17.994750656168435</v>
      </c>
      <c r="J431" s="35"/>
      <c r="K431" s="35"/>
      <c r="N431" t="s">
        <v>110</v>
      </c>
      <c r="O431" t="s">
        <v>11</v>
      </c>
      <c r="P431" t="s">
        <v>24</v>
      </c>
      <c r="Q431" t="str">
        <f ca="1">OFFSET('GROUP-FOR-PLOT'!$B$4,MATCH(P431,'GROUP-FOR-PLOT'!$A$5:$A$118,0),0)</f>
        <v>Argillic</v>
      </c>
      <c r="R431">
        <v>2800</v>
      </c>
      <c r="S431">
        <v>197.84251968503986</v>
      </c>
    </row>
    <row r="432" spans="4:19" x14ac:dyDescent="0.25">
      <c r="D432" t="s">
        <v>92</v>
      </c>
      <c r="E432" t="s">
        <v>9</v>
      </c>
      <c r="F432" t="s">
        <v>5</v>
      </c>
      <c r="G432" t="str">
        <f ca="1">OFFSET('GROUP-FOR-PLOT'!$B$4,MATCH(F432,'GROUP-FOR-PLOT'!$A$5:$A$118,0),0)</f>
        <v>Devitrified</v>
      </c>
      <c r="H432" s="35">
        <v>2800</v>
      </c>
      <c r="I432" s="35">
        <v>233.15223097112903</v>
      </c>
      <c r="J432" s="35"/>
      <c r="K432" s="35"/>
      <c r="N432" t="s">
        <v>112</v>
      </c>
      <c r="O432" t="s">
        <v>11</v>
      </c>
      <c r="P432" t="s">
        <v>23</v>
      </c>
      <c r="Q432" t="str">
        <f ca="1">OFFSET('GROUP-FOR-PLOT'!$B$4,MATCH(P432,'GROUP-FOR-PLOT'!$A$5:$A$118,0),0)</f>
        <v>Argillic</v>
      </c>
      <c r="R432">
        <v>2800</v>
      </c>
      <c r="S432">
        <v>41.115485564303981</v>
      </c>
    </row>
    <row r="433" spans="4:19" x14ac:dyDescent="0.25">
      <c r="D433" t="s">
        <v>30</v>
      </c>
      <c r="E433" t="s">
        <v>4</v>
      </c>
      <c r="F433" t="s">
        <v>5</v>
      </c>
      <c r="G433" t="str">
        <f ca="1">OFFSET('GROUP-FOR-PLOT'!$B$4,MATCH(F433,'GROUP-FOR-PLOT'!$A$5:$A$118,0),0)</f>
        <v>Devitrified</v>
      </c>
      <c r="H433" s="35">
        <v>2800</v>
      </c>
      <c r="I433" s="35">
        <v>253.12860892388426</v>
      </c>
      <c r="J433" s="35"/>
      <c r="K433" s="35"/>
      <c r="N433" t="s">
        <v>112</v>
      </c>
      <c r="O433" t="s">
        <v>11</v>
      </c>
      <c r="P433" t="s">
        <v>23</v>
      </c>
      <c r="Q433" t="str">
        <f ca="1">OFFSET('GROUP-FOR-PLOT'!$B$4,MATCH(P433,'GROUP-FOR-PLOT'!$A$5:$A$118,0),0)</f>
        <v>Argillic</v>
      </c>
      <c r="R433">
        <v>2800</v>
      </c>
      <c r="S433">
        <v>274.8950131233596</v>
      </c>
    </row>
    <row r="434" spans="4:19" x14ac:dyDescent="0.25">
      <c r="D434" t="s">
        <v>46</v>
      </c>
      <c r="E434" t="s">
        <v>4</v>
      </c>
      <c r="F434" t="s">
        <v>5</v>
      </c>
      <c r="G434" t="str">
        <f ca="1">OFFSET('GROUP-FOR-PLOT'!$B$4,MATCH(F434,'GROUP-FOR-PLOT'!$A$5:$A$118,0),0)</f>
        <v>Devitrified</v>
      </c>
      <c r="H434">
        <v>2800</v>
      </c>
      <c r="I434">
        <v>10.154855643044357</v>
      </c>
      <c r="J434" s="35"/>
      <c r="K434" s="35"/>
      <c r="N434" t="s">
        <v>37</v>
      </c>
      <c r="O434" t="s">
        <v>11</v>
      </c>
      <c r="P434" t="s">
        <v>23</v>
      </c>
      <c r="Q434" t="str">
        <f ca="1">OFFSET('GROUP-FOR-PLOT'!$B$4,MATCH(P434,'GROUP-FOR-PLOT'!$A$5:$A$118,0),0)</f>
        <v>Argillic</v>
      </c>
      <c r="R434">
        <v>3200</v>
      </c>
      <c r="S434">
        <v>169.94750656167889</v>
      </c>
    </row>
    <row r="435" spans="4:19" x14ac:dyDescent="0.25">
      <c r="D435" t="s">
        <v>46</v>
      </c>
      <c r="E435" t="s">
        <v>4</v>
      </c>
      <c r="F435" t="s">
        <v>5</v>
      </c>
      <c r="G435" t="str">
        <f ca="1">OFFSET('GROUP-FOR-PLOT'!$B$4,MATCH(F435,'GROUP-FOR-PLOT'!$A$5:$A$118,0),0)</f>
        <v>Devitrified</v>
      </c>
      <c r="H435">
        <v>2800</v>
      </c>
      <c r="I435">
        <v>93.175853018372436</v>
      </c>
      <c r="J435" s="35"/>
      <c r="K435" s="35"/>
      <c r="N435" t="s">
        <v>48</v>
      </c>
      <c r="O435" t="s">
        <v>11</v>
      </c>
      <c r="P435" t="s">
        <v>49</v>
      </c>
      <c r="Q435" t="str">
        <f ca="1">OFFSET('GROUP-FOR-PLOT'!$B$4,MATCH(P435,'GROUP-FOR-PLOT'!$A$5:$A$118,0),0)</f>
        <v>Argillic</v>
      </c>
      <c r="R435">
        <v>3200</v>
      </c>
      <c r="S435">
        <v>41.994750656167525</v>
      </c>
    </row>
    <row r="436" spans="4:19" x14ac:dyDescent="0.25">
      <c r="D436" t="s">
        <v>46</v>
      </c>
      <c r="E436" t="s">
        <v>4</v>
      </c>
      <c r="F436" t="s">
        <v>5</v>
      </c>
      <c r="G436" t="str">
        <f ca="1">OFFSET('GROUP-FOR-PLOT'!$B$4,MATCH(F436,'GROUP-FOR-PLOT'!$A$5:$A$118,0),0)</f>
        <v>Devitrified</v>
      </c>
      <c r="H436">
        <v>2800</v>
      </c>
      <c r="I436">
        <v>67.913385826771446</v>
      </c>
      <c r="J436" s="35"/>
      <c r="K436" s="35"/>
      <c r="N436" t="s">
        <v>48</v>
      </c>
      <c r="O436" t="s">
        <v>11</v>
      </c>
      <c r="P436" t="s">
        <v>50</v>
      </c>
      <c r="Q436" t="str">
        <f ca="1">OFFSET('GROUP-FOR-PLOT'!$B$4,MATCH(P436,'GROUP-FOR-PLOT'!$A$5:$A$118,0),0)</f>
        <v>Argillic</v>
      </c>
      <c r="R436">
        <v>3200</v>
      </c>
      <c r="S436">
        <v>86.942257217848237</v>
      </c>
    </row>
    <row r="437" spans="4:19" x14ac:dyDescent="0.25">
      <c r="D437" t="s">
        <v>112</v>
      </c>
      <c r="E437" t="s">
        <v>9</v>
      </c>
      <c r="F437" t="s">
        <v>5</v>
      </c>
      <c r="G437" t="str">
        <f ca="1">OFFSET('GROUP-FOR-PLOT'!$B$4,MATCH(F437,'GROUP-FOR-PLOT'!$A$5:$A$118,0),0)</f>
        <v>Devitrified</v>
      </c>
      <c r="H437">
        <v>2800</v>
      </c>
      <c r="I437">
        <v>83.989501312336415</v>
      </c>
      <c r="J437" s="35"/>
      <c r="K437" s="35"/>
      <c r="N437" t="s">
        <v>109</v>
      </c>
      <c r="O437" t="s">
        <v>11</v>
      </c>
      <c r="P437" t="s">
        <v>24</v>
      </c>
      <c r="Q437" t="str">
        <f ca="1">OFFSET('GROUP-FOR-PLOT'!$B$4,MATCH(P437,'GROUP-FOR-PLOT'!$A$5:$A$118,0),0)</f>
        <v>Argillic</v>
      </c>
      <c r="R437">
        <v>3200</v>
      </c>
      <c r="S437">
        <v>15.942257217847782</v>
      </c>
    </row>
    <row r="438" spans="4:19" x14ac:dyDescent="0.25">
      <c r="D438" t="s">
        <v>168</v>
      </c>
      <c r="E438" t="s">
        <v>11</v>
      </c>
      <c r="F438" t="s">
        <v>93</v>
      </c>
      <c r="G438" t="str">
        <f ca="1">OFFSET('GROUP-FOR-PLOT'!$B$4,MATCH(F438,'GROUP-FOR-PLOT'!$A$5:$A$118,0),0)</f>
        <v>Devitrified</v>
      </c>
      <c r="H438">
        <v>2800</v>
      </c>
      <c r="I438">
        <v>14.013123359580277</v>
      </c>
      <c r="J438" s="35"/>
      <c r="K438" s="35"/>
      <c r="N438" t="s">
        <v>137</v>
      </c>
      <c r="O438" t="s">
        <v>11</v>
      </c>
      <c r="P438" t="s">
        <v>138</v>
      </c>
      <c r="Q438" t="str">
        <f ca="1">OFFSET('GROUP-FOR-PLOT'!$B$4,MATCH(P438,'GROUP-FOR-PLOT'!$A$5:$A$118,0),0)</f>
        <v>Argillic</v>
      </c>
      <c r="R438">
        <v>3200</v>
      </c>
      <c r="S438">
        <v>265.86876640419905</v>
      </c>
    </row>
    <row r="439" spans="4:19" x14ac:dyDescent="0.25">
      <c r="D439" t="s">
        <v>168</v>
      </c>
      <c r="E439" t="s">
        <v>11</v>
      </c>
      <c r="F439" t="s">
        <v>93</v>
      </c>
      <c r="G439" t="str">
        <f ca="1">OFFSET('GROUP-FOR-PLOT'!$B$4,MATCH(F439,'GROUP-FOR-PLOT'!$A$5:$A$118,0),0)</f>
        <v>Devitrified</v>
      </c>
      <c r="H439">
        <v>2800</v>
      </c>
      <c r="I439">
        <v>104.98687664041972</v>
      </c>
      <c r="J439" s="35"/>
      <c r="K439" s="35"/>
      <c r="N439" t="s">
        <v>137</v>
      </c>
      <c r="O439" t="s">
        <v>11</v>
      </c>
      <c r="P439" t="s">
        <v>139</v>
      </c>
      <c r="Q439" t="str">
        <f ca="1">OFFSET('GROUP-FOR-PLOT'!$B$4,MATCH(P439,'GROUP-FOR-PLOT'!$A$5:$A$118,0),0)</f>
        <v>Argillic</v>
      </c>
      <c r="R439">
        <v>3200</v>
      </c>
      <c r="S439">
        <v>134.13123359580095</v>
      </c>
    </row>
    <row r="440" spans="4:19" x14ac:dyDescent="0.25">
      <c r="D440" t="s">
        <v>168</v>
      </c>
      <c r="E440" t="s">
        <v>9</v>
      </c>
      <c r="F440" t="s">
        <v>93</v>
      </c>
      <c r="G440" t="str">
        <f ca="1">OFFSET('GROUP-FOR-PLOT'!$B$4,MATCH(F440,'GROUP-FOR-PLOT'!$A$5:$A$118,0),0)</f>
        <v>Devitrified</v>
      </c>
      <c r="H440">
        <v>2800</v>
      </c>
      <c r="I440">
        <v>236.87664041994776</v>
      </c>
      <c r="J440" s="35"/>
      <c r="K440" s="35"/>
      <c r="N440" t="s">
        <v>110</v>
      </c>
      <c r="O440" t="s">
        <v>11</v>
      </c>
      <c r="P440" t="s">
        <v>24</v>
      </c>
      <c r="Q440" t="str">
        <f ca="1">OFFSET('GROUP-FOR-PLOT'!$B$4,MATCH(P440,'GROUP-FOR-PLOT'!$A$5:$A$118,0),0)</f>
        <v>Argillic</v>
      </c>
      <c r="R440">
        <v>3200</v>
      </c>
      <c r="S440">
        <v>37.065616797900475</v>
      </c>
    </row>
    <row r="441" spans="4:19" x14ac:dyDescent="0.25">
      <c r="D441" t="s">
        <v>173</v>
      </c>
      <c r="E441" t="s">
        <v>4</v>
      </c>
      <c r="F441" t="s">
        <v>93</v>
      </c>
      <c r="G441" t="str">
        <f ca="1">OFFSET('GROUP-FOR-PLOT'!$B$4,MATCH(F441,'GROUP-FOR-PLOT'!$A$5:$A$118,0),0)</f>
        <v>Devitrified</v>
      </c>
      <c r="H441">
        <v>2800</v>
      </c>
      <c r="I441">
        <v>75.787401574803425</v>
      </c>
      <c r="J441" s="35"/>
      <c r="K441" s="35"/>
      <c r="N441" t="s">
        <v>112</v>
      </c>
      <c r="O441" t="s">
        <v>11</v>
      </c>
      <c r="P441" t="s">
        <v>23</v>
      </c>
      <c r="Q441" t="str">
        <f ca="1">OFFSET('GROUP-FOR-PLOT'!$B$4,MATCH(P441,'GROUP-FOR-PLOT'!$A$5:$A$118,0),0)</f>
        <v>Argillic</v>
      </c>
      <c r="R441">
        <v>3200</v>
      </c>
      <c r="S441">
        <v>94.855643044618773</v>
      </c>
    </row>
    <row r="442" spans="4:19" x14ac:dyDescent="0.25">
      <c r="D442" t="s">
        <v>201</v>
      </c>
      <c r="E442" t="s">
        <v>11</v>
      </c>
      <c r="F442" t="s">
        <v>93</v>
      </c>
      <c r="G442" t="str">
        <f ca="1">OFFSET('GROUP-FOR-PLOT'!$B$4,MATCH(F442,'GROUP-FOR-PLOT'!$A$5:$A$118,0),0)</f>
        <v>Devitrified</v>
      </c>
      <c r="H442">
        <v>2800</v>
      </c>
      <c r="I442">
        <v>62</v>
      </c>
      <c r="J442" s="35"/>
      <c r="K442" s="35"/>
      <c r="N442" t="s">
        <v>112</v>
      </c>
      <c r="O442" t="s">
        <v>11</v>
      </c>
      <c r="P442" t="s">
        <v>23</v>
      </c>
      <c r="Q442" t="str">
        <f ca="1">OFFSET('GROUP-FOR-PLOT'!$B$4,MATCH(P442,'GROUP-FOR-PLOT'!$A$5:$A$118,0),0)</f>
        <v>Argillic</v>
      </c>
      <c r="R442">
        <v>3200</v>
      </c>
      <c r="S442">
        <v>85</v>
      </c>
    </row>
    <row r="443" spans="4:19" x14ac:dyDescent="0.25">
      <c r="D443" t="s">
        <v>201</v>
      </c>
      <c r="E443" t="s">
        <v>11</v>
      </c>
      <c r="F443" t="s">
        <v>93</v>
      </c>
      <c r="G443" t="str">
        <f ca="1">OFFSET('GROUP-FOR-PLOT'!$B$4,MATCH(F443,'GROUP-FOR-PLOT'!$A$5:$A$118,0),0)</f>
        <v>Devitrified</v>
      </c>
      <c r="H443">
        <v>2800</v>
      </c>
      <c r="I443">
        <v>30</v>
      </c>
      <c r="J443" s="35"/>
      <c r="K443" s="35"/>
      <c r="N443" t="s">
        <v>48</v>
      </c>
      <c r="O443" t="s">
        <v>11</v>
      </c>
      <c r="P443" t="s">
        <v>50</v>
      </c>
      <c r="Q443" t="str">
        <f ca="1">OFFSET('GROUP-FOR-PLOT'!$B$4,MATCH(P443,'GROUP-FOR-PLOT'!$A$5:$A$118,0),0)</f>
        <v>Argillic</v>
      </c>
      <c r="R443">
        <v>3600</v>
      </c>
      <c r="S443">
        <v>33.792650918635445</v>
      </c>
    </row>
    <row r="444" spans="4:19" x14ac:dyDescent="0.25">
      <c r="D444" t="s">
        <v>42</v>
      </c>
      <c r="E444" t="s">
        <v>9</v>
      </c>
      <c r="F444" t="s">
        <v>43</v>
      </c>
      <c r="G444" t="str">
        <f ca="1">OFFSET('GROUP-FOR-PLOT'!$B$4,MATCH(F444,'GROUP-FOR-PLOT'!$A$5:$A$118,0),0)</f>
        <v>Devitrified</v>
      </c>
      <c r="H444" s="35">
        <v>2800</v>
      </c>
      <c r="I444" s="35">
        <v>361.84251968503941</v>
      </c>
      <c r="J444" s="35"/>
      <c r="K444" s="35"/>
      <c r="N444" t="s">
        <v>137</v>
      </c>
      <c r="O444" t="s">
        <v>11</v>
      </c>
      <c r="P444" t="s">
        <v>139</v>
      </c>
      <c r="Q444" t="str">
        <f ca="1">OFFSET('GROUP-FOR-PLOT'!$B$4,MATCH(P444,'GROUP-FOR-PLOT'!$A$5:$A$118,0),0)</f>
        <v>Argillic</v>
      </c>
      <c r="R444">
        <v>3600</v>
      </c>
      <c r="S444">
        <v>101.1049868766404</v>
      </c>
    </row>
    <row r="445" spans="4:19" x14ac:dyDescent="0.25">
      <c r="D445" t="s">
        <v>185</v>
      </c>
      <c r="E445" t="s">
        <v>11</v>
      </c>
      <c r="F445" t="s">
        <v>157</v>
      </c>
      <c r="G445" t="str">
        <f ca="1">OFFSET('GROUP-FOR-PLOT'!$B$4,MATCH(F445,'GROUP-FOR-PLOT'!$A$5:$A$118,0),0)</f>
        <v>Devitrified</v>
      </c>
      <c r="H445">
        <v>2800</v>
      </c>
      <c r="I445">
        <v>25.918635170603466</v>
      </c>
      <c r="J445" s="35"/>
      <c r="K445" s="35"/>
      <c r="N445" t="s">
        <v>112</v>
      </c>
      <c r="O445" t="s">
        <v>11</v>
      </c>
      <c r="P445" t="s">
        <v>23</v>
      </c>
      <c r="Q445" t="str">
        <f ca="1">OFFSET('GROUP-FOR-PLOT'!$B$4,MATCH(P445,'GROUP-FOR-PLOT'!$A$5:$A$118,0),0)</f>
        <v>Argillic</v>
      </c>
      <c r="R445">
        <v>3600</v>
      </c>
      <c r="S445">
        <v>400</v>
      </c>
    </row>
    <row r="446" spans="4:19" x14ac:dyDescent="0.25">
      <c r="D446" t="s">
        <v>185</v>
      </c>
      <c r="E446" t="s">
        <v>11</v>
      </c>
      <c r="F446" t="s">
        <v>157</v>
      </c>
      <c r="G446" t="str">
        <f ca="1">OFFSET('GROUP-FOR-PLOT'!$B$4,MATCH(F446,'GROUP-FOR-PLOT'!$A$5:$A$118,0),0)</f>
        <v>Devitrified</v>
      </c>
      <c r="H446">
        <v>2800</v>
      </c>
      <c r="I446">
        <v>7.8740157480315247</v>
      </c>
      <c r="J446" s="35"/>
      <c r="K446" s="35"/>
      <c r="N446" t="s">
        <v>112</v>
      </c>
      <c r="O446" t="s">
        <v>11</v>
      </c>
      <c r="P446" t="s">
        <v>23</v>
      </c>
      <c r="Q446" t="str">
        <f ca="1">OFFSET('GROUP-FOR-PLOT'!$B$4,MATCH(P446,'GROUP-FOR-PLOT'!$A$5:$A$118,0),0)</f>
        <v>Argillic</v>
      </c>
      <c r="R446">
        <v>4000</v>
      </c>
      <c r="S446">
        <v>400</v>
      </c>
    </row>
    <row r="447" spans="4:19" x14ac:dyDescent="0.25">
      <c r="D447" t="s">
        <v>185</v>
      </c>
      <c r="E447" t="s">
        <v>11</v>
      </c>
      <c r="F447" t="s">
        <v>157</v>
      </c>
      <c r="G447" t="str">
        <f ca="1">OFFSET('GROUP-FOR-PLOT'!$B$4,MATCH(F447,'GROUP-FOR-PLOT'!$A$5:$A$118,0),0)</f>
        <v>Devitrified</v>
      </c>
      <c r="H447">
        <v>2800</v>
      </c>
      <c r="I447">
        <v>60.039370078739921</v>
      </c>
      <c r="J447" s="35"/>
      <c r="K447" s="35"/>
      <c r="N447" t="s">
        <v>30</v>
      </c>
      <c r="O447" t="s">
        <v>11</v>
      </c>
      <c r="P447" t="s">
        <v>24</v>
      </c>
      <c r="Q447" t="str">
        <f ca="1">OFFSET('GROUP-FOR-PLOT'!$B$4,MATCH(P447,'GROUP-FOR-PLOT'!$A$5:$A$118,0),0)</f>
        <v>Argillic</v>
      </c>
      <c r="R447">
        <v>4400</v>
      </c>
      <c r="S447">
        <v>188.14435695538123</v>
      </c>
    </row>
    <row r="448" spans="4:19" x14ac:dyDescent="0.25">
      <c r="D448" t="s">
        <v>42</v>
      </c>
      <c r="E448" t="s">
        <v>9</v>
      </c>
      <c r="F448" t="s">
        <v>5</v>
      </c>
      <c r="G448" t="str">
        <f ca="1">OFFSET('GROUP-FOR-PLOT'!$B$4,MATCH(F448,'GROUP-FOR-PLOT'!$A$5:$A$118,0),0)</f>
        <v>Devitrified</v>
      </c>
      <c r="H448" s="35">
        <v>3200</v>
      </c>
      <c r="I448" s="35">
        <v>147.01312335958028</v>
      </c>
      <c r="J448" s="35"/>
      <c r="K448" s="35"/>
      <c r="N448" t="s">
        <v>112</v>
      </c>
      <c r="O448" t="s">
        <v>11</v>
      </c>
      <c r="P448" t="s">
        <v>23</v>
      </c>
      <c r="Q448" t="str">
        <f ca="1">OFFSET('GROUP-FOR-PLOT'!$B$4,MATCH(P448,'GROUP-FOR-PLOT'!$A$5:$A$118,0),0)</f>
        <v>Argillic</v>
      </c>
      <c r="R448">
        <v>4400</v>
      </c>
      <c r="S448">
        <v>115</v>
      </c>
    </row>
    <row r="449" spans="4:19" x14ac:dyDescent="0.25">
      <c r="D449" t="s">
        <v>108</v>
      </c>
      <c r="E449" t="s">
        <v>9</v>
      </c>
      <c r="F449" t="s">
        <v>5</v>
      </c>
      <c r="G449" t="str">
        <f ca="1">OFFSET('GROUP-FOR-PLOT'!$B$4,MATCH(F449,'GROUP-FOR-PLOT'!$A$5:$A$118,0),0)</f>
        <v>Devitrified</v>
      </c>
      <c r="H449" s="35">
        <v>3200</v>
      </c>
      <c r="I449" s="35">
        <v>0.98687664041972312</v>
      </c>
      <c r="J449" s="35"/>
      <c r="K449" s="35"/>
      <c r="N449" t="s">
        <v>42</v>
      </c>
      <c r="O449" t="s">
        <v>11</v>
      </c>
      <c r="P449" t="s">
        <v>23</v>
      </c>
      <c r="Q449" t="str">
        <f ca="1">OFFSET('GROUP-FOR-PLOT'!$B$4,MATCH(P449,'GROUP-FOR-PLOT'!$A$5:$A$118,0),0)</f>
        <v>Argillic</v>
      </c>
      <c r="R449">
        <v>4800</v>
      </c>
      <c r="S449">
        <v>90.223097112861069</v>
      </c>
    </row>
    <row r="450" spans="4:19" x14ac:dyDescent="0.25">
      <c r="D450" t="s">
        <v>25</v>
      </c>
      <c r="E450" t="s">
        <v>4</v>
      </c>
      <c r="F450" t="s">
        <v>5</v>
      </c>
      <c r="G450" t="str">
        <f ca="1">OFFSET('GROUP-FOR-PLOT'!$B$4,MATCH(F450,'GROUP-FOR-PLOT'!$A$5:$A$118,0),0)</f>
        <v>Devitrified</v>
      </c>
      <c r="H450" s="35">
        <v>3200</v>
      </c>
      <c r="I450" s="35">
        <v>79.091863517061029</v>
      </c>
      <c r="J450" s="35"/>
      <c r="K450" s="35"/>
      <c r="N450" t="s">
        <v>30</v>
      </c>
      <c r="O450" t="s">
        <v>11</v>
      </c>
      <c r="P450" t="s">
        <v>24</v>
      </c>
      <c r="Q450" t="str">
        <f ca="1">OFFSET('GROUP-FOR-PLOT'!$B$4,MATCH(P450,'GROUP-FOR-PLOT'!$A$5:$A$118,0),0)</f>
        <v>Argillic</v>
      </c>
      <c r="R450">
        <v>4800</v>
      </c>
      <c r="S450">
        <v>31.015748031495605</v>
      </c>
    </row>
    <row r="451" spans="4:19" x14ac:dyDescent="0.25">
      <c r="D451" t="s">
        <v>37</v>
      </c>
      <c r="E451" t="s">
        <v>9</v>
      </c>
      <c r="F451" t="s">
        <v>5</v>
      </c>
      <c r="G451" t="str">
        <f ca="1">OFFSET('GROUP-FOR-PLOT'!$B$4,MATCH(F451,'GROUP-FOR-PLOT'!$A$5:$A$118,0),0)</f>
        <v>Devitrified</v>
      </c>
      <c r="H451" s="35">
        <v>3200</v>
      </c>
      <c r="I451" s="35">
        <v>21.104986876640396</v>
      </c>
      <c r="J451" s="35"/>
      <c r="K451" s="35"/>
      <c r="N451" t="s">
        <v>61</v>
      </c>
      <c r="O451" t="s">
        <v>11</v>
      </c>
      <c r="P451" t="s">
        <v>65</v>
      </c>
      <c r="Q451" t="str">
        <f ca="1">OFFSET('GROUP-FOR-PLOT'!$B$4,MATCH(P451,'GROUP-FOR-PLOT'!$A$5:$A$118,0),0)</f>
        <v>Argillic</v>
      </c>
      <c r="R451">
        <v>5200</v>
      </c>
      <c r="S451">
        <v>1.8740157480315247</v>
      </c>
    </row>
    <row r="452" spans="4:19" x14ac:dyDescent="0.25">
      <c r="D452" t="s">
        <v>37</v>
      </c>
      <c r="E452" t="s">
        <v>4</v>
      </c>
      <c r="F452" t="s">
        <v>5</v>
      </c>
      <c r="G452" t="str">
        <f ca="1">OFFSET('GROUP-FOR-PLOT'!$B$4,MATCH(F452,'GROUP-FOR-PLOT'!$A$5:$A$118,0),0)</f>
        <v>Devitrified</v>
      </c>
      <c r="H452" s="35">
        <v>3200</v>
      </c>
      <c r="I452" s="35">
        <v>199.80314960629948</v>
      </c>
      <c r="J452" s="35"/>
      <c r="K452" s="35"/>
      <c r="N452" t="s">
        <v>137</v>
      </c>
      <c r="O452" t="s">
        <v>11</v>
      </c>
      <c r="P452" t="s">
        <v>141</v>
      </c>
      <c r="Q452" t="str">
        <f ca="1">OFFSET('GROUP-FOR-PLOT'!$B$4,MATCH(P452,'GROUP-FOR-PLOT'!$A$5:$A$118,0),0)</f>
        <v>Argillic</v>
      </c>
      <c r="R452">
        <v>5200</v>
      </c>
      <c r="S452">
        <v>70.209973753280792</v>
      </c>
    </row>
    <row r="453" spans="4:19" x14ac:dyDescent="0.25">
      <c r="D453" t="s">
        <v>37</v>
      </c>
      <c r="E453" t="s">
        <v>9</v>
      </c>
      <c r="F453" t="s">
        <v>5</v>
      </c>
      <c r="G453" t="str">
        <f ca="1">OFFSET('GROUP-FOR-PLOT'!$B$4,MATCH(F453,'GROUP-FOR-PLOT'!$A$5:$A$118,0),0)</f>
        <v>Devitrified</v>
      </c>
      <c r="H453" s="35">
        <v>3200</v>
      </c>
      <c r="I453" s="35">
        <v>9.1443569553812267</v>
      </c>
      <c r="J453" s="35"/>
      <c r="K453" s="35"/>
      <c r="N453" t="s">
        <v>61</v>
      </c>
      <c r="O453" t="s">
        <v>11</v>
      </c>
      <c r="P453" t="s">
        <v>65</v>
      </c>
      <c r="Q453" t="str">
        <f ca="1">OFFSET('GROUP-FOR-PLOT'!$B$4,MATCH(P453,'GROUP-FOR-PLOT'!$A$5:$A$118,0),0)</f>
        <v>Argillic</v>
      </c>
      <c r="R453">
        <v>5600</v>
      </c>
      <c r="S453">
        <v>256</v>
      </c>
    </row>
    <row r="454" spans="4:19" x14ac:dyDescent="0.25">
      <c r="D454" t="s">
        <v>48</v>
      </c>
      <c r="E454" t="s">
        <v>9</v>
      </c>
      <c r="F454" t="s">
        <v>5</v>
      </c>
      <c r="G454" t="str">
        <f ca="1">OFFSET('GROUP-FOR-PLOT'!$B$4,MATCH(F454,'GROUP-FOR-PLOT'!$A$5:$A$118,0),0)</f>
        <v>Devitrified</v>
      </c>
      <c r="H454" s="35">
        <v>3200</v>
      </c>
      <c r="I454" s="35">
        <v>115.15485564304436</v>
      </c>
      <c r="J454" s="35"/>
      <c r="K454" s="35"/>
      <c r="N454" t="s">
        <v>37</v>
      </c>
      <c r="O454" t="s">
        <v>11</v>
      </c>
      <c r="P454" t="s">
        <v>24</v>
      </c>
      <c r="Q454" t="str">
        <f ca="1">OFFSET('GROUP-FOR-PLOT'!$B$4,MATCH(P454,'GROUP-FOR-PLOT'!$A$5:$A$118,0),0)</f>
        <v>Argillic</v>
      </c>
      <c r="R454">
        <v>6000</v>
      </c>
      <c r="S454">
        <v>109.01312335958028</v>
      </c>
    </row>
    <row r="455" spans="4:19" x14ac:dyDescent="0.25">
      <c r="D455" t="s">
        <v>48</v>
      </c>
      <c r="E455" t="s">
        <v>9</v>
      </c>
      <c r="F455" t="s">
        <v>5</v>
      </c>
      <c r="G455" t="str">
        <f ca="1">OFFSET('GROUP-FOR-PLOT'!$B$4,MATCH(F455,'GROUP-FOR-PLOT'!$A$5:$A$118,0),0)</f>
        <v>Devitrified</v>
      </c>
      <c r="H455" s="35">
        <v>3200</v>
      </c>
      <c r="I455" s="35">
        <v>139.76377952755956</v>
      </c>
      <c r="N455" t="s">
        <v>37</v>
      </c>
      <c r="O455" t="s">
        <v>11</v>
      </c>
      <c r="P455" t="s">
        <v>24</v>
      </c>
      <c r="Q455" t="str">
        <f ca="1">OFFSET('GROUP-FOR-PLOT'!$B$4,MATCH(P455,'GROUP-FOR-PLOT'!$A$5:$A$118,0),0)</f>
        <v>Argillic</v>
      </c>
      <c r="R455">
        <v>6400</v>
      </c>
      <c r="S455">
        <v>149.84514435695564</v>
      </c>
    </row>
    <row r="456" spans="4:19" x14ac:dyDescent="0.25">
      <c r="D456" t="s">
        <v>51</v>
      </c>
      <c r="E456" t="s">
        <v>9</v>
      </c>
      <c r="F456" t="s">
        <v>5</v>
      </c>
      <c r="G456" t="str">
        <f ca="1">OFFSET('GROUP-FOR-PLOT'!$B$4,MATCH(F456,'GROUP-FOR-PLOT'!$A$5:$A$118,0),0)</f>
        <v>Devitrified</v>
      </c>
      <c r="H456" s="35">
        <v>3200</v>
      </c>
      <c r="I456" s="35">
        <v>185.02624671916055</v>
      </c>
      <c r="J456" s="35"/>
      <c r="K456" s="35"/>
      <c r="N456" t="s">
        <v>147</v>
      </c>
      <c r="O456" t="s">
        <v>11</v>
      </c>
      <c r="P456" t="s">
        <v>93</v>
      </c>
      <c r="Q456" t="str">
        <f ca="1">OFFSET('GROUP-FOR-PLOT'!$B$4,MATCH(P456,'GROUP-FOR-PLOT'!$A$5:$A$118,0),0)</f>
        <v>Devitrified</v>
      </c>
      <c r="R456">
        <v>400</v>
      </c>
      <c r="S456">
        <v>55.07611548556406</v>
      </c>
    </row>
    <row r="457" spans="4:19" x14ac:dyDescent="0.25">
      <c r="D457" t="s">
        <v>51</v>
      </c>
      <c r="E457" t="s">
        <v>9</v>
      </c>
      <c r="F457" t="s">
        <v>5</v>
      </c>
      <c r="G457" t="str">
        <f ca="1">OFFSET('GROUP-FOR-PLOT'!$B$4,MATCH(F457,'GROUP-FOR-PLOT'!$A$5:$A$118,0),0)</f>
        <v>Devitrified</v>
      </c>
      <c r="H457" s="35">
        <v>3200</v>
      </c>
      <c r="I457" s="35">
        <v>174.94750656168071</v>
      </c>
      <c r="J457" s="35"/>
      <c r="K457" s="35"/>
      <c r="N457" t="s">
        <v>162</v>
      </c>
      <c r="O457" t="s">
        <v>11</v>
      </c>
      <c r="P457" t="s">
        <v>93</v>
      </c>
      <c r="Q457" t="str">
        <f ca="1">OFFSET('GROUP-FOR-PLOT'!$B$4,MATCH(P457,'GROUP-FOR-PLOT'!$A$5:$A$118,0),0)</f>
        <v>Devitrified</v>
      </c>
      <c r="R457">
        <v>400</v>
      </c>
      <c r="S457">
        <v>115.16010498687683</v>
      </c>
    </row>
    <row r="458" spans="4:19" x14ac:dyDescent="0.25">
      <c r="D458" t="s">
        <v>67</v>
      </c>
      <c r="E458" t="s">
        <v>4</v>
      </c>
      <c r="F458" t="s">
        <v>5</v>
      </c>
      <c r="G458" t="str">
        <f ca="1">OFFSET('GROUP-FOR-PLOT'!$B$4,MATCH(F458,'GROUP-FOR-PLOT'!$A$5:$A$118,0),0)</f>
        <v>Devitrified</v>
      </c>
      <c r="H458" s="35">
        <v>3200</v>
      </c>
      <c r="I458" s="35">
        <v>78.921259842519248</v>
      </c>
      <c r="N458" t="s">
        <v>201</v>
      </c>
      <c r="O458" t="s">
        <v>11</v>
      </c>
      <c r="P458" t="s">
        <v>93</v>
      </c>
      <c r="Q458" t="str">
        <f ca="1">OFFSET('GROUP-FOR-PLOT'!$B$4,MATCH(P458,'GROUP-FOR-PLOT'!$A$5:$A$118,0),0)</f>
        <v>Devitrified</v>
      </c>
      <c r="R458">
        <v>400</v>
      </c>
      <c r="S458">
        <v>29</v>
      </c>
    </row>
    <row r="459" spans="4:19" x14ac:dyDescent="0.25">
      <c r="D459" t="s">
        <v>90</v>
      </c>
      <c r="E459" t="s">
        <v>9</v>
      </c>
      <c r="F459" t="s">
        <v>5</v>
      </c>
      <c r="G459" t="str">
        <f ca="1">OFFSET('GROUP-FOR-PLOT'!$B$4,MATCH(F459,'GROUP-FOR-PLOT'!$A$5:$A$118,0),0)</f>
        <v>Devitrified</v>
      </c>
      <c r="H459" s="35">
        <v>3200</v>
      </c>
      <c r="I459" s="35">
        <v>288.93700787401667</v>
      </c>
      <c r="N459" t="s">
        <v>208</v>
      </c>
      <c r="O459" t="s">
        <v>11</v>
      </c>
      <c r="P459" t="s">
        <v>93</v>
      </c>
      <c r="Q459" t="str">
        <f ca="1">OFFSET('GROUP-FOR-PLOT'!$B$4,MATCH(P459,'GROUP-FOR-PLOT'!$A$5:$A$118,0),0)</f>
        <v>Devitrified</v>
      </c>
      <c r="R459">
        <v>400</v>
      </c>
      <c r="S459">
        <v>139.9737532808399</v>
      </c>
    </row>
    <row r="460" spans="4:19" x14ac:dyDescent="0.25">
      <c r="D460" t="s">
        <v>92</v>
      </c>
      <c r="E460" t="s">
        <v>9</v>
      </c>
      <c r="F460" t="s">
        <v>5</v>
      </c>
      <c r="G460" t="str">
        <f ca="1">OFFSET('GROUP-FOR-PLOT'!$B$4,MATCH(F460,'GROUP-FOR-PLOT'!$A$5:$A$118,0),0)</f>
        <v>Devitrified</v>
      </c>
      <c r="H460" s="35">
        <v>3200</v>
      </c>
      <c r="I460" s="35">
        <v>104.11811023622067</v>
      </c>
      <c r="J460" s="35"/>
      <c r="K460" s="35"/>
      <c r="N460" t="s">
        <v>110</v>
      </c>
      <c r="O460" t="s">
        <v>11</v>
      </c>
      <c r="P460" t="s">
        <v>5</v>
      </c>
      <c r="Q460" t="str">
        <f ca="1">OFFSET('GROUP-FOR-PLOT'!$B$4,MATCH(P460,'GROUP-FOR-PLOT'!$A$5:$A$118,0),0)</f>
        <v>Devitrified</v>
      </c>
      <c r="R460">
        <v>800</v>
      </c>
      <c r="S460">
        <v>40.026246719160326</v>
      </c>
    </row>
    <row r="461" spans="4:19" x14ac:dyDescent="0.25">
      <c r="D461" t="s">
        <v>92</v>
      </c>
      <c r="E461" t="s">
        <v>9</v>
      </c>
      <c r="F461" t="s">
        <v>5</v>
      </c>
      <c r="G461" t="str">
        <f ca="1">OFFSET('GROUP-FOR-PLOT'!$B$4,MATCH(F461,'GROUP-FOR-PLOT'!$A$5:$A$118,0),0)</f>
        <v>Devitrified</v>
      </c>
      <c r="H461" s="35">
        <v>3200</v>
      </c>
      <c r="I461" s="35">
        <v>79.724409448818733</v>
      </c>
      <c r="J461" s="35"/>
      <c r="K461" s="35"/>
      <c r="N461" t="s">
        <v>185</v>
      </c>
      <c r="O461" t="s">
        <v>11</v>
      </c>
      <c r="P461" t="s">
        <v>93</v>
      </c>
      <c r="Q461" t="str">
        <f ca="1">OFFSET('GROUP-FOR-PLOT'!$B$4,MATCH(P461,'GROUP-FOR-PLOT'!$A$5:$A$118,0),0)</f>
        <v>Devitrified</v>
      </c>
      <c r="R461">
        <v>800</v>
      </c>
      <c r="S461">
        <v>93.832020997375139</v>
      </c>
    </row>
    <row r="462" spans="4:19" x14ac:dyDescent="0.25">
      <c r="D462" t="s">
        <v>92</v>
      </c>
      <c r="E462" t="s">
        <v>4</v>
      </c>
      <c r="F462" t="s">
        <v>5</v>
      </c>
      <c r="G462" t="str">
        <f ca="1">OFFSET('GROUP-FOR-PLOT'!$B$4,MATCH(F462,'GROUP-FOR-PLOT'!$A$5:$A$118,0),0)</f>
        <v>Devitrified</v>
      </c>
      <c r="H462" s="35">
        <v>3200</v>
      </c>
      <c r="I462" s="35">
        <v>216.15748031496059</v>
      </c>
      <c r="J462" s="35"/>
      <c r="K462" s="35"/>
      <c r="N462" t="s">
        <v>185</v>
      </c>
      <c r="O462" t="s">
        <v>11</v>
      </c>
      <c r="P462" t="s">
        <v>93</v>
      </c>
      <c r="Q462" t="str">
        <f ca="1">OFFSET('GROUP-FOR-PLOT'!$B$4,MATCH(P462,'GROUP-FOR-PLOT'!$A$5:$A$118,0),0)</f>
        <v>Devitrified</v>
      </c>
      <c r="R462">
        <v>800</v>
      </c>
      <c r="S462">
        <v>144.12860892388471</v>
      </c>
    </row>
    <row r="463" spans="4:19" x14ac:dyDescent="0.25">
      <c r="D463" t="s">
        <v>109</v>
      </c>
      <c r="E463" t="s">
        <v>9</v>
      </c>
      <c r="F463" t="s">
        <v>5</v>
      </c>
      <c r="G463" t="str">
        <f ca="1">OFFSET('GROUP-FOR-PLOT'!$B$4,MATCH(F463,'GROUP-FOR-PLOT'!$A$5:$A$118,0),0)</f>
        <v>Devitrified</v>
      </c>
      <c r="H463" s="35">
        <v>3200</v>
      </c>
      <c r="I463" s="35">
        <v>338.91076115485566</v>
      </c>
      <c r="J463" s="35"/>
      <c r="K463" s="35"/>
      <c r="N463" t="s">
        <v>176</v>
      </c>
      <c r="O463" t="s">
        <v>11</v>
      </c>
      <c r="P463" t="s">
        <v>93</v>
      </c>
      <c r="Q463" t="str">
        <f ca="1">OFFSET('GROUP-FOR-PLOT'!$B$4,MATCH(P463,'GROUP-FOR-PLOT'!$A$5:$A$118,0),0)</f>
        <v>Devitrified</v>
      </c>
      <c r="R463">
        <v>800</v>
      </c>
      <c r="S463">
        <v>100.98425196850394</v>
      </c>
    </row>
    <row r="464" spans="4:19" x14ac:dyDescent="0.25">
      <c r="D464" t="s">
        <v>30</v>
      </c>
      <c r="E464" t="s">
        <v>4</v>
      </c>
      <c r="F464" t="s">
        <v>5</v>
      </c>
      <c r="G464" t="str">
        <f ca="1">OFFSET('GROUP-FOR-PLOT'!$B$4,MATCH(F464,'GROUP-FOR-PLOT'!$A$5:$A$118,0),0)</f>
        <v>Devitrified</v>
      </c>
      <c r="H464" s="35">
        <v>3200</v>
      </c>
      <c r="I464" s="35">
        <v>185.03937007874083</v>
      </c>
      <c r="N464" t="s">
        <v>162</v>
      </c>
      <c r="O464" t="s">
        <v>11</v>
      </c>
      <c r="P464" t="s">
        <v>93</v>
      </c>
      <c r="Q464" t="str">
        <f ca="1">OFFSET('GROUP-FOR-PLOT'!$B$4,MATCH(P464,'GROUP-FOR-PLOT'!$A$5:$A$118,0),0)</f>
        <v>Devitrified</v>
      </c>
      <c r="R464">
        <v>800</v>
      </c>
      <c r="S464">
        <v>8.8556430446194554</v>
      </c>
    </row>
    <row r="465" spans="4:19" x14ac:dyDescent="0.25">
      <c r="D465" t="s">
        <v>30</v>
      </c>
      <c r="E465" t="s">
        <v>4</v>
      </c>
      <c r="F465" t="s">
        <v>5</v>
      </c>
      <c r="G465" t="str">
        <f ca="1">OFFSET('GROUP-FOR-PLOT'!$B$4,MATCH(F465,'GROUP-FOR-PLOT'!$A$5:$A$118,0),0)</f>
        <v>Devitrified</v>
      </c>
      <c r="H465" s="35">
        <v>3200</v>
      </c>
      <c r="I465" s="35">
        <v>194.83727034120739</v>
      </c>
      <c r="J465" s="35"/>
      <c r="K465" s="35"/>
      <c r="N465" t="s">
        <v>217</v>
      </c>
      <c r="O465" t="s">
        <v>11</v>
      </c>
      <c r="P465" t="s">
        <v>93</v>
      </c>
      <c r="Q465" t="str">
        <f ca="1">OFFSET('GROUP-FOR-PLOT'!$B$4,MATCH(P465,'GROUP-FOR-PLOT'!$A$5:$A$118,0),0)</f>
        <v>Devitrified</v>
      </c>
      <c r="R465">
        <v>1200</v>
      </c>
      <c r="S465">
        <v>35</v>
      </c>
    </row>
    <row r="466" spans="4:19" x14ac:dyDescent="0.25">
      <c r="D466" t="s">
        <v>112</v>
      </c>
      <c r="E466" t="s">
        <v>9</v>
      </c>
      <c r="F466" t="s">
        <v>5</v>
      </c>
      <c r="G466" t="str">
        <f ca="1">OFFSET('GROUP-FOR-PLOT'!$B$4,MATCH(F466,'GROUP-FOR-PLOT'!$A$5:$A$118,0),0)</f>
        <v>Devitrified</v>
      </c>
      <c r="H466">
        <v>3200</v>
      </c>
      <c r="I466">
        <v>129.92125984252016</v>
      </c>
      <c r="N466" t="s">
        <v>185</v>
      </c>
      <c r="O466" t="s">
        <v>11</v>
      </c>
      <c r="P466" t="s">
        <v>93</v>
      </c>
      <c r="Q466" t="str">
        <f ca="1">OFFSET('GROUP-FOR-PLOT'!$B$4,MATCH(P466,'GROUP-FOR-PLOT'!$A$5:$A$118,0),0)</f>
        <v>Devitrified</v>
      </c>
      <c r="R466">
        <v>1200</v>
      </c>
      <c r="S466">
        <v>400</v>
      </c>
    </row>
    <row r="467" spans="4:19" x14ac:dyDescent="0.25">
      <c r="D467" t="s">
        <v>168</v>
      </c>
      <c r="E467" t="s">
        <v>11</v>
      </c>
      <c r="F467" t="s">
        <v>93</v>
      </c>
      <c r="G467" t="str">
        <f ca="1">OFFSET('GROUP-FOR-PLOT'!$B$4,MATCH(F467,'GROUP-FOR-PLOT'!$A$5:$A$118,0),0)</f>
        <v>Devitrified</v>
      </c>
      <c r="H467">
        <v>3200</v>
      </c>
      <c r="I467">
        <v>118.76640419947489</v>
      </c>
      <c r="N467" t="s">
        <v>173</v>
      </c>
      <c r="O467" t="s">
        <v>11</v>
      </c>
      <c r="P467" t="s">
        <v>93</v>
      </c>
      <c r="Q467" t="str">
        <f ca="1">OFFSET('GROUP-FOR-PLOT'!$B$4,MATCH(P467,'GROUP-FOR-PLOT'!$A$5:$A$118,0),0)</f>
        <v>Devitrified</v>
      </c>
      <c r="R467">
        <v>1200</v>
      </c>
      <c r="S467">
        <v>3.133858267716505</v>
      </c>
    </row>
    <row r="468" spans="4:19" x14ac:dyDescent="0.25">
      <c r="D468" t="s">
        <v>168</v>
      </c>
      <c r="E468" t="s">
        <v>11</v>
      </c>
      <c r="F468" t="s">
        <v>93</v>
      </c>
      <c r="G468" t="str">
        <f ca="1">OFFSET('GROUP-FOR-PLOT'!$B$4,MATCH(F468,'GROUP-FOR-PLOT'!$A$5:$A$118,0),0)</f>
        <v>Devitrified</v>
      </c>
      <c r="H468">
        <v>3200</v>
      </c>
      <c r="I468">
        <v>41.994750656168435</v>
      </c>
      <c r="N468" t="s">
        <v>176</v>
      </c>
      <c r="O468" t="s">
        <v>11</v>
      </c>
      <c r="P468" t="s">
        <v>93</v>
      </c>
      <c r="Q468" t="str">
        <f ca="1">OFFSET('GROUP-FOR-PLOT'!$B$4,MATCH(P468,'GROUP-FOR-PLOT'!$A$5:$A$118,0),0)</f>
        <v>Devitrified</v>
      </c>
      <c r="R468">
        <v>1200</v>
      </c>
      <c r="S468">
        <v>151.96850393700788</v>
      </c>
    </row>
    <row r="469" spans="4:19" x14ac:dyDescent="0.25">
      <c r="D469" t="s">
        <v>185</v>
      </c>
      <c r="E469" t="s">
        <v>4</v>
      </c>
      <c r="F469" t="s">
        <v>93</v>
      </c>
      <c r="G469" t="str">
        <f ca="1">OFFSET('GROUP-FOR-PLOT'!$B$4,MATCH(F469,'GROUP-FOR-PLOT'!$A$5:$A$118,0),0)</f>
        <v>Devitrified</v>
      </c>
      <c r="H469">
        <v>3200</v>
      </c>
      <c r="I469">
        <v>73.000000000000455</v>
      </c>
      <c r="N469" t="s">
        <v>176</v>
      </c>
      <c r="O469" t="s">
        <v>11</v>
      </c>
      <c r="P469" t="s">
        <v>93</v>
      </c>
      <c r="Q469" t="str">
        <f ca="1">OFFSET('GROUP-FOR-PLOT'!$B$4,MATCH(P469,'GROUP-FOR-PLOT'!$A$5:$A$118,0),0)</f>
        <v>Devitrified</v>
      </c>
      <c r="R469">
        <v>1200</v>
      </c>
      <c r="S469">
        <v>33.136482939632515</v>
      </c>
    </row>
    <row r="470" spans="4:19" x14ac:dyDescent="0.25">
      <c r="D470" t="s">
        <v>42</v>
      </c>
      <c r="E470" t="s">
        <v>9</v>
      </c>
      <c r="F470" t="s">
        <v>43</v>
      </c>
      <c r="G470" t="str">
        <f ca="1">OFFSET('GROUP-FOR-PLOT'!$B$4,MATCH(F470,'GROUP-FOR-PLOT'!$A$5:$A$118,0),0)</f>
        <v>Devitrified</v>
      </c>
      <c r="H470" s="35">
        <v>3200</v>
      </c>
      <c r="I470" s="35">
        <v>252.98687664041972</v>
      </c>
      <c r="N470" t="s">
        <v>188</v>
      </c>
      <c r="O470" t="s">
        <v>11</v>
      </c>
      <c r="P470" t="s">
        <v>192</v>
      </c>
      <c r="Q470" t="str">
        <f ca="1">OFFSET('GROUP-FOR-PLOT'!$B$4,MATCH(P470,'GROUP-FOR-PLOT'!$A$5:$A$118,0),0)</f>
        <v>Devitrified</v>
      </c>
      <c r="R470">
        <v>1600</v>
      </c>
      <c r="S470">
        <v>216.00000000000045</v>
      </c>
    </row>
    <row r="471" spans="4:19" x14ac:dyDescent="0.25">
      <c r="D471" t="s">
        <v>42</v>
      </c>
      <c r="E471" t="s">
        <v>9</v>
      </c>
      <c r="F471" t="s">
        <v>5</v>
      </c>
      <c r="G471" t="str">
        <f ca="1">OFFSET('GROUP-FOR-PLOT'!$B$4,MATCH(F471,'GROUP-FOR-PLOT'!$A$5:$A$118,0),0)</f>
        <v>Devitrified</v>
      </c>
      <c r="H471" s="35">
        <v>3600</v>
      </c>
      <c r="I471" s="35">
        <v>290.97900262467101</v>
      </c>
      <c r="J471" s="35"/>
      <c r="K471" s="35"/>
      <c r="N471" t="s">
        <v>185</v>
      </c>
      <c r="O471" t="s">
        <v>11</v>
      </c>
      <c r="P471" t="s">
        <v>93</v>
      </c>
      <c r="Q471" t="str">
        <f ca="1">OFFSET('GROUP-FOR-PLOT'!$B$4,MATCH(P471,'GROUP-FOR-PLOT'!$A$5:$A$118,0),0)</f>
        <v>Devitrified</v>
      </c>
      <c r="R471">
        <v>1600</v>
      </c>
      <c r="S471">
        <v>174.04724409448772</v>
      </c>
    </row>
    <row r="472" spans="4:19" x14ac:dyDescent="0.25">
      <c r="D472" t="s">
        <v>25</v>
      </c>
      <c r="E472" t="s">
        <v>4</v>
      </c>
      <c r="F472" t="s">
        <v>5</v>
      </c>
      <c r="G472" t="str">
        <f ca="1">OFFSET('GROUP-FOR-PLOT'!$B$4,MATCH(F472,'GROUP-FOR-PLOT'!$A$5:$A$118,0),0)</f>
        <v>Devitrified</v>
      </c>
      <c r="H472" s="35">
        <v>3600</v>
      </c>
      <c r="I472" s="35">
        <v>96.104986876640396</v>
      </c>
      <c r="N472" t="s">
        <v>185</v>
      </c>
      <c r="O472" t="s">
        <v>11</v>
      </c>
      <c r="P472" t="s">
        <v>93</v>
      </c>
      <c r="Q472" t="str">
        <f ca="1">OFFSET('GROUP-FOR-PLOT'!$B$4,MATCH(P472,'GROUP-FOR-PLOT'!$A$5:$A$118,0),0)</f>
        <v>Devitrified</v>
      </c>
      <c r="R472">
        <v>1600</v>
      </c>
      <c r="S472">
        <v>62.992125984252198</v>
      </c>
    </row>
    <row r="473" spans="4:19" x14ac:dyDescent="0.25">
      <c r="D473" t="s">
        <v>25</v>
      </c>
      <c r="E473" t="s">
        <v>4</v>
      </c>
      <c r="F473" t="s">
        <v>5</v>
      </c>
      <c r="G473" t="str">
        <f ca="1">OFFSET('GROUP-FOR-PLOT'!$B$4,MATCH(F473,'GROUP-FOR-PLOT'!$A$5:$A$118,0),0)</f>
        <v>Devitrified</v>
      </c>
      <c r="H473" s="35">
        <v>3600</v>
      </c>
      <c r="I473" s="35">
        <v>69.881889763779327</v>
      </c>
      <c r="N473" t="s">
        <v>185</v>
      </c>
      <c r="O473" t="s">
        <v>11</v>
      </c>
      <c r="P473" t="s">
        <v>93</v>
      </c>
      <c r="Q473" t="str">
        <f ca="1">OFFSET('GROUP-FOR-PLOT'!$B$4,MATCH(P473,'GROUP-FOR-PLOT'!$A$5:$A$118,0),0)</f>
        <v>Devitrified</v>
      </c>
      <c r="R473">
        <v>1600</v>
      </c>
      <c r="S473">
        <v>162.96062992126008</v>
      </c>
    </row>
    <row r="474" spans="4:19" x14ac:dyDescent="0.25">
      <c r="D474" t="s">
        <v>25</v>
      </c>
      <c r="E474" t="s">
        <v>4</v>
      </c>
      <c r="F474" t="s">
        <v>5</v>
      </c>
      <c r="G474" t="str">
        <f ca="1">OFFSET('GROUP-FOR-PLOT'!$B$4,MATCH(F474,'GROUP-FOR-PLOT'!$A$5:$A$118,0),0)</f>
        <v>Devitrified</v>
      </c>
      <c r="H474" s="35">
        <v>3600</v>
      </c>
      <c r="I474" s="35">
        <v>234.01312335958028</v>
      </c>
      <c r="N474" t="s">
        <v>173</v>
      </c>
      <c r="O474" t="s">
        <v>11</v>
      </c>
      <c r="P474" t="s">
        <v>93</v>
      </c>
      <c r="Q474" t="str">
        <f ca="1">OFFSET('GROUP-FOR-PLOT'!$B$4,MATCH(P474,'GROUP-FOR-PLOT'!$A$5:$A$118,0),0)</f>
        <v>Devitrified</v>
      </c>
      <c r="R474">
        <v>1600</v>
      </c>
      <c r="S474">
        <v>36.892388451443367</v>
      </c>
    </row>
    <row r="475" spans="4:19" x14ac:dyDescent="0.25">
      <c r="D475" t="s">
        <v>37</v>
      </c>
      <c r="E475" t="s">
        <v>9</v>
      </c>
      <c r="F475" t="s">
        <v>5</v>
      </c>
      <c r="G475" t="str">
        <f ca="1">OFFSET('GROUP-FOR-PLOT'!$B$4,MATCH(F475,'GROUP-FOR-PLOT'!$A$5:$A$118,0),0)</f>
        <v>Devitrified</v>
      </c>
      <c r="H475" s="35">
        <v>3600</v>
      </c>
      <c r="I475" s="35">
        <v>400</v>
      </c>
      <c r="N475" t="s">
        <v>176</v>
      </c>
      <c r="O475" t="s">
        <v>11</v>
      </c>
      <c r="P475" t="s">
        <v>93</v>
      </c>
      <c r="Q475" t="str">
        <f ca="1">OFFSET('GROUP-FOR-PLOT'!$B$4,MATCH(P475,'GROUP-FOR-PLOT'!$A$5:$A$118,0),0)</f>
        <v>Devitrified</v>
      </c>
      <c r="R475">
        <v>1600</v>
      </c>
      <c r="S475">
        <v>50.196850393700515</v>
      </c>
    </row>
    <row r="476" spans="4:19" x14ac:dyDescent="0.25">
      <c r="D476" t="s">
        <v>48</v>
      </c>
      <c r="E476" t="s">
        <v>9</v>
      </c>
      <c r="F476" t="s">
        <v>5</v>
      </c>
      <c r="G476" t="str">
        <f ca="1">OFFSET('GROUP-FOR-PLOT'!$B$4,MATCH(F476,'GROUP-FOR-PLOT'!$A$5:$A$118,0),0)</f>
        <v>Devitrified</v>
      </c>
      <c r="H476" s="35">
        <v>3600</v>
      </c>
      <c r="I476" s="35">
        <v>322.17847769028867</v>
      </c>
      <c r="N476" t="s">
        <v>212</v>
      </c>
      <c r="O476" t="s">
        <v>11</v>
      </c>
      <c r="P476" t="s">
        <v>93</v>
      </c>
      <c r="Q476" t="str">
        <f ca="1">OFFSET('GROUP-FOR-PLOT'!$B$4,MATCH(P476,'GROUP-FOR-PLOT'!$A$5:$A$118,0),0)</f>
        <v>Devitrified</v>
      </c>
      <c r="R476">
        <v>1600</v>
      </c>
      <c r="S476">
        <v>89</v>
      </c>
    </row>
    <row r="477" spans="4:19" x14ac:dyDescent="0.25">
      <c r="D477" t="s">
        <v>51</v>
      </c>
      <c r="E477" t="s">
        <v>9</v>
      </c>
      <c r="F477" t="s">
        <v>5</v>
      </c>
      <c r="G477" t="str">
        <f ca="1">OFFSET('GROUP-FOR-PLOT'!$B$4,MATCH(F477,'GROUP-FOR-PLOT'!$A$5:$A$118,0),0)</f>
        <v>Devitrified</v>
      </c>
      <c r="H477" s="35">
        <v>3600</v>
      </c>
      <c r="I477" s="35">
        <v>4.8425196850394059</v>
      </c>
      <c r="N477" t="s">
        <v>188</v>
      </c>
      <c r="O477" t="s">
        <v>11</v>
      </c>
      <c r="P477" t="s">
        <v>191</v>
      </c>
      <c r="Q477" t="str">
        <f ca="1">OFFSET('GROUP-FOR-PLOT'!$B$4,MATCH(P477,'GROUP-FOR-PLOT'!$A$5:$A$118,0),0)</f>
        <v>Devitrified</v>
      </c>
      <c r="R477">
        <v>1600</v>
      </c>
      <c r="S477">
        <v>26.489501312335506</v>
      </c>
    </row>
    <row r="478" spans="4:19" x14ac:dyDescent="0.25">
      <c r="D478" t="s">
        <v>51</v>
      </c>
      <c r="E478" t="s">
        <v>9</v>
      </c>
      <c r="F478" t="s">
        <v>5</v>
      </c>
      <c r="G478" t="str">
        <f ca="1">OFFSET('GROUP-FOR-PLOT'!$B$4,MATCH(F478,'GROUP-FOR-PLOT'!$A$5:$A$118,0),0)</f>
        <v>Devitrified</v>
      </c>
      <c r="H478" s="35">
        <v>3600</v>
      </c>
      <c r="I478" s="35">
        <v>239.82939632545913</v>
      </c>
      <c r="N478" t="s">
        <v>205</v>
      </c>
      <c r="O478" t="s">
        <v>11</v>
      </c>
      <c r="P478" t="s">
        <v>157</v>
      </c>
      <c r="Q478" t="str">
        <f ca="1">OFFSET('GROUP-FOR-PLOT'!$B$4,MATCH(P478,'GROUP-FOR-PLOT'!$A$5:$A$118,0),0)</f>
        <v>Devitrified</v>
      </c>
      <c r="R478">
        <v>1600</v>
      </c>
      <c r="S478">
        <v>80</v>
      </c>
    </row>
    <row r="479" spans="4:19" x14ac:dyDescent="0.25">
      <c r="D479" t="s">
        <v>51</v>
      </c>
      <c r="E479" t="s">
        <v>9</v>
      </c>
      <c r="F479" t="s">
        <v>5</v>
      </c>
      <c r="G479" t="str">
        <f ca="1">OFFSET('GROUP-FOR-PLOT'!$B$4,MATCH(F479,'GROUP-FOR-PLOT'!$A$5:$A$118,0),0)</f>
        <v>Devitrified</v>
      </c>
      <c r="H479" s="35">
        <v>3600</v>
      </c>
      <c r="I479" s="35">
        <v>5.0656167979004749</v>
      </c>
      <c r="N479" t="s">
        <v>110</v>
      </c>
      <c r="O479" t="s">
        <v>11</v>
      </c>
      <c r="P479" t="s">
        <v>5</v>
      </c>
      <c r="Q479" t="str">
        <f ca="1">OFFSET('GROUP-FOR-PLOT'!$B$4,MATCH(P479,'GROUP-FOR-PLOT'!$A$5:$A$118,0),0)</f>
        <v>Devitrified</v>
      </c>
      <c r="R479">
        <v>2000</v>
      </c>
      <c r="S479">
        <v>220.14435695538077</v>
      </c>
    </row>
    <row r="480" spans="4:19" x14ac:dyDescent="0.25">
      <c r="D480" t="s">
        <v>90</v>
      </c>
      <c r="E480" t="s">
        <v>9</v>
      </c>
      <c r="F480" t="s">
        <v>5</v>
      </c>
      <c r="G480" t="str">
        <f ca="1">OFFSET('GROUP-FOR-PLOT'!$B$4,MATCH(F480,'GROUP-FOR-PLOT'!$A$5:$A$118,0),0)</f>
        <v>Devitrified</v>
      </c>
      <c r="H480" s="35">
        <v>3600</v>
      </c>
      <c r="I480" s="35">
        <v>45.052493438320198</v>
      </c>
      <c r="N480" t="s">
        <v>188</v>
      </c>
      <c r="O480" t="s">
        <v>11</v>
      </c>
      <c r="P480" t="s">
        <v>192</v>
      </c>
      <c r="Q480" t="str">
        <f ca="1">OFFSET('GROUP-FOR-PLOT'!$B$4,MATCH(P480,'GROUP-FOR-PLOT'!$A$5:$A$118,0),0)</f>
        <v>Devitrified</v>
      </c>
      <c r="R480">
        <v>2000</v>
      </c>
      <c r="S480">
        <v>100</v>
      </c>
    </row>
    <row r="481" spans="4:19" x14ac:dyDescent="0.25">
      <c r="D481" t="s">
        <v>90</v>
      </c>
      <c r="E481" t="s">
        <v>9</v>
      </c>
      <c r="F481" t="s">
        <v>5</v>
      </c>
      <c r="G481" t="str">
        <f ca="1">OFFSET('GROUP-FOR-PLOT'!$B$4,MATCH(F481,'GROUP-FOR-PLOT'!$A$5:$A$118,0),0)</f>
        <v>Devitrified</v>
      </c>
      <c r="H481" s="35">
        <v>3600</v>
      </c>
      <c r="I481" s="35">
        <v>9.1863517060364757</v>
      </c>
      <c r="N481" t="s">
        <v>188</v>
      </c>
      <c r="O481" t="s">
        <v>11</v>
      </c>
      <c r="P481" t="s">
        <v>192</v>
      </c>
      <c r="Q481" t="str">
        <f ca="1">OFFSET('GROUP-FOR-PLOT'!$B$4,MATCH(P481,'GROUP-FOR-PLOT'!$A$5:$A$118,0),0)</f>
        <v>Devitrified</v>
      </c>
      <c r="R481">
        <v>2000</v>
      </c>
      <c r="S481">
        <v>228.99999999999955</v>
      </c>
    </row>
    <row r="482" spans="4:19" x14ac:dyDescent="0.25">
      <c r="D482" t="s">
        <v>90</v>
      </c>
      <c r="E482" t="s">
        <v>9</v>
      </c>
      <c r="F482" t="s">
        <v>5</v>
      </c>
      <c r="G482" t="str">
        <f ca="1">OFFSET('GROUP-FOR-PLOT'!$B$4,MATCH(F482,'GROUP-FOR-PLOT'!$A$5:$A$118,0),0)</f>
        <v>Devitrified</v>
      </c>
      <c r="H482" s="35">
        <v>3600</v>
      </c>
      <c r="I482" s="35">
        <v>53.805774278215722</v>
      </c>
      <c r="N482" t="s">
        <v>188</v>
      </c>
      <c r="O482" t="s">
        <v>11</v>
      </c>
      <c r="P482" t="s">
        <v>192</v>
      </c>
      <c r="Q482" t="str">
        <f ca="1">OFFSET('GROUP-FOR-PLOT'!$B$4,MATCH(P482,'GROUP-FOR-PLOT'!$A$5:$A$118,0),0)</f>
        <v>Devitrified</v>
      </c>
      <c r="R482">
        <v>2000</v>
      </c>
      <c r="S482">
        <v>48.950131233596039</v>
      </c>
    </row>
    <row r="483" spans="4:19" x14ac:dyDescent="0.25">
      <c r="D483" t="s">
        <v>90</v>
      </c>
      <c r="E483" t="s">
        <v>9</v>
      </c>
      <c r="F483" t="s">
        <v>5</v>
      </c>
      <c r="G483" t="str">
        <f ca="1">OFFSET('GROUP-FOR-PLOT'!$B$4,MATCH(F483,'GROUP-FOR-PLOT'!$A$5:$A$118,0),0)</f>
        <v>Devitrified</v>
      </c>
      <c r="H483" s="35">
        <v>3600</v>
      </c>
      <c r="I483" s="35">
        <v>23.95013123359513</v>
      </c>
      <c r="N483" t="s">
        <v>198</v>
      </c>
      <c r="O483" t="s">
        <v>11</v>
      </c>
      <c r="P483" t="s">
        <v>93</v>
      </c>
      <c r="Q483" t="str">
        <f ca="1">OFFSET('GROUP-FOR-PLOT'!$B$4,MATCH(P483,'GROUP-FOR-PLOT'!$A$5:$A$118,0),0)</f>
        <v>Devitrified</v>
      </c>
      <c r="R483">
        <v>2000</v>
      </c>
      <c r="S483">
        <v>161.92913385826705</v>
      </c>
    </row>
    <row r="484" spans="4:19" x14ac:dyDescent="0.25">
      <c r="D484" t="s">
        <v>92</v>
      </c>
      <c r="E484" t="s">
        <v>4</v>
      </c>
      <c r="F484" t="s">
        <v>5</v>
      </c>
      <c r="G484" t="str">
        <f ca="1">OFFSET('GROUP-FOR-PLOT'!$B$4,MATCH(F484,'GROUP-FOR-PLOT'!$A$5:$A$118,0),0)</f>
        <v>Devitrified</v>
      </c>
      <c r="H484" s="35">
        <v>3600</v>
      </c>
      <c r="I484" s="35">
        <v>224.13123359580004</v>
      </c>
      <c r="N484" t="s">
        <v>168</v>
      </c>
      <c r="O484" t="s">
        <v>11</v>
      </c>
      <c r="P484" t="s">
        <v>93</v>
      </c>
      <c r="Q484" t="str">
        <f ca="1">OFFSET('GROUP-FOR-PLOT'!$B$4,MATCH(P484,'GROUP-FOR-PLOT'!$A$5:$A$118,0),0)</f>
        <v>Devitrified</v>
      </c>
      <c r="R484">
        <v>2000</v>
      </c>
      <c r="S484">
        <v>255.93438320209998</v>
      </c>
    </row>
    <row r="485" spans="4:19" x14ac:dyDescent="0.25">
      <c r="D485" t="s">
        <v>92</v>
      </c>
      <c r="E485" t="s">
        <v>9</v>
      </c>
      <c r="F485" t="s">
        <v>5</v>
      </c>
      <c r="G485" t="str">
        <f ca="1">OFFSET('GROUP-FOR-PLOT'!$B$4,MATCH(F485,'GROUP-FOR-PLOT'!$A$5:$A$118,0),0)</f>
        <v>Devitrified</v>
      </c>
      <c r="H485" s="35">
        <v>3600</v>
      </c>
      <c r="I485" s="35">
        <v>9.8425196850394059</v>
      </c>
      <c r="N485" t="s">
        <v>185</v>
      </c>
      <c r="O485" t="s">
        <v>11</v>
      </c>
      <c r="P485" t="s">
        <v>93</v>
      </c>
      <c r="Q485" t="str">
        <f ca="1">OFFSET('GROUP-FOR-PLOT'!$B$4,MATCH(P485,'GROUP-FOR-PLOT'!$A$5:$A$118,0),0)</f>
        <v>Devitrified</v>
      </c>
      <c r="R485">
        <v>2000</v>
      </c>
      <c r="S485">
        <v>378.04986876640396</v>
      </c>
    </row>
    <row r="486" spans="4:19" x14ac:dyDescent="0.25">
      <c r="D486" t="s">
        <v>30</v>
      </c>
      <c r="E486" t="s">
        <v>4</v>
      </c>
      <c r="F486" t="s">
        <v>5</v>
      </c>
      <c r="G486" t="str">
        <f ca="1">OFFSET('GROUP-FOR-PLOT'!$B$4,MATCH(F486,'GROUP-FOR-PLOT'!$A$5:$A$118,0),0)</f>
        <v>Devitrified</v>
      </c>
      <c r="H486" s="35">
        <v>3600</v>
      </c>
      <c r="I486" s="35">
        <v>400</v>
      </c>
      <c r="N486" t="s">
        <v>205</v>
      </c>
      <c r="O486" t="s">
        <v>11</v>
      </c>
      <c r="P486" t="s">
        <v>157</v>
      </c>
      <c r="Q486" t="str">
        <f ca="1">OFFSET('GROUP-FOR-PLOT'!$B$4,MATCH(P486,'GROUP-FOR-PLOT'!$A$5:$A$118,0),0)</f>
        <v>Devitrified</v>
      </c>
      <c r="R486">
        <v>2000</v>
      </c>
      <c r="S486">
        <v>0</v>
      </c>
    </row>
    <row r="487" spans="4:19" x14ac:dyDescent="0.25">
      <c r="D487" t="s">
        <v>185</v>
      </c>
      <c r="E487" t="s">
        <v>4</v>
      </c>
      <c r="F487" t="s">
        <v>93</v>
      </c>
      <c r="G487" t="str">
        <f ca="1">OFFSET('GROUP-FOR-PLOT'!$B$4,MATCH(F487,'GROUP-FOR-PLOT'!$A$5:$A$118,0),0)</f>
        <v>Devitrified</v>
      </c>
      <c r="H487">
        <v>3600</v>
      </c>
      <c r="I487">
        <v>28.049868766404416</v>
      </c>
      <c r="N487" t="s">
        <v>168</v>
      </c>
      <c r="O487" t="s">
        <v>11</v>
      </c>
      <c r="P487" t="s">
        <v>93</v>
      </c>
      <c r="Q487" t="str">
        <f ca="1">OFFSET('GROUP-FOR-PLOT'!$B$4,MATCH(P487,'GROUP-FOR-PLOT'!$A$5:$A$118,0),0)</f>
        <v>Devitrified</v>
      </c>
      <c r="R487">
        <v>2400</v>
      </c>
      <c r="S487">
        <v>400</v>
      </c>
    </row>
    <row r="488" spans="4:19" x14ac:dyDescent="0.25">
      <c r="D488" t="s">
        <v>176</v>
      </c>
      <c r="E488" t="s">
        <v>9</v>
      </c>
      <c r="F488" t="s">
        <v>93</v>
      </c>
      <c r="G488" t="str">
        <f ca="1">OFFSET('GROUP-FOR-PLOT'!$B$4,MATCH(F488,'GROUP-FOR-PLOT'!$A$5:$A$118,0),0)</f>
        <v>Devitrified</v>
      </c>
      <c r="H488">
        <v>3600</v>
      </c>
      <c r="I488">
        <v>142.060367454068</v>
      </c>
      <c r="N488" t="s">
        <v>212</v>
      </c>
      <c r="O488" t="s">
        <v>11</v>
      </c>
      <c r="P488" t="s">
        <v>93</v>
      </c>
      <c r="Q488" t="str">
        <f ca="1">OFFSET('GROUP-FOR-PLOT'!$B$4,MATCH(P488,'GROUP-FOR-PLOT'!$A$5:$A$118,0),0)</f>
        <v>Devitrified</v>
      </c>
      <c r="R488">
        <v>2400</v>
      </c>
      <c r="S488">
        <v>34.527559055118218</v>
      </c>
    </row>
    <row r="489" spans="4:19" x14ac:dyDescent="0.25">
      <c r="D489" t="s">
        <v>42</v>
      </c>
      <c r="E489" t="s">
        <v>9</v>
      </c>
      <c r="F489" t="s">
        <v>5</v>
      </c>
      <c r="G489" t="str">
        <f ca="1">OFFSET('GROUP-FOR-PLOT'!$B$4,MATCH(F489,'GROUP-FOR-PLOT'!$A$5:$A$118,0),0)</f>
        <v>Devitrified</v>
      </c>
      <c r="H489" s="35">
        <v>4000</v>
      </c>
      <c r="I489" s="35">
        <v>366.96062992126008</v>
      </c>
      <c r="N489" t="s">
        <v>168</v>
      </c>
      <c r="O489" t="s">
        <v>11</v>
      </c>
      <c r="P489" t="s">
        <v>93</v>
      </c>
      <c r="Q489" t="str">
        <f ca="1">OFFSET('GROUP-FOR-PLOT'!$B$4,MATCH(P489,'GROUP-FOR-PLOT'!$A$5:$A$118,0),0)</f>
        <v>Devitrified</v>
      </c>
      <c r="R489">
        <v>2800</v>
      </c>
      <c r="S489">
        <v>14.013123359580277</v>
      </c>
    </row>
    <row r="490" spans="4:19" x14ac:dyDescent="0.25">
      <c r="D490" t="s">
        <v>25</v>
      </c>
      <c r="E490" t="s">
        <v>4</v>
      </c>
      <c r="F490" t="s">
        <v>5</v>
      </c>
      <c r="G490" t="str">
        <f ca="1">OFFSET('GROUP-FOR-PLOT'!$B$4,MATCH(F490,'GROUP-FOR-PLOT'!$A$5:$A$118,0),0)</f>
        <v>Devitrified</v>
      </c>
      <c r="H490" s="35">
        <v>4000</v>
      </c>
      <c r="I490" s="35">
        <v>40.002624671916237</v>
      </c>
      <c r="N490" t="s">
        <v>168</v>
      </c>
      <c r="O490" t="s">
        <v>11</v>
      </c>
      <c r="P490" t="s">
        <v>93</v>
      </c>
      <c r="Q490" t="str">
        <f ca="1">OFFSET('GROUP-FOR-PLOT'!$B$4,MATCH(P490,'GROUP-FOR-PLOT'!$A$5:$A$118,0),0)</f>
        <v>Devitrified</v>
      </c>
      <c r="R490">
        <v>2800</v>
      </c>
      <c r="S490">
        <v>104.98687664041972</v>
      </c>
    </row>
    <row r="491" spans="4:19" x14ac:dyDescent="0.25">
      <c r="D491" t="s">
        <v>37</v>
      </c>
      <c r="E491" t="s">
        <v>9</v>
      </c>
      <c r="F491" t="s">
        <v>5</v>
      </c>
      <c r="G491" t="str">
        <f ca="1">OFFSET('GROUP-FOR-PLOT'!$B$4,MATCH(F491,'GROUP-FOR-PLOT'!$A$5:$A$118,0),0)</f>
        <v>Devitrified</v>
      </c>
      <c r="H491" s="35">
        <v>4000</v>
      </c>
      <c r="I491" s="35">
        <v>31.144356955380317</v>
      </c>
      <c r="N491" t="s">
        <v>201</v>
      </c>
      <c r="O491" t="s">
        <v>11</v>
      </c>
      <c r="P491" t="s">
        <v>93</v>
      </c>
      <c r="Q491" t="str">
        <f ca="1">OFFSET('GROUP-FOR-PLOT'!$B$4,MATCH(P491,'GROUP-FOR-PLOT'!$A$5:$A$118,0),0)</f>
        <v>Devitrified</v>
      </c>
      <c r="R491">
        <v>2800</v>
      </c>
      <c r="S491">
        <v>62</v>
      </c>
    </row>
    <row r="492" spans="4:19" x14ac:dyDescent="0.25">
      <c r="D492" t="s">
        <v>48</v>
      </c>
      <c r="E492" t="s">
        <v>4</v>
      </c>
      <c r="F492" t="s">
        <v>5</v>
      </c>
      <c r="G492" t="str">
        <f ca="1">OFFSET('GROUP-FOR-PLOT'!$B$4,MATCH(F492,'GROUP-FOR-PLOT'!$A$5:$A$118,0),0)</f>
        <v>Devitrified</v>
      </c>
      <c r="H492" s="35">
        <v>4000</v>
      </c>
      <c r="I492" s="35">
        <v>81.102362204725068</v>
      </c>
      <c r="N492" t="s">
        <v>201</v>
      </c>
      <c r="O492" t="s">
        <v>11</v>
      </c>
      <c r="P492" t="s">
        <v>93</v>
      </c>
      <c r="Q492" t="str">
        <f ca="1">OFFSET('GROUP-FOR-PLOT'!$B$4,MATCH(P492,'GROUP-FOR-PLOT'!$A$5:$A$118,0),0)</f>
        <v>Devitrified</v>
      </c>
      <c r="R492">
        <v>2800</v>
      </c>
      <c r="S492">
        <v>30</v>
      </c>
    </row>
    <row r="493" spans="4:19" x14ac:dyDescent="0.25">
      <c r="D493" t="s">
        <v>51</v>
      </c>
      <c r="E493" t="s">
        <v>9</v>
      </c>
      <c r="F493" t="s">
        <v>5</v>
      </c>
      <c r="G493" t="str">
        <f ca="1">OFFSET('GROUP-FOR-PLOT'!$B$4,MATCH(F493,'GROUP-FOR-PLOT'!$A$5:$A$118,0),0)</f>
        <v>Devitrified</v>
      </c>
      <c r="H493" s="35">
        <v>4000</v>
      </c>
      <c r="I493" s="35">
        <v>85.157480314960594</v>
      </c>
      <c r="N493" t="s">
        <v>185</v>
      </c>
      <c r="O493" t="s">
        <v>11</v>
      </c>
      <c r="P493" t="s">
        <v>157</v>
      </c>
      <c r="Q493" t="str">
        <f ca="1">OFFSET('GROUP-FOR-PLOT'!$B$4,MATCH(P493,'GROUP-FOR-PLOT'!$A$5:$A$118,0),0)</f>
        <v>Devitrified</v>
      </c>
      <c r="R493">
        <v>2800</v>
      </c>
      <c r="S493">
        <v>25.918635170603466</v>
      </c>
    </row>
    <row r="494" spans="4:19" x14ac:dyDescent="0.25">
      <c r="D494" t="s">
        <v>90</v>
      </c>
      <c r="E494" t="s">
        <v>9</v>
      </c>
      <c r="F494" t="s">
        <v>5</v>
      </c>
      <c r="G494" t="str">
        <f ca="1">OFFSET('GROUP-FOR-PLOT'!$B$4,MATCH(F494,'GROUP-FOR-PLOT'!$A$5:$A$118,0),0)</f>
        <v>Devitrified</v>
      </c>
      <c r="H494" s="35">
        <v>4000</v>
      </c>
      <c r="I494" s="35">
        <v>221.15485564304527</v>
      </c>
      <c r="N494" t="s">
        <v>185</v>
      </c>
      <c r="O494" t="s">
        <v>11</v>
      </c>
      <c r="P494" t="s">
        <v>157</v>
      </c>
      <c r="Q494" t="str">
        <f ca="1">OFFSET('GROUP-FOR-PLOT'!$B$4,MATCH(P494,'GROUP-FOR-PLOT'!$A$5:$A$118,0),0)</f>
        <v>Devitrified</v>
      </c>
      <c r="R494">
        <v>2800</v>
      </c>
      <c r="S494">
        <v>7.8740157480315247</v>
      </c>
    </row>
    <row r="495" spans="4:19" x14ac:dyDescent="0.25">
      <c r="D495" t="s">
        <v>30</v>
      </c>
      <c r="E495" t="s">
        <v>4</v>
      </c>
      <c r="F495" t="s">
        <v>5</v>
      </c>
      <c r="G495" t="str">
        <f ca="1">OFFSET('GROUP-FOR-PLOT'!$B$4,MATCH(F495,'GROUP-FOR-PLOT'!$A$5:$A$118,0),0)</f>
        <v>Devitrified</v>
      </c>
      <c r="H495" s="35">
        <v>4000</v>
      </c>
      <c r="I495" s="35">
        <v>372.02624671915964</v>
      </c>
      <c r="J495" s="35"/>
      <c r="K495" s="35"/>
      <c r="N495" t="s">
        <v>185</v>
      </c>
      <c r="O495" t="s">
        <v>11</v>
      </c>
      <c r="P495" t="s">
        <v>157</v>
      </c>
      <c r="Q495" t="str">
        <f ca="1">OFFSET('GROUP-FOR-PLOT'!$B$4,MATCH(P495,'GROUP-FOR-PLOT'!$A$5:$A$118,0),0)</f>
        <v>Devitrified</v>
      </c>
      <c r="R495">
        <v>2800</v>
      </c>
      <c r="S495">
        <v>60.039370078739921</v>
      </c>
    </row>
    <row r="496" spans="4:19" x14ac:dyDescent="0.25">
      <c r="D496" t="s">
        <v>185</v>
      </c>
      <c r="E496" t="s">
        <v>4</v>
      </c>
      <c r="F496" t="s">
        <v>93</v>
      </c>
      <c r="G496" t="str">
        <f ca="1">OFFSET('GROUP-FOR-PLOT'!$B$4,MATCH(F496,'GROUP-FOR-PLOT'!$A$5:$A$118,0),0)</f>
        <v>Devitrified</v>
      </c>
      <c r="H496">
        <v>4000</v>
      </c>
      <c r="I496">
        <v>31.824146981627564</v>
      </c>
      <c r="N496" t="s">
        <v>168</v>
      </c>
      <c r="O496" t="s">
        <v>11</v>
      </c>
      <c r="P496" t="s">
        <v>93</v>
      </c>
      <c r="Q496" t="str">
        <f ca="1">OFFSET('GROUP-FOR-PLOT'!$B$4,MATCH(P496,'GROUP-FOR-PLOT'!$A$5:$A$118,0),0)</f>
        <v>Devitrified</v>
      </c>
      <c r="R496">
        <v>3200</v>
      </c>
      <c r="S496">
        <v>118.76640419947489</v>
      </c>
    </row>
    <row r="497" spans="4:19" x14ac:dyDescent="0.25">
      <c r="D497" t="s">
        <v>42</v>
      </c>
      <c r="E497" t="s">
        <v>9</v>
      </c>
      <c r="F497" t="s">
        <v>5</v>
      </c>
      <c r="G497" t="str">
        <f ca="1">OFFSET('GROUP-FOR-PLOT'!$B$4,MATCH(F497,'GROUP-FOR-PLOT'!$A$5:$A$118,0),0)</f>
        <v>Devitrified</v>
      </c>
      <c r="H497" s="35">
        <v>4400</v>
      </c>
      <c r="I497" s="35">
        <v>400</v>
      </c>
      <c r="N497" t="s">
        <v>168</v>
      </c>
      <c r="O497" t="s">
        <v>11</v>
      </c>
      <c r="P497" t="s">
        <v>93</v>
      </c>
      <c r="Q497" t="str">
        <f ca="1">OFFSET('GROUP-FOR-PLOT'!$B$4,MATCH(P497,'GROUP-FOR-PLOT'!$A$5:$A$118,0),0)</f>
        <v>Devitrified</v>
      </c>
      <c r="R497">
        <v>3200</v>
      </c>
      <c r="S497">
        <v>41.994750656168435</v>
      </c>
    </row>
    <row r="498" spans="4:19" x14ac:dyDescent="0.25">
      <c r="D498" t="s">
        <v>51</v>
      </c>
      <c r="E498" t="s">
        <v>4</v>
      </c>
      <c r="F498" t="s">
        <v>5</v>
      </c>
      <c r="G498" t="str">
        <f ca="1">OFFSET('GROUP-FOR-PLOT'!$B$4,MATCH(F498,'GROUP-FOR-PLOT'!$A$5:$A$118,0),0)</f>
        <v>Devitrified</v>
      </c>
      <c r="H498" s="35">
        <v>4400</v>
      </c>
      <c r="I498" s="35">
        <v>95.800524934383247</v>
      </c>
      <c r="N498" t="s">
        <v>135</v>
      </c>
      <c r="O498" t="s">
        <v>11</v>
      </c>
      <c r="P498" t="s">
        <v>5</v>
      </c>
      <c r="Q498" t="str">
        <f ca="1">OFFSET('GROUP-FOR-PLOT'!$B$4,MATCH(P498,'GROUP-FOR-PLOT'!$A$5:$A$118,0),0)</f>
        <v>Devitrified</v>
      </c>
      <c r="R498">
        <v>4800</v>
      </c>
      <c r="S498">
        <v>160.15485564304527</v>
      </c>
    </row>
    <row r="499" spans="4:19" x14ac:dyDescent="0.25">
      <c r="D499" t="s">
        <v>51</v>
      </c>
      <c r="E499" t="s">
        <v>4</v>
      </c>
      <c r="F499" t="s">
        <v>5</v>
      </c>
      <c r="G499" t="str">
        <f ca="1">OFFSET('GROUP-FOR-PLOT'!$B$4,MATCH(F499,'GROUP-FOR-PLOT'!$A$5:$A$118,0),0)</f>
        <v>Devitrified</v>
      </c>
      <c r="H499" s="35">
        <v>4400</v>
      </c>
      <c r="I499" s="35">
        <v>214.84251968503941</v>
      </c>
      <c r="N499" t="s">
        <v>135</v>
      </c>
      <c r="O499" t="s">
        <v>11</v>
      </c>
      <c r="P499" t="s">
        <v>5</v>
      </c>
      <c r="Q499" t="str">
        <f ca="1">OFFSET('GROUP-FOR-PLOT'!$B$4,MATCH(P499,'GROUP-FOR-PLOT'!$A$5:$A$118,0),0)</f>
        <v>Devitrified</v>
      </c>
      <c r="R499">
        <v>5200</v>
      </c>
      <c r="S499">
        <v>39.976377952755684</v>
      </c>
    </row>
    <row r="500" spans="4:19" x14ac:dyDescent="0.25">
      <c r="D500" t="s">
        <v>61</v>
      </c>
      <c r="E500" t="s">
        <v>4</v>
      </c>
      <c r="F500" t="s">
        <v>5</v>
      </c>
      <c r="G500" t="str">
        <f ca="1">OFFSET('GROUP-FOR-PLOT'!$B$4,MATCH(F500,'GROUP-FOR-PLOT'!$A$5:$A$118,0),0)</f>
        <v>Devitrified</v>
      </c>
      <c r="H500" s="35">
        <v>4400</v>
      </c>
      <c r="I500" s="35">
        <v>343.93438320210043</v>
      </c>
      <c r="N500" t="s">
        <v>92</v>
      </c>
      <c r="O500" t="s">
        <v>11</v>
      </c>
      <c r="P500" t="s">
        <v>93</v>
      </c>
      <c r="Q500" t="str">
        <f ca="1">OFFSET('GROUP-FOR-PLOT'!$B$4,MATCH(P500,'GROUP-FOR-PLOT'!$A$5:$A$118,0),0)</f>
        <v>Devitrified</v>
      </c>
      <c r="R500">
        <v>8800</v>
      </c>
      <c r="S500">
        <v>228.01837270341093</v>
      </c>
    </row>
    <row r="501" spans="4:19" x14ac:dyDescent="0.25">
      <c r="D501" t="s">
        <v>90</v>
      </c>
      <c r="E501" t="s">
        <v>9</v>
      </c>
      <c r="F501" t="s">
        <v>5</v>
      </c>
      <c r="G501" t="str">
        <f ca="1">OFFSET('GROUP-FOR-PLOT'!$B$4,MATCH(F501,'GROUP-FOR-PLOT'!$A$5:$A$118,0),0)</f>
        <v>Devitrified</v>
      </c>
      <c r="H501" s="35">
        <v>4400</v>
      </c>
      <c r="I501" s="35">
        <v>128.91076115485521</v>
      </c>
      <c r="N501" t="s">
        <v>92</v>
      </c>
      <c r="O501" t="s">
        <v>11</v>
      </c>
      <c r="P501" t="s">
        <v>93</v>
      </c>
      <c r="Q501" t="str">
        <f ca="1">OFFSET('GROUP-FOR-PLOT'!$B$4,MATCH(P501,'GROUP-FOR-PLOT'!$A$5:$A$118,0),0)</f>
        <v>Devitrified</v>
      </c>
      <c r="R501">
        <v>11200</v>
      </c>
      <c r="S501">
        <v>243.11023622047469</v>
      </c>
    </row>
    <row r="502" spans="4:19" x14ac:dyDescent="0.25">
      <c r="D502" t="s">
        <v>90</v>
      </c>
      <c r="E502" t="s">
        <v>9</v>
      </c>
      <c r="F502" t="s">
        <v>5</v>
      </c>
      <c r="G502" t="str">
        <f ca="1">OFFSET('GROUP-FOR-PLOT'!$B$4,MATCH(F502,'GROUP-FOR-PLOT'!$A$5:$A$118,0),0)</f>
        <v>Devitrified</v>
      </c>
      <c r="H502" s="35">
        <v>4400</v>
      </c>
      <c r="I502" s="35">
        <v>235</v>
      </c>
      <c r="N502" t="s">
        <v>37</v>
      </c>
      <c r="O502" t="s">
        <v>11</v>
      </c>
      <c r="P502" t="s">
        <v>38</v>
      </c>
      <c r="Q502" t="str">
        <f ca="1">OFFSET('GROUP-FOR-PLOT'!$B$4,MATCH(P502,'GROUP-FOR-PLOT'!$A$5:$A$118,0),0)</f>
        <v>Mineralized</v>
      </c>
      <c r="R502">
        <v>400</v>
      </c>
      <c r="S502">
        <v>34.120734908136455</v>
      </c>
    </row>
    <row r="503" spans="4:19" x14ac:dyDescent="0.25">
      <c r="D503" t="s">
        <v>42</v>
      </c>
      <c r="E503" t="s">
        <v>9</v>
      </c>
      <c r="F503" t="s">
        <v>5</v>
      </c>
      <c r="G503" t="str">
        <f ca="1">OFFSET('GROUP-FOR-PLOT'!$B$4,MATCH(F503,'GROUP-FOR-PLOT'!$A$5:$A$118,0),0)</f>
        <v>Devitrified</v>
      </c>
      <c r="H503" s="35">
        <v>4800</v>
      </c>
      <c r="I503" s="35">
        <v>260.92650918635081</v>
      </c>
      <c r="N503" t="s">
        <v>73</v>
      </c>
      <c r="O503" t="s">
        <v>11</v>
      </c>
      <c r="P503" t="s">
        <v>38</v>
      </c>
      <c r="Q503" t="str">
        <f ca="1">OFFSET('GROUP-FOR-PLOT'!$B$4,MATCH(P503,'GROUP-FOR-PLOT'!$A$5:$A$118,0),0)</f>
        <v>Mineralized</v>
      </c>
      <c r="R503">
        <v>400</v>
      </c>
      <c r="S503">
        <v>19.960629921259624</v>
      </c>
    </row>
    <row r="504" spans="4:19" x14ac:dyDescent="0.25">
      <c r="D504" t="s">
        <v>42</v>
      </c>
      <c r="E504" t="s">
        <v>4</v>
      </c>
      <c r="F504" t="s">
        <v>5</v>
      </c>
      <c r="G504" t="str">
        <f ca="1">OFFSET('GROUP-FOR-PLOT'!$B$4,MATCH(F504,'GROUP-FOR-PLOT'!$A$5:$A$118,0),0)</f>
        <v>Devitrified</v>
      </c>
      <c r="H504" s="35">
        <v>4800</v>
      </c>
      <c r="I504" s="35">
        <v>48.850393700788118</v>
      </c>
      <c r="N504" t="s">
        <v>122</v>
      </c>
      <c r="O504" t="s">
        <v>11</v>
      </c>
      <c r="P504" t="s">
        <v>20</v>
      </c>
      <c r="Q504" t="str">
        <f ca="1">OFFSET('GROUP-FOR-PLOT'!$B$4,MATCH(P504,'GROUP-FOR-PLOT'!$A$5:$A$118,0),0)</f>
        <v>Mineralized</v>
      </c>
      <c r="R504">
        <v>400</v>
      </c>
      <c r="S504">
        <v>12</v>
      </c>
    </row>
    <row r="505" spans="4:19" x14ac:dyDescent="0.25">
      <c r="D505" t="s">
        <v>51</v>
      </c>
      <c r="E505" t="s">
        <v>4</v>
      </c>
      <c r="F505" t="s">
        <v>5</v>
      </c>
      <c r="G505" t="str">
        <f ca="1">OFFSET('GROUP-FOR-PLOT'!$B$4,MATCH(F505,'GROUP-FOR-PLOT'!$A$5:$A$118,0),0)</f>
        <v>Devitrified</v>
      </c>
      <c r="H505" s="35">
        <v>4800</v>
      </c>
      <c r="I505" s="35">
        <v>245.13123359580004</v>
      </c>
      <c r="N505" t="s">
        <v>176</v>
      </c>
      <c r="O505" t="s">
        <v>11</v>
      </c>
      <c r="P505" t="s">
        <v>178</v>
      </c>
      <c r="Q505" t="str">
        <f ca="1">OFFSET('GROUP-FOR-PLOT'!$B$4,MATCH(P505,'GROUP-FOR-PLOT'!$A$5:$A$118,0),0)</f>
        <v>Mineralized</v>
      </c>
      <c r="R505">
        <v>400</v>
      </c>
      <c r="S505">
        <v>101.04986876640442</v>
      </c>
    </row>
    <row r="506" spans="4:19" x14ac:dyDescent="0.25">
      <c r="D506" t="s">
        <v>61</v>
      </c>
      <c r="E506" t="s">
        <v>4</v>
      </c>
      <c r="F506" t="s">
        <v>5</v>
      </c>
      <c r="G506" t="str">
        <f ca="1">OFFSET('GROUP-FOR-PLOT'!$B$4,MATCH(F506,'GROUP-FOR-PLOT'!$A$5:$A$118,0),0)</f>
        <v>Devitrified</v>
      </c>
      <c r="H506" s="35">
        <v>4800</v>
      </c>
      <c r="I506" s="35">
        <v>125.88188976377933</v>
      </c>
      <c r="N506" t="s">
        <v>135</v>
      </c>
      <c r="O506" t="s">
        <v>11</v>
      </c>
      <c r="P506" t="s">
        <v>38</v>
      </c>
      <c r="Q506" t="str">
        <f ca="1">OFFSET('GROUP-FOR-PLOT'!$B$4,MATCH(P506,'GROUP-FOR-PLOT'!$A$5:$A$118,0),0)</f>
        <v>Mineralized</v>
      </c>
      <c r="R506">
        <v>800</v>
      </c>
      <c r="S506">
        <v>89.895013123359149</v>
      </c>
    </row>
    <row r="507" spans="4:19" x14ac:dyDescent="0.25">
      <c r="D507" t="s">
        <v>90</v>
      </c>
      <c r="E507" t="s">
        <v>9</v>
      </c>
      <c r="F507" t="s">
        <v>5</v>
      </c>
      <c r="G507" t="str">
        <f ca="1">OFFSET('GROUP-FOR-PLOT'!$B$4,MATCH(F507,'GROUP-FOR-PLOT'!$A$5:$A$118,0),0)</f>
        <v>Devitrified</v>
      </c>
      <c r="H507" s="35">
        <v>4800</v>
      </c>
      <c r="I507" s="35">
        <v>160.01312335958028</v>
      </c>
      <c r="N507" t="s">
        <v>205</v>
      </c>
      <c r="O507" t="s">
        <v>11</v>
      </c>
      <c r="P507" t="s">
        <v>178</v>
      </c>
      <c r="Q507" t="str">
        <f ca="1">OFFSET('GROUP-FOR-PLOT'!$B$4,MATCH(P507,'GROUP-FOR-PLOT'!$A$5:$A$118,0),0)</f>
        <v>Mineralized</v>
      </c>
      <c r="R507">
        <v>800</v>
      </c>
      <c r="S507">
        <v>133.99999999999977</v>
      </c>
    </row>
    <row r="508" spans="4:19" x14ac:dyDescent="0.25">
      <c r="D508" t="s">
        <v>135</v>
      </c>
      <c r="E508" t="s">
        <v>11</v>
      </c>
      <c r="F508" t="s">
        <v>5</v>
      </c>
      <c r="G508" t="str">
        <f ca="1">OFFSET('GROUP-FOR-PLOT'!$B$4,MATCH(F508,'GROUP-FOR-PLOT'!$A$5:$A$118,0),0)</f>
        <v>Devitrified</v>
      </c>
      <c r="H508">
        <v>4800</v>
      </c>
      <c r="I508">
        <v>160.15485564304527</v>
      </c>
      <c r="N508" t="s">
        <v>173</v>
      </c>
      <c r="O508" t="s">
        <v>11</v>
      </c>
      <c r="P508" t="s">
        <v>150</v>
      </c>
      <c r="Q508" t="str">
        <f ca="1">OFFSET('GROUP-FOR-PLOT'!$B$4,MATCH(P508,'GROUP-FOR-PLOT'!$A$5:$A$118,0),0)</f>
        <v>Mineralized</v>
      </c>
      <c r="R508">
        <v>1200</v>
      </c>
      <c r="S508">
        <v>193.89763779527561</v>
      </c>
    </row>
    <row r="509" spans="4:19" x14ac:dyDescent="0.25">
      <c r="D509" t="s">
        <v>42</v>
      </c>
      <c r="E509" t="s">
        <v>4</v>
      </c>
      <c r="F509" t="s">
        <v>5</v>
      </c>
      <c r="G509" t="str">
        <f ca="1">OFFSET('GROUP-FOR-PLOT'!$B$4,MATCH(F509,'GROUP-FOR-PLOT'!$A$5:$A$118,0),0)</f>
        <v>Devitrified</v>
      </c>
      <c r="H509" s="35">
        <v>5200</v>
      </c>
      <c r="I509" s="35">
        <v>400</v>
      </c>
      <c r="N509" t="s">
        <v>212</v>
      </c>
      <c r="O509" t="s">
        <v>11</v>
      </c>
      <c r="P509" t="s">
        <v>186</v>
      </c>
      <c r="Q509" t="str">
        <f ca="1">OFFSET('GROUP-FOR-PLOT'!$B$4,MATCH(P509,'GROUP-FOR-PLOT'!$A$5:$A$118,0),0)</f>
        <v>Mineralized</v>
      </c>
      <c r="R509">
        <v>1200</v>
      </c>
      <c r="S509">
        <v>100</v>
      </c>
    </row>
    <row r="510" spans="4:19" x14ac:dyDescent="0.25">
      <c r="D510" t="s">
        <v>37</v>
      </c>
      <c r="E510" t="s">
        <v>9</v>
      </c>
      <c r="F510" t="s">
        <v>5</v>
      </c>
      <c r="G510" t="str">
        <f ca="1">OFFSET('GROUP-FOR-PLOT'!$B$4,MATCH(F510,'GROUP-FOR-PLOT'!$A$5:$A$118,0),0)</f>
        <v>Devitrified</v>
      </c>
      <c r="H510" s="35">
        <v>5200</v>
      </c>
      <c r="I510" s="35">
        <v>159.07874015748075</v>
      </c>
      <c r="N510" t="s">
        <v>25</v>
      </c>
      <c r="O510" t="s">
        <v>11</v>
      </c>
      <c r="P510" t="s">
        <v>14</v>
      </c>
      <c r="Q510" t="str">
        <f ca="1">OFFSET('GROUP-FOR-PLOT'!$B$4,MATCH(P510,'GROUP-FOR-PLOT'!$A$5:$A$118,0),0)</f>
        <v>Mineralized</v>
      </c>
      <c r="R510">
        <v>1600</v>
      </c>
      <c r="S510">
        <v>19.118110236220673</v>
      </c>
    </row>
    <row r="511" spans="4:19" x14ac:dyDescent="0.25">
      <c r="D511" t="s">
        <v>135</v>
      </c>
      <c r="E511" t="s">
        <v>11</v>
      </c>
      <c r="F511" t="s">
        <v>5</v>
      </c>
      <c r="G511" t="str">
        <f ca="1">OFFSET('GROUP-FOR-PLOT'!$B$4,MATCH(F511,'GROUP-FOR-PLOT'!$A$5:$A$118,0),0)</f>
        <v>Devitrified</v>
      </c>
      <c r="H511">
        <v>5200</v>
      </c>
      <c r="I511">
        <v>39.976377952755684</v>
      </c>
      <c r="N511" t="s">
        <v>176</v>
      </c>
      <c r="O511" t="s">
        <v>11</v>
      </c>
      <c r="P511" t="s">
        <v>181</v>
      </c>
      <c r="Q511" t="str">
        <f ca="1">OFFSET('GROUP-FOR-PLOT'!$B$4,MATCH(P511,'GROUP-FOR-PLOT'!$A$5:$A$118,0),0)</f>
        <v>Mineralized</v>
      </c>
      <c r="R511">
        <v>1600</v>
      </c>
      <c r="S511">
        <v>52.821522309711327</v>
      </c>
    </row>
    <row r="512" spans="4:19" x14ac:dyDescent="0.25">
      <c r="D512" t="s">
        <v>98</v>
      </c>
      <c r="E512" t="s">
        <v>9</v>
      </c>
      <c r="F512" t="s">
        <v>106</v>
      </c>
      <c r="G512" t="str">
        <f ca="1">OFFSET('GROUP-FOR-PLOT'!$B$4,MATCH(F512,'GROUP-FOR-PLOT'!$A$5:$A$118,0),0)</f>
        <v>Devitrified</v>
      </c>
      <c r="H512" s="35">
        <v>5200</v>
      </c>
      <c r="I512" s="35">
        <v>44.291338582676872</v>
      </c>
      <c r="N512" t="s">
        <v>176</v>
      </c>
      <c r="O512" t="s">
        <v>11</v>
      </c>
      <c r="P512" t="s">
        <v>181</v>
      </c>
      <c r="Q512" t="str">
        <f ca="1">OFFSET('GROUP-FOR-PLOT'!$B$4,MATCH(P512,'GROUP-FOR-PLOT'!$A$5:$A$118,0),0)</f>
        <v>Mineralized</v>
      </c>
      <c r="R512">
        <v>1600</v>
      </c>
      <c r="S512">
        <v>177.16535433070885</v>
      </c>
    </row>
    <row r="513" spans="4:19" x14ac:dyDescent="0.25">
      <c r="D513" t="s">
        <v>42</v>
      </c>
      <c r="E513" t="s">
        <v>4</v>
      </c>
      <c r="F513" t="s">
        <v>5</v>
      </c>
      <c r="G513" t="str">
        <f ca="1">OFFSET('GROUP-FOR-PLOT'!$B$4,MATCH(F513,'GROUP-FOR-PLOT'!$A$5:$A$118,0),0)</f>
        <v>Devitrified</v>
      </c>
      <c r="H513" s="35">
        <v>5600</v>
      </c>
      <c r="I513" s="35">
        <v>102.98687664041972</v>
      </c>
      <c r="N513" t="s">
        <v>201</v>
      </c>
      <c r="O513" t="s">
        <v>11</v>
      </c>
      <c r="P513" t="s">
        <v>183</v>
      </c>
      <c r="Q513" t="str">
        <f ca="1">OFFSET('GROUP-FOR-PLOT'!$B$4,MATCH(P513,'GROUP-FOR-PLOT'!$A$5:$A$118,0),0)</f>
        <v>Mineralized</v>
      </c>
      <c r="R513">
        <v>1600</v>
      </c>
      <c r="S513">
        <v>258</v>
      </c>
    </row>
    <row r="514" spans="4:19" x14ac:dyDescent="0.25">
      <c r="D514" t="s">
        <v>37</v>
      </c>
      <c r="E514" t="s">
        <v>9</v>
      </c>
      <c r="F514" t="s">
        <v>5</v>
      </c>
      <c r="G514" t="str">
        <f ca="1">OFFSET('GROUP-FOR-PLOT'!$B$4,MATCH(F514,'GROUP-FOR-PLOT'!$A$5:$A$118,0),0)</f>
        <v>Devitrified</v>
      </c>
      <c r="H514" s="35">
        <v>5600</v>
      </c>
      <c r="I514" s="35">
        <v>90.921259842519248</v>
      </c>
      <c r="N514" t="s">
        <v>135</v>
      </c>
      <c r="O514" t="s">
        <v>11</v>
      </c>
      <c r="P514" t="s">
        <v>38</v>
      </c>
      <c r="Q514" t="str">
        <f ca="1">OFFSET('GROUP-FOR-PLOT'!$B$4,MATCH(P514,'GROUP-FOR-PLOT'!$A$5:$A$118,0),0)</f>
        <v>Mineralized</v>
      </c>
      <c r="R514">
        <v>1600</v>
      </c>
      <c r="S514">
        <v>99.91863517060392</v>
      </c>
    </row>
    <row r="515" spans="4:19" x14ac:dyDescent="0.25">
      <c r="D515" t="s">
        <v>92</v>
      </c>
      <c r="E515" t="s">
        <v>9</v>
      </c>
      <c r="F515" t="s">
        <v>93</v>
      </c>
      <c r="G515" t="str">
        <f ca="1">OFFSET('GROUP-FOR-PLOT'!$B$4,MATCH(F515,'GROUP-FOR-PLOT'!$A$5:$A$118,0),0)</f>
        <v>Devitrified</v>
      </c>
      <c r="H515" s="35">
        <v>6800</v>
      </c>
      <c r="I515" s="35">
        <v>245.07874015747984</v>
      </c>
      <c r="N515" t="s">
        <v>176</v>
      </c>
      <c r="O515" t="s">
        <v>11</v>
      </c>
      <c r="P515" t="s">
        <v>182</v>
      </c>
      <c r="Q515" t="str">
        <f ca="1">OFFSET('GROUP-FOR-PLOT'!$B$4,MATCH(P515,'GROUP-FOR-PLOT'!$A$5:$A$118,0),0)</f>
        <v>Mineralized</v>
      </c>
      <c r="R515">
        <v>1600</v>
      </c>
      <c r="S515">
        <v>29.921259842519703</v>
      </c>
    </row>
    <row r="516" spans="4:19" x14ac:dyDescent="0.25">
      <c r="D516" t="s">
        <v>92</v>
      </c>
      <c r="E516" t="s">
        <v>9</v>
      </c>
      <c r="F516" t="s">
        <v>93</v>
      </c>
      <c r="G516" t="str">
        <f ca="1">OFFSET('GROUP-FOR-PLOT'!$B$4,MATCH(F516,'GROUP-FOR-PLOT'!$A$5:$A$118,0),0)</f>
        <v>Devitrified</v>
      </c>
      <c r="H516" s="35">
        <v>6800</v>
      </c>
      <c r="I516" s="35">
        <v>57.086614173227645</v>
      </c>
      <c r="N516" t="s">
        <v>25</v>
      </c>
      <c r="O516" t="s">
        <v>11</v>
      </c>
      <c r="P516" t="s">
        <v>14</v>
      </c>
      <c r="Q516" t="str">
        <f ca="1">OFFSET('GROUP-FOR-PLOT'!$B$4,MATCH(P516,'GROUP-FOR-PLOT'!$A$5:$A$118,0),0)</f>
        <v>Mineralized</v>
      </c>
      <c r="R516">
        <v>2000</v>
      </c>
      <c r="S516">
        <v>400</v>
      </c>
    </row>
    <row r="517" spans="4:19" x14ac:dyDescent="0.25">
      <c r="D517" t="s">
        <v>92</v>
      </c>
      <c r="E517" t="s">
        <v>4</v>
      </c>
      <c r="F517" t="s">
        <v>93</v>
      </c>
      <c r="G517" t="str">
        <f ca="1">OFFSET('GROUP-FOR-PLOT'!$B$4,MATCH(F517,'GROUP-FOR-PLOT'!$A$5:$A$118,0),0)</f>
        <v>Devitrified</v>
      </c>
      <c r="H517" s="35">
        <v>6800</v>
      </c>
      <c r="I517" s="35">
        <v>0.86876640420086915</v>
      </c>
      <c r="J517" s="35"/>
      <c r="K517" s="35"/>
      <c r="N517" t="s">
        <v>201</v>
      </c>
      <c r="O517" t="s">
        <v>11</v>
      </c>
      <c r="P517" t="s">
        <v>183</v>
      </c>
      <c r="Q517" t="str">
        <f ca="1">OFFSET('GROUP-FOR-PLOT'!$B$4,MATCH(P517,'GROUP-FOR-PLOT'!$A$5:$A$118,0),0)</f>
        <v>Mineralized</v>
      </c>
      <c r="R517">
        <v>2000</v>
      </c>
      <c r="S517">
        <v>138</v>
      </c>
    </row>
    <row r="518" spans="4:19" x14ac:dyDescent="0.25">
      <c r="D518" t="s">
        <v>92</v>
      </c>
      <c r="E518" t="s">
        <v>4</v>
      </c>
      <c r="F518" t="s">
        <v>93</v>
      </c>
      <c r="G518" t="str">
        <f ca="1">OFFSET('GROUP-FOR-PLOT'!$B$4,MATCH(F518,'GROUP-FOR-PLOT'!$A$5:$A$118,0),0)</f>
        <v>Devitrified</v>
      </c>
      <c r="H518" s="35">
        <v>7200</v>
      </c>
      <c r="I518" s="35">
        <v>72.95013123359422</v>
      </c>
      <c r="N518" t="s">
        <v>212</v>
      </c>
      <c r="O518" t="s">
        <v>11</v>
      </c>
      <c r="P518" t="s">
        <v>181</v>
      </c>
      <c r="Q518" t="str">
        <f ca="1">OFFSET('GROUP-FOR-PLOT'!$B$4,MATCH(P518,'GROUP-FOR-PLOT'!$A$5:$A$118,0),0)</f>
        <v>Mineralized</v>
      </c>
      <c r="R518">
        <v>2000</v>
      </c>
      <c r="S518">
        <v>129</v>
      </c>
    </row>
    <row r="519" spans="4:19" x14ac:dyDescent="0.25">
      <c r="D519" t="s">
        <v>92</v>
      </c>
      <c r="E519" t="s">
        <v>9</v>
      </c>
      <c r="F519" t="s">
        <v>93</v>
      </c>
      <c r="G519" t="str">
        <f ca="1">OFFSET('GROUP-FOR-PLOT'!$B$4,MATCH(F519,'GROUP-FOR-PLOT'!$A$5:$A$118,0),0)</f>
        <v>Devitrified</v>
      </c>
      <c r="H519" s="35">
        <v>7200</v>
      </c>
      <c r="I519" s="35">
        <v>327.04986876640578</v>
      </c>
      <c r="N519" t="s">
        <v>135</v>
      </c>
      <c r="O519" t="s">
        <v>11</v>
      </c>
      <c r="P519" t="s">
        <v>38</v>
      </c>
      <c r="Q519" t="str">
        <f ca="1">OFFSET('GROUP-FOR-PLOT'!$B$4,MATCH(P519,'GROUP-FOR-PLOT'!$A$5:$A$118,0),0)</f>
        <v>Mineralized</v>
      </c>
      <c r="R519">
        <v>2000</v>
      </c>
      <c r="S519">
        <v>400</v>
      </c>
    </row>
    <row r="520" spans="4:19" x14ac:dyDescent="0.25">
      <c r="D520" t="s">
        <v>92</v>
      </c>
      <c r="E520" t="s">
        <v>9</v>
      </c>
      <c r="F520" t="s">
        <v>93</v>
      </c>
      <c r="G520" t="str">
        <f ca="1">OFFSET('GROUP-FOR-PLOT'!$B$4,MATCH(F520,'GROUP-FOR-PLOT'!$A$5:$A$118,0),0)</f>
        <v>Devitrified</v>
      </c>
      <c r="H520" s="35">
        <v>7600</v>
      </c>
      <c r="I520" s="35">
        <v>400</v>
      </c>
      <c r="N520" t="s">
        <v>176</v>
      </c>
      <c r="O520" t="s">
        <v>11</v>
      </c>
      <c r="P520" t="s">
        <v>182</v>
      </c>
      <c r="Q520" t="str">
        <f ca="1">OFFSET('GROUP-FOR-PLOT'!$B$4,MATCH(P520,'GROUP-FOR-PLOT'!$A$5:$A$118,0),0)</f>
        <v>Mineralized</v>
      </c>
      <c r="R520">
        <v>2000</v>
      </c>
      <c r="S520">
        <v>104.9212598425197</v>
      </c>
    </row>
    <row r="521" spans="4:19" x14ac:dyDescent="0.25">
      <c r="D521" t="s">
        <v>92</v>
      </c>
      <c r="E521" t="s">
        <v>9</v>
      </c>
      <c r="F521" t="s">
        <v>93</v>
      </c>
      <c r="G521" t="str">
        <f ca="1">OFFSET('GROUP-FOR-PLOT'!$B$4,MATCH(F521,'GROUP-FOR-PLOT'!$A$5:$A$118,0),0)</f>
        <v>Devitrified</v>
      </c>
      <c r="H521" s="35">
        <v>8000</v>
      </c>
      <c r="I521" s="35">
        <v>233.90813648293806</v>
      </c>
      <c r="N521" t="s">
        <v>25</v>
      </c>
      <c r="O521" t="s">
        <v>11</v>
      </c>
      <c r="P521" t="s">
        <v>14</v>
      </c>
      <c r="Q521" t="str">
        <f ca="1">OFFSET('GROUP-FOR-PLOT'!$B$4,MATCH(P521,'GROUP-FOR-PLOT'!$A$5:$A$118,0),0)</f>
        <v>Mineralized</v>
      </c>
      <c r="R521">
        <v>2400</v>
      </c>
      <c r="S521">
        <v>6.0787401574802971</v>
      </c>
    </row>
    <row r="522" spans="4:19" x14ac:dyDescent="0.25">
      <c r="D522" t="s">
        <v>92</v>
      </c>
      <c r="E522" t="s">
        <v>9</v>
      </c>
      <c r="F522" t="s">
        <v>93</v>
      </c>
      <c r="G522" t="str">
        <f ca="1">OFFSET('GROUP-FOR-PLOT'!$B$4,MATCH(F522,'GROUP-FOR-PLOT'!$A$5:$A$118,0),0)</f>
        <v>Devitrified</v>
      </c>
      <c r="H522" s="35">
        <v>8000</v>
      </c>
      <c r="I522" s="35">
        <v>147.96587926509164</v>
      </c>
      <c r="N522" t="s">
        <v>185</v>
      </c>
      <c r="O522" t="s">
        <v>11</v>
      </c>
      <c r="P522" t="s">
        <v>148</v>
      </c>
      <c r="Q522" t="str">
        <f ca="1">OFFSET('GROUP-FOR-PLOT'!$B$4,MATCH(P522,'GROUP-FOR-PLOT'!$A$5:$A$118,0),0)</f>
        <v>Mineralized</v>
      </c>
      <c r="R522">
        <v>2400</v>
      </c>
      <c r="S522">
        <v>238.84514435695519</v>
      </c>
    </row>
    <row r="523" spans="4:19" x14ac:dyDescent="0.25">
      <c r="D523" t="s">
        <v>92</v>
      </c>
      <c r="E523" t="s">
        <v>11</v>
      </c>
      <c r="F523" t="s">
        <v>93</v>
      </c>
      <c r="G523" t="str">
        <f ca="1">OFFSET('GROUP-FOR-PLOT'!$B$4,MATCH(F523,'GROUP-FOR-PLOT'!$A$5:$A$118,0),0)</f>
        <v>Devitrified</v>
      </c>
      <c r="H523" s="35">
        <v>8800</v>
      </c>
      <c r="I523" s="35">
        <v>228.01837270341093</v>
      </c>
      <c r="N523" t="s">
        <v>173</v>
      </c>
      <c r="O523" t="s">
        <v>11</v>
      </c>
      <c r="P523" t="s">
        <v>175</v>
      </c>
      <c r="Q523" t="str">
        <f ca="1">OFFSET('GROUP-FOR-PLOT'!$B$4,MATCH(P523,'GROUP-FOR-PLOT'!$A$5:$A$118,0),0)</f>
        <v>Mineralized</v>
      </c>
      <c r="R523">
        <v>2400</v>
      </c>
      <c r="S523">
        <v>47.900262467191624</v>
      </c>
    </row>
    <row r="524" spans="4:19" x14ac:dyDescent="0.25">
      <c r="D524" t="s">
        <v>92</v>
      </c>
      <c r="E524" t="s">
        <v>4</v>
      </c>
      <c r="F524" t="s">
        <v>93</v>
      </c>
      <c r="G524" t="str">
        <f ca="1">OFFSET('GROUP-FOR-PLOT'!$B$4,MATCH(F524,'GROUP-FOR-PLOT'!$A$5:$A$118,0),0)</f>
        <v>Devitrified</v>
      </c>
      <c r="H524" s="35">
        <v>8800</v>
      </c>
      <c r="I524" s="35">
        <v>117.99475065616934</v>
      </c>
      <c r="N524" t="s">
        <v>176</v>
      </c>
      <c r="O524" t="s">
        <v>11</v>
      </c>
      <c r="P524" t="s">
        <v>183</v>
      </c>
      <c r="Q524" t="str">
        <f ca="1">OFFSET('GROUP-FOR-PLOT'!$B$4,MATCH(P524,'GROUP-FOR-PLOT'!$A$5:$A$118,0),0)</f>
        <v>Mineralized</v>
      </c>
      <c r="R524">
        <v>2400</v>
      </c>
      <c r="S524">
        <v>49.868766404199505</v>
      </c>
    </row>
    <row r="525" spans="4:19" x14ac:dyDescent="0.25">
      <c r="D525" t="s">
        <v>92</v>
      </c>
      <c r="E525" t="s">
        <v>4</v>
      </c>
      <c r="F525" t="s">
        <v>93</v>
      </c>
      <c r="G525" t="str">
        <f ca="1">OFFSET('GROUP-FOR-PLOT'!$B$4,MATCH(F525,'GROUP-FOR-PLOT'!$A$5:$A$118,0),0)</f>
        <v>Devitrified</v>
      </c>
      <c r="H525" s="35">
        <v>9200</v>
      </c>
      <c r="I525" s="35">
        <v>400</v>
      </c>
      <c r="N525" t="s">
        <v>176</v>
      </c>
      <c r="O525" t="s">
        <v>11</v>
      </c>
      <c r="P525" t="s">
        <v>183</v>
      </c>
      <c r="Q525" t="str">
        <f ca="1">OFFSET('GROUP-FOR-PLOT'!$B$4,MATCH(P525,'GROUP-FOR-PLOT'!$A$5:$A$118,0),0)</f>
        <v>Mineralized</v>
      </c>
      <c r="R525">
        <v>2400</v>
      </c>
      <c r="S525">
        <v>104.98687664042018</v>
      </c>
    </row>
    <row r="526" spans="4:19" x14ac:dyDescent="0.25">
      <c r="D526" t="s">
        <v>92</v>
      </c>
      <c r="E526" t="s">
        <v>4</v>
      </c>
      <c r="F526" t="s">
        <v>93</v>
      </c>
      <c r="G526" t="str">
        <f ca="1">OFFSET('GROUP-FOR-PLOT'!$B$4,MATCH(F526,'GROUP-FOR-PLOT'!$A$5:$A$118,0),0)</f>
        <v>Devitrified</v>
      </c>
      <c r="H526" s="35">
        <v>9600</v>
      </c>
      <c r="I526" s="35">
        <v>108.97375328083945</v>
      </c>
      <c r="N526" t="s">
        <v>176</v>
      </c>
      <c r="O526" t="s">
        <v>11</v>
      </c>
      <c r="P526" t="s">
        <v>183</v>
      </c>
      <c r="Q526" t="str">
        <f ca="1">OFFSET('GROUP-FOR-PLOT'!$B$4,MATCH(P526,'GROUP-FOR-PLOT'!$A$5:$A$118,0),0)</f>
        <v>Mineralized</v>
      </c>
      <c r="R526">
        <v>2400</v>
      </c>
      <c r="S526">
        <v>112.07349081364828</v>
      </c>
    </row>
    <row r="527" spans="4:19" x14ac:dyDescent="0.25">
      <c r="D527" t="s">
        <v>92</v>
      </c>
      <c r="E527" t="s">
        <v>4</v>
      </c>
      <c r="F527" t="s">
        <v>93</v>
      </c>
      <c r="G527" t="str">
        <f ca="1">OFFSET('GROUP-FOR-PLOT'!$B$4,MATCH(F527,'GROUP-FOR-PLOT'!$A$5:$A$118,0),0)</f>
        <v>Devitrified</v>
      </c>
      <c r="H527" s="35">
        <v>10000</v>
      </c>
      <c r="I527" s="35">
        <v>154.93700787401576</v>
      </c>
      <c r="N527" t="s">
        <v>201</v>
      </c>
      <c r="O527" t="s">
        <v>11</v>
      </c>
      <c r="P527" t="s">
        <v>148</v>
      </c>
      <c r="Q527" t="str">
        <f ca="1">OFFSET('GROUP-FOR-PLOT'!$B$4,MATCH(P527,'GROUP-FOR-PLOT'!$A$5:$A$118,0),0)</f>
        <v>Mineralized</v>
      </c>
      <c r="R527">
        <v>2400</v>
      </c>
      <c r="S527">
        <v>67</v>
      </c>
    </row>
    <row r="528" spans="4:19" x14ac:dyDescent="0.25">
      <c r="D528" t="s">
        <v>92</v>
      </c>
      <c r="E528" t="s">
        <v>4</v>
      </c>
      <c r="F528" t="s">
        <v>93</v>
      </c>
      <c r="G528" t="str">
        <f ca="1">OFFSET('GROUP-FOR-PLOT'!$B$4,MATCH(F528,'GROUP-FOR-PLOT'!$A$5:$A$118,0),0)</f>
        <v>Devitrified</v>
      </c>
      <c r="H528" s="35">
        <v>10400</v>
      </c>
      <c r="I528" s="35">
        <v>70.128608923883803</v>
      </c>
      <c r="N528" t="s">
        <v>212</v>
      </c>
      <c r="O528" t="s">
        <v>11</v>
      </c>
      <c r="P528" t="s">
        <v>181</v>
      </c>
      <c r="Q528" t="str">
        <f ca="1">OFFSET('GROUP-FOR-PLOT'!$B$4,MATCH(P528,'GROUP-FOR-PLOT'!$A$5:$A$118,0),0)</f>
        <v>Mineralized</v>
      </c>
      <c r="R528">
        <v>2400</v>
      </c>
      <c r="S528">
        <v>33</v>
      </c>
    </row>
    <row r="529" spans="4:19" x14ac:dyDescent="0.25">
      <c r="D529" t="s">
        <v>92</v>
      </c>
      <c r="E529" t="s">
        <v>9</v>
      </c>
      <c r="F529" t="s">
        <v>93</v>
      </c>
      <c r="G529" t="str">
        <f ca="1">OFFSET('GROUP-FOR-PLOT'!$B$4,MATCH(F529,'GROUP-FOR-PLOT'!$A$5:$A$118,0),0)</f>
        <v>Devitrified</v>
      </c>
      <c r="H529" s="35">
        <v>10400</v>
      </c>
      <c r="I529" s="35">
        <v>11.958005249343842</v>
      </c>
      <c r="N529" t="s">
        <v>135</v>
      </c>
      <c r="O529" t="s">
        <v>11</v>
      </c>
      <c r="P529" t="s">
        <v>38</v>
      </c>
      <c r="Q529" t="str">
        <f ca="1">OFFSET('GROUP-FOR-PLOT'!$B$4,MATCH(P529,'GROUP-FOR-PLOT'!$A$5:$A$118,0),0)</f>
        <v>Mineralized</v>
      </c>
      <c r="R529">
        <v>2400</v>
      </c>
      <c r="S529">
        <v>400</v>
      </c>
    </row>
    <row r="530" spans="4:19" x14ac:dyDescent="0.25">
      <c r="D530" t="s">
        <v>92</v>
      </c>
      <c r="E530" t="s">
        <v>9</v>
      </c>
      <c r="F530" t="s">
        <v>93</v>
      </c>
      <c r="G530" t="str">
        <f ca="1">OFFSET('GROUP-FOR-PLOT'!$B$4,MATCH(F530,'GROUP-FOR-PLOT'!$A$5:$A$118,0),0)</f>
        <v>Devitrified</v>
      </c>
      <c r="H530" s="35">
        <v>10800</v>
      </c>
      <c r="I530" s="35">
        <v>339.09186351706012</v>
      </c>
      <c r="N530" t="s">
        <v>90</v>
      </c>
      <c r="O530" t="s">
        <v>11</v>
      </c>
      <c r="P530" t="s">
        <v>32</v>
      </c>
      <c r="Q530" t="str">
        <f ca="1">OFFSET('GROUP-FOR-PLOT'!$B$4,MATCH(P530,'GROUP-FOR-PLOT'!$A$5:$A$118,0),0)</f>
        <v>Mineralized</v>
      </c>
      <c r="R530">
        <v>2400</v>
      </c>
      <c r="S530">
        <v>231.9553805774276</v>
      </c>
    </row>
    <row r="531" spans="4:19" x14ac:dyDescent="0.25">
      <c r="D531" t="s">
        <v>92</v>
      </c>
      <c r="E531" t="s">
        <v>11</v>
      </c>
      <c r="F531" t="s">
        <v>93</v>
      </c>
      <c r="G531" t="str">
        <f ca="1">OFFSET('GROUP-FOR-PLOT'!$B$4,MATCH(F531,'GROUP-FOR-PLOT'!$A$5:$A$118,0),0)</f>
        <v>Devitrified</v>
      </c>
      <c r="H531" s="35">
        <v>11200</v>
      </c>
      <c r="I531" s="35">
        <v>243.11023622047469</v>
      </c>
      <c r="J531" s="35"/>
      <c r="K531" s="35"/>
      <c r="N531" t="s">
        <v>90</v>
      </c>
      <c r="O531" t="s">
        <v>11</v>
      </c>
      <c r="P531" t="s">
        <v>32</v>
      </c>
      <c r="Q531" t="str">
        <f ca="1">OFFSET('GROUP-FOR-PLOT'!$B$4,MATCH(P531,'GROUP-FOR-PLOT'!$A$5:$A$118,0),0)</f>
        <v>Mineralized</v>
      </c>
      <c r="R531">
        <v>2400</v>
      </c>
      <c r="S531">
        <v>38.057742782152673</v>
      </c>
    </row>
    <row r="532" spans="4:19" x14ac:dyDescent="0.25">
      <c r="D532" t="s">
        <v>92</v>
      </c>
      <c r="E532" t="s">
        <v>9</v>
      </c>
      <c r="F532" t="s">
        <v>93</v>
      </c>
      <c r="G532" t="str">
        <f ca="1">OFFSET('GROUP-FOR-PLOT'!$B$4,MATCH(F532,'GROUP-FOR-PLOT'!$A$5:$A$118,0),0)</f>
        <v>Devitrified</v>
      </c>
      <c r="H532" s="35">
        <v>11200</v>
      </c>
      <c r="I532" s="35">
        <v>5.8556430446187733</v>
      </c>
      <c r="N532" t="s">
        <v>185</v>
      </c>
      <c r="O532" t="s">
        <v>11</v>
      </c>
      <c r="P532" t="s">
        <v>186</v>
      </c>
      <c r="Q532" t="str">
        <f ca="1">OFFSET('GROUP-FOR-PLOT'!$B$4,MATCH(P532,'GROUP-FOR-PLOT'!$A$5:$A$118,0),0)</f>
        <v>Mineralized</v>
      </c>
      <c r="R532">
        <v>2400</v>
      </c>
      <c r="S532">
        <v>19.028871391076336</v>
      </c>
    </row>
    <row r="533" spans="4:19" x14ac:dyDescent="0.25">
      <c r="D533" t="s">
        <v>92</v>
      </c>
      <c r="E533" t="s">
        <v>9</v>
      </c>
      <c r="F533" t="s">
        <v>93</v>
      </c>
      <c r="G533" t="str">
        <f ca="1">OFFSET('GROUP-FOR-PLOT'!$B$4,MATCH(F533,'GROUP-FOR-PLOT'!$A$5:$A$118,0),0)</f>
        <v>Devitrified</v>
      </c>
      <c r="H533" s="35">
        <v>11600</v>
      </c>
      <c r="I533" s="35">
        <v>400</v>
      </c>
      <c r="N533" t="s">
        <v>173</v>
      </c>
      <c r="O533" t="s">
        <v>11</v>
      </c>
      <c r="P533" t="s">
        <v>174</v>
      </c>
      <c r="Q533" t="str">
        <f ca="1">OFFSET('GROUP-FOR-PLOT'!$B$4,MATCH(P533,'GROUP-FOR-PLOT'!$A$5:$A$118,0),0)</f>
        <v>Mineralized</v>
      </c>
      <c r="R533">
        <v>2400</v>
      </c>
      <c r="S533">
        <v>38.057742782152218</v>
      </c>
    </row>
    <row r="534" spans="4:19" x14ac:dyDescent="0.25">
      <c r="D534" t="s">
        <v>92</v>
      </c>
      <c r="E534" t="s">
        <v>9</v>
      </c>
      <c r="F534" t="s">
        <v>93</v>
      </c>
      <c r="G534" t="str">
        <f ca="1">OFFSET('GROUP-FOR-PLOT'!$B$4,MATCH(F534,'GROUP-FOR-PLOT'!$A$5:$A$118,0),0)</f>
        <v>Devitrified</v>
      </c>
      <c r="H534" s="35">
        <v>12000</v>
      </c>
      <c r="I534" s="35">
        <v>29.839895013123169</v>
      </c>
      <c r="N534" t="s">
        <v>82</v>
      </c>
      <c r="O534" t="s">
        <v>11</v>
      </c>
      <c r="P534" t="s">
        <v>84</v>
      </c>
      <c r="Q534" t="str">
        <f ca="1">OFFSET('GROUP-FOR-PLOT'!$B$4,MATCH(P534,'GROUP-FOR-PLOT'!$A$5:$A$118,0),0)</f>
        <v>Mineralized</v>
      </c>
      <c r="R534">
        <v>2400</v>
      </c>
      <c r="S534">
        <v>121.01574803149651</v>
      </c>
    </row>
    <row r="535" spans="4:19" x14ac:dyDescent="0.25">
      <c r="D535" t="s">
        <v>92</v>
      </c>
      <c r="E535" t="s">
        <v>4</v>
      </c>
      <c r="F535" t="s">
        <v>93</v>
      </c>
      <c r="G535" t="str">
        <f ca="1">OFFSET('GROUP-FOR-PLOT'!$B$4,MATCH(F535,'GROUP-FOR-PLOT'!$A$5:$A$118,0),0)</f>
        <v>Devitrified</v>
      </c>
      <c r="H535" s="35">
        <v>12000</v>
      </c>
      <c r="I535" s="35">
        <v>226.04986876640396</v>
      </c>
      <c r="N535" t="s">
        <v>25</v>
      </c>
      <c r="O535" t="s">
        <v>11</v>
      </c>
      <c r="P535" t="s">
        <v>14</v>
      </c>
      <c r="Q535" t="str">
        <f ca="1">OFFSET('GROUP-FOR-PLOT'!$B$4,MATCH(P535,'GROUP-FOR-PLOT'!$A$5:$A$118,0),0)</f>
        <v>Mineralized</v>
      </c>
      <c r="R535">
        <v>2800</v>
      </c>
      <c r="S535">
        <v>277.84514435695564</v>
      </c>
    </row>
    <row r="536" spans="4:19" x14ac:dyDescent="0.25">
      <c r="D536" t="s">
        <v>37</v>
      </c>
      <c r="E536" t="s">
        <v>11</v>
      </c>
      <c r="F536" t="s">
        <v>38</v>
      </c>
      <c r="G536" t="str">
        <f ca="1">OFFSET('GROUP-FOR-PLOT'!$B$4,MATCH(F536,'GROUP-FOR-PLOT'!$A$5:$A$118,0),0)</f>
        <v>Mineralized</v>
      </c>
      <c r="H536" s="35">
        <v>400</v>
      </c>
      <c r="I536" s="35">
        <v>34.120734908136455</v>
      </c>
      <c r="N536" t="s">
        <v>185</v>
      </c>
      <c r="O536" t="s">
        <v>11</v>
      </c>
      <c r="P536" t="s">
        <v>181</v>
      </c>
      <c r="Q536" t="str">
        <f ca="1">OFFSET('GROUP-FOR-PLOT'!$B$4,MATCH(P536,'GROUP-FOR-PLOT'!$A$5:$A$118,0),0)</f>
        <v>Mineralized</v>
      </c>
      <c r="R536">
        <v>2800</v>
      </c>
      <c r="S536">
        <v>23.293963254593564</v>
      </c>
    </row>
    <row r="537" spans="4:19" x14ac:dyDescent="0.25">
      <c r="D537" t="s">
        <v>73</v>
      </c>
      <c r="E537" t="s">
        <v>11</v>
      </c>
      <c r="F537" t="s">
        <v>38</v>
      </c>
      <c r="G537" t="str">
        <f ca="1">OFFSET('GROUP-FOR-PLOT'!$B$4,MATCH(F537,'GROUP-FOR-PLOT'!$A$5:$A$118,0),0)</f>
        <v>Mineralized</v>
      </c>
      <c r="H537">
        <v>400</v>
      </c>
      <c r="I537">
        <v>19.960629921259624</v>
      </c>
      <c r="N537" t="s">
        <v>185</v>
      </c>
      <c r="O537" t="s">
        <v>11</v>
      </c>
      <c r="P537" t="s">
        <v>181</v>
      </c>
      <c r="Q537" t="str">
        <f ca="1">OFFSET('GROUP-FOR-PLOT'!$B$4,MATCH(P537,'GROUP-FOR-PLOT'!$A$5:$A$118,0),0)</f>
        <v>Mineralized</v>
      </c>
      <c r="R537">
        <v>2800</v>
      </c>
      <c r="S537">
        <v>276.0183727034123</v>
      </c>
    </row>
    <row r="538" spans="4:19" x14ac:dyDescent="0.25">
      <c r="D538" t="s">
        <v>176</v>
      </c>
      <c r="E538" t="s">
        <v>11</v>
      </c>
      <c r="F538" t="s">
        <v>178</v>
      </c>
      <c r="G538" t="str">
        <f ca="1">OFFSET('GROUP-FOR-PLOT'!$B$4,MATCH(F538,'GROUP-FOR-PLOT'!$A$5:$A$118,0),0)</f>
        <v>Mineralized</v>
      </c>
      <c r="H538">
        <v>400</v>
      </c>
      <c r="I538">
        <v>101.04986876640442</v>
      </c>
      <c r="N538" t="s">
        <v>176</v>
      </c>
      <c r="O538" t="s">
        <v>11</v>
      </c>
      <c r="P538" t="s">
        <v>183</v>
      </c>
      <c r="Q538" t="str">
        <f ca="1">OFFSET('GROUP-FOR-PLOT'!$B$4,MATCH(P538,'GROUP-FOR-PLOT'!$A$5:$A$118,0),0)</f>
        <v>Mineralized</v>
      </c>
      <c r="R538">
        <v>2800</v>
      </c>
      <c r="S538">
        <v>134.9737532808399</v>
      </c>
    </row>
    <row r="539" spans="4:19" x14ac:dyDescent="0.25">
      <c r="D539" t="s">
        <v>122</v>
      </c>
      <c r="E539" t="s">
        <v>11</v>
      </c>
      <c r="F539" t="s">
        <v>20</v>
      </c>
      <c r="G539" t="str">
        <f ca="1">OFFSET('GROUP-FOR-PLOT'!$B$4,MATCH(F539,'GROUP-FOR-PLOT'!$A$5:$A$118,0),0)</f>
        <v>Mineralized</v>
      </c>
      <c r="H539">
        <v>400</v>
      </c>
      <c r="I539">
        <v>12</v>
      </c>
      <c r="N539" t="s">
        <v>176</v>
      </c>
      <c r="O539" t="s">
        <v>11</v>
      </c>
      <c r="P539" t="s">
        <v>181</v>
      </c>
      <c r="Q539" t="str">
        <f ca="1">OFFSET('GROUP-FOR-PLOT'!$B$4,MATCH(P539,'GROUP-FOR-PLOT'!$A$5:$A$118,0),0)</f>
        <v>Mineralized</v>
      </c>
      <c r="R539">
        <v>2800</v>
      </c>
      <c r="S539">
        <v>69.881889763779327</v>
      </c>
    </row>
    <row r="540" spans="4:19" x14ac:dyDescent="0.25">
      <c r="D540" t="s">
        <v>113</v>
      </c>
      <c r="E540" t="s">
        <v>4</v>
      </c>
      <c r="F540" t="s">
        <v>115</v>
      </c>
      <c r="G540" t="str">
        <f ca="1">OFFSET('GROUP-FOR-PLOT'!$B$4,MATCH(F540,'GROUP-FOR-PLOT'!$A$5:$A$118,0),0)</f>
        <v>Mineralized</v>
      </c>
      <c r="H540">
        <v>800</v>
      </c>
      <c r="I540">
        <v>136.12204724409457</v>
      </c>
      <c r="N540" t="s">
        <v>176</v>
      </c>
      <c r="O540" t="s">
        <v>11</v>
      </c>
      <c r="P540" t="s">
        <v>181</v>
      </c>
      <c r="Q540" t="str">
        <f ca="1">OFFSET('GROUP-FOR-PLOT'!$B$4,MATCH(P540,'GROUP-FOR-PLOT'!$A$5:$A$118,0),0)</f>
        <v>Mineralized</v>
      </c>
      <c r="R540">
        <v>2800</v>
      </c>
      <c r="S540">
        <v>115.09186351706012</v>
      </c>
    </row>
    <row r="541" spans="4:19" x14ac:dyDescent="0.25">
      <c r="D541" t="s">
        <v>135</v>
      </c>
      <c r="E541" t="s">
        <v>11</v>
      </c>
      <c r="F541" t="s">
        <v>38</v>
      </c>
      <c r="G541" t="str">
        <f ca="1">OFFSET('GROUP-FOR-PLOT'!$B$4,MATCH(F541,'GROUP-FOR-PLOT'!$A$5:$A$118,0),0)</f>
        <v>Mineralized</v>
      </c>
      <c r="H541">
        <v>800</v>
      </c>
      <c r="I541">
        <v>89.895013123359149</v>
      </c>
      <c r="N541" t="s">
        <v>201</v>
      </c>
      <c r="O541" t="s">
        <v>11</v>
      </c>
      <c r="P541" t="s">
        <v>148</v>
      </c>
      <c r="Q541" t="str">
        <f ca="1">OFFSET('GROUP-FOR-PLOT'!$B$4,MATCH(P541,'GROUP-FOR-PLOT'!$A$5:$A$118,0),0)</f>
        <v>Mineralized</v>
      </c>
      <c r="R541">
        <v>2800</v>
      </c>
      <c r="S541">
        <v>26</v>
      </c>
    </row>
    <row r="542" spans="4:19" x14ac:dyDescent="0.25">
      <c r="D542" t="s">
        <v>51</v>
      </c>
      <c r="E542" t="s">
        <v>9</v>
      </c>
      <c r="F542" t="s">
        <v>22</v>
      </c>
      <c r="G542" t="str">
        <f ca="1">OFFSET('GROUP-FOR-PLOT'!$B$4,MATCH(F542,'GROUP-FOR-PLOT'!$A$5:$A$118,0),0)</f>
        <v>Mineralized</v>
      </c>
      <c r="H542" s="35">
        <v>800</v>
      </c>
      <c r="I542" s="35">
        <v>314.9737532808399</v>
      </c>
      <c r="N542" t="s">
        <v>201</v>
      </c>
      <c r="O542" t="s">
        <v>11</v>
      </c>
      <c r="P542" t="s">
        <v>148</v>
      </c>
      <c r="Q542" t="str">
        <f ca="1">OFFSET('GROUP-FOR-PLOT'!$B$4,MATCH(P542,'GROUP-FOR-PLOT'!$A$5:$A$118,0),0)</f>
        <v>Mineralized</v>
      </c>
      <c r="R542">
        <v>2800</v>
      </c>
      <c r="S542">
        <v>188.89763779527539</v>
      </c>
    </row>
    <row r="543" spans="4:19" x14ac:dyDescent="0.25">
      <c r="D543" t="s">
        <v>176</v>
      </c>
      <c r="E543" t="s">
        <v>9</v>
      </c>
      <c r="F543" t="s">
        <v>179</v>
      </c>
      <c r="G543" t="str">
        <f ca="1">OFFSET('GROUP-FOR-PLOT'!$B$4,MATCH(F543,'GROUP-FOR-PLOT'!$A$5:$A$118,0),0)</f>
        <v>Mineralized</v>
      </c>
      <c r="H543">
        <v>800</v>
      </c>
      <c r="I543">
        <v>47.900262467191624</v>
      </c>
      <c r="N543" t="s">
        <v>135</v>
      </c>
      <c r="O543" t="s">
        <v>11</v>
      </c>
      <c r="P543" t="s">
        <v>38</v>
      </c>
      <c r="Q543" t="str">
        <f ca="1">OFFSET('GROUP-FOR-PLOT'!$B$4,MATCH(P543,'GROUP-FOR-PLOT'!$A$5:$A$118,0),0)</f>
        <v>Mineralized</v>
      </c>
      <c r="R543">
        <v>2800</v>
      </c>
      <c r="S543">
        <v>400</v>
      </c>
    </row>
    <row r="544" spans="4:19" x14ac:dyDescent="0.25">
      <c r="D544" t="s">
        <v>176</v>
      </c>
      <c r="E544" t="s">
        <v>9</v>
      </c>
      <c r="F544" t="s">
        <v>179</v>
      </c>
      <c r="G544" t="str">
        <f ca="1">OFFSET('GROUP-FOR-PLOT'!$B$4,MATCH(F544,'GROUP-FOR-PLOT'!$A$5:$A$118,0),0)</f>
        <v>Mineralized</v>
      </c>
      <c r="H544">
        <v>800</v>
      </c>
      <c r="I544">
        <v>22.965879265092099</v>
      </c>
      <c r="N544" t="s">
        <v>90</v>
      </c>
      <c r="O544" t="s">
        <v>11</v>
      </c>
      <c r="P544" t="s">
        <v>32</v>
      </c>
      <c r="Q544" t="str">
        <f ca="1">OFFSET('GROUP-FOR-PLOT'!$B$4,MATCH(P544,'GROUP-FOR-PLOT'!$A$5:$A$118,0),0)</f>
        <v>Mineralized</v>
      </c>
      <c r="R544">
        <v>2800</v>
      </c>
      <c r="S544">
        <v>138.93700787401576</v>
      </c>
    </row>
    <row r="545" spans="4:19" x14ac:dyDescent="0.25">
      <c r="D545" t="s">
        <v>176</v>
      </c>
      <c r="E545" t="s">
        <v>9</v>
      </c>
      <c r="F545" t="s">
        <v>180</v>
      </c>
      <c r="G545" t="str">
        <f ca="1">OFFSET('GROUP-FOR-PLOT'!$B$4,MATCH(F545,'GROUP-FOR-PLOT'!$A$5:$A$118,0),0)</f>
        <v>Mineralized</v>
      </c>
      <c r="H545">
        <v>800</v>
      </c>
      <c r="I545">
        <v>37.07349081364805</v>
      </c>
      <c r="N545" t="s">
        <v>82</v>
      </c>
      <c r="O545" t="s">
        <v>11</v>
      </c>
      <c r="P545" t="s">
        <v>84</v>
      </c>
      <c r="Q545" t="str">
        <f ca="1">OFFSET('GROUP-FOR-PLOT'!$B$4,MATCH(P545,'GROUP-FOR-PLOT'!$A$5:$A$118,0),0)</f>
        <v>Mineralized</v>
      </c>
      <c r="R545">
        <v>2800</v>
      </c>
      <c r="S545">
        <v>72.881889763779327</v>
      </c>
    </row>
    <row r="546" spans="4:19" x14ac:dyDescent="0.25">
      <c r="D546" t="s">
        <v>173</v>
      </c>
      <c r="E546" t="s">
        <v>11</v>
      </c>
      <c r="F546" t="s">
        <v>150</v>
      </c>
      <c r="G546" t="str">
        <f ca="1">OFFSET('GROUP-FOR-PLOT'!$B$4,MATCH(F546,'GROUP-FOR-PLOT'!$A$5:$A$118,0),0)</f>
        <v>Mineralized</v>
      </c>
      <c r="H546">
        <v>1200</v>
      </c>
      <c r="I546">
        <v>193.89763779527561</v>
      </c>
      <c r="N546" t="s">
        <v>25</v>
      </c>
      <c r="O546" t="s">
        <v>11</v>
      </c>
      <c r="P546" t="s">
        <v>14</v>
      </c>
      <c r="Q546" t="str">
        <f ca="1">OFFSET('GROUP-FOR-PLOT'!$B$4,MATCH(P546,'GROUP-FOR-PLOT'!$A$5:$A$118,0),0)</f>
        <v>Mineralized</v>
      </c>
      <c r="R546">
        <v>3200</v>
      </c>
      <c r="S546">
        <v>320.90813648293897</v>
      </c>
    </row>
    <row r="547" spans="4:19" x14ac:dyDescent="0.25">
      <c r="D547" t="s">
        <v>212</v>
      </c>
      <c r="E547" t="s">
        <v>11</v>
      </c>
      <c r="F547" t="s">
        <v>186</v>
      </c>
      <c r="G547" t="str">
        <f ca="1">OFFSET('GROUP-FOR-PLOT'!$B$4,MATCH(F547,'GROUP-FOR-PLOT'!$A$5:$A$118,0),0)</f>
        <v>Mineralized</v>
      </c>
      <c r="H547">
        <v>1200</v>
      </c>
      <c r="I547">
        <v>100</v>
      </c>
      <c r="N547" t="s">
        <v>51</v>
      </c>
      <c r="O547" t="s">
        <v>11</v>
      </c>
      <c r="P547" t="s">
        <v>20</v>
      </c>
      <c r="Q547" t="str">
        <f ca="1">OFFSET('GROUP-FOR-PLOT'!$B$4,MATCH(P547,'GROUP-FOR-PLOT'!$A$5:$A$118,0),0)</f>
        <v>Mineralized</v>
      </c>
      <c r="R547">
        <v>3200</v>
      </c>
      <c r="S547">
        <v>40.026246719158735</v>
      </c>
    </row>
    <row r="548" spans="4:19" x14ac:dyDescent="0.25">
      <c r="D548" t="s">
        <v>51</v>
      </c>
      <c r="E548" t="s">
        <v>9</v>
      </c>
      <c r="F548" t="s">
        <v>22</v>
      </c>
      <c r="G548" t="str">
        <f ca="1">OFFSET('GROUP-FOR-PLOT'!$B$4,MATCH(F548,'GROUP-FOR-PLOT'!$A$5:$A$118,0),0)</f>
        <v>Mineralized</v>
      </c>
      <c r="H548" s="35">
        <v>1200</v>
      </c>
      <c r="I548" s="35">
        <v>400</v>
      </c>
      <c r="N548" t="s">
        <v>185</v>
      </c>
      <c r="O548" t="s">
        <v>11</v>
      </c>
      <c r="P548" t="s">
        <v>181</v>
      </c>
      <c r="Q548" t="str">
        <f ca="1">OFFSET('GROUP-FOR-PLOT'!$B$4,MATCH(P548,'GROUP-FOR-PLOT'!$A$5:$A$118,0),0)</f>
        <v>Mineralized</v>
      </c>
      <c r="R548">
        <v>3200</v>
      </c>
      <c r="S548">
        <v>326.99999999999955</v>
      </c>
    </row>
    <row r="549" spans="4:19" x14ac:dyDescent="0.25">
      <c r="D549" t="s">
        <v>176</v>
      </c>
      <c r="E549" t="s">
        <v>11</v>
      </c>
      <c r="F549" t="s">
        <v>181</v>
      </c>
      <c r="G549" t="str">
        <f ca="1">OFFSET('GROUP-FOR-PLOT'!$B$4,MATCH(F549,'GROUP-FOR-PLOT'!$A$5:$A$118,0),0)</f>
        <v>Mineralized</v>
      </c>
      <c r="H549">
        <v>1600</v>
      </c>
      <c r="I549">
        <v>52.821522309711327</v>
      </c>
      <c r="N549" t="s">
        <v>176</v>
      </c>
      <c r="O549" t="s">
        <v>11</v>
      </c>
      <c r="P549" t="s">
        <v>181</v>
      </c>
      <c r="Q549" t="str">
        <f ca="1">OFFSET('GROUP-FOR-PLOT'!$B$4,MATCH(P549,'GROUP-FOR-PLOT'!$A$5:$A$118,0),0)</f>
        <v>Mineralized</v>
      </c>
      <c r="R549">
        <v>3200</v>
      </c>
      <c r="S549">
        <v>49.934383202099525</v>
      </c>
    </row>
    <row r="550" spans="4:19" x14ac:dyDescent="0.25">
      <c r="D550" t="s">
        <v>176</v>
      </c>
      <c r="E550" t="s">
        <v>11</v>
      </c>
      <c r="F550" t="s">
        <v>181</v>
      </c>
      <c r="G550" t="str">
        <f ca="1">OFFSET('GROUP-FOR-PLOT'!$B$4,MATCH(F550,'GROUP-FOR-PLOT'!$A$5:$A$118,0),0)</f>
        <v>Mineralized</v>
      </c>
      <c r="H550">
        <v>1600</v>
      </c>
      <c r="I550">
        <v>177.16535433070885</v>
      </c>
      <c r="J550" s="35"/>
      <c r="K550" s="35"/>
      <c r="N550" t="s">
        <v>176</v>
      </c>
      <c r="O550" t="s">
        <v>11</v>
      </c>
      <c r="P550" t="s">
        <v>183</v>
      </c>
      <c r="Q550" t="str">
        <f ca="1">OFFSET('GROUP-FOR-PLOT'!$B$4,MATCH(P550,'GROUP-FOR-PLOT'!$A$5:$A$118,0),0)</f>
        <v>Mineralized</v>
      </c>
      <c r="R550">
        <v>3200</v>
      </c>
      <c r="S550">
        <v>139.10761154855572</v>
      </c>
    </row>
    <row r="551" spans="4:19" x14ac:dyDescent="0.25">
      <c r="D551" t="s">
        <v>201</v>
      </c>
      <c r="E551" t="s">
        <v>11</v>
      </c>
      <c r="F551" t="s">
        <v>183</v>
      </c>
      <c r="G551" t="str">
        <f ca="1">OFFSET('GROUP-FOR-PLOT'!$B$4,MATCH(F551,'GROUP-FOR-PLOT'!$A$5:$A$118,0),0)</f>
        <v>Mineralized</v>
      </c>
      <c r="H551">
        <v>1600</v>
      </c>
      <c r="I551">
        <v>258</v>
      </c>
      <c r="J551" s="35"/>
      <c r="K551" s="35"/>
      <c r="N551" t="s">
        <v>135</v>
      </c>
      <c r="O551" t="s">
        <v>11</v>
      </c>
      <c r="P551" t="s">
        <v>38</v>
      </c>
      <c r="Q551" t="str">
        <f ca="1">OFFSET('GROUP-FOR-PLOT'!$B$4,MATCH(P551,'GROUP-FOR-PLOT'!$A$5:$A$118,0),0)</f>
        <v>Mineralized</v>
      </c>
      <c r="R551">
        <v>3200</v>
      </c>
      <c r="S551">
        <v>360.84251968503941</v>
      </c>
    </row>
    <row r="552" spans="4:19" x14ac:dyDescent="0.25">
      <c r="D552" t="s">
        <v>176</v>
      </c>
      <c r="E552" t="s">
        <v>11</v>
      </c>
      <c r="F552" t="s">
        <v>182</v>
      </c>
      <c r="G552" t="str">
        <f ca="1">OFFSET('GROUP-FOR-PLOT'!$B$4,MATCH(F552,'GROUP-FOR-PLOT'!$A$5:$A$118,0),0)</f>
        <v>Mineralized</v>
      </c>
      <c r="H552">
        <v>1600</v>
      </c>
      <c r="I552">
        <v>29.921259842519703</v>
      </c>
      <c r="N552" t="s">
        <v>90</v>
      </c>
      <c r="O552" t="s">
        <v>11</v>
      </c>
      <c r="P552" t="s">
        <v>32</v>
      </c>
      <c r="Q552" t="str">
        <f ca="1">OFFSET('GROUP-FOR-PLOT'!$B$4,MATCH(P552,'GROUP-FOR-PLOT'!$A$5:$A$118,0),0)</f>
        <v>Mineralized</v>
      </c>
      <c r="R552">
        <v>3200</v>
      </c>
      <c r="S552">
        <v>111.06299212598333</v>
      </c>
    </row>
    <row r="553" spans="4:19" x14ac:dyDescent="0.25">
      <c r="D553" t="s">
        <v>25</v>
      </c>
      <c r="E553" t="s">
        <v>11</v>
      </c>
      <c r="F553" t="s">
        <v>14</v>
      </c>
      <c r="G553" t="str">
        <f ca="1">OFFSET('GROUP-FOR-PLOT'!$B$4,MATCH(F553,'GROUP-FOR-PLOT'!$A$5:$A$118,0),0)</f>
        <v>Mineralized</v>
      </c>
      <c r="H553" s="35">
        <v>1600</v>
      </c>
      <c r="I553" s="35">
        <v>19.118110236220673</v>
      </c>
      <c r="N553" t="s">
        <v>98</v>
      </c>
      <c r="O553" t="s">
        <v>11</v>
      </c>
      <c r="P553" t="s">
        <v>102</v>
      </c>
      <c r="Q553" t="str">
        <f ca="1">OFFSET('GROUP-FOR-PLOT'!$B$4,MATCH(P553,'GROUP-FOR-PLOT'!$A$5:$A$118,0),0)</f>
        <v>Mineralized</v>
      </c>
      <c r="R553">
        <v>3200</v>
      </c>
      <c r="S553">
        <v>356.86876640419996</v>
      </c>
    </row>
    <row r="554" spans="4:19" x14ac:dyDescent="0.25">
      <c r="D554" t="s">
        <v>135</v>
      </c>
      <c r="E554" t="s">
        <v>11</v>
      </c>
      <c r="F554" t="s">
        <v>38</v>
      </c>
      <c r="G554" t="str">
        <f ca="1">OFFSET('GROUP-FOR-PLOT'!$B$4,MATCH(F554,'GROUP-FOR-PLOT'!$A$5:$A$118,0),0)</f>
        <v>Mineralized</v>
      </c>
      <c r="H554">
        <v>1600</v>
      </c>
      <c r="I554">
        <v>99.91863517060392</v>
      </c>
      <c r="N554" t="s">
        <v>51</v>
      </c>
      <c r="O554" t="s">
        <v>11</v>
      </c>
      <c r="P554" t="s">
        <v>20</v>
      </c>
      <c r="Q554" t="str">
        <f ca="1">OFFSET('GROUP-FOR-PLOT'!$B$4,MATCH(P554,'GROUP-FOR-PLOT'!$A$5:$A$118,0),0)</f>
        <v>Mineralized</v>
      </c>
      <c r="R554">
        <v>3600</v>
      </c>
      <c r="S554">
        <v>80.052493438320198</v>
      </c>
    </row>
    <row r="555" spans="4:19" x14ac:dyDescent="0.25">
      <c r="D555" t="s">
        <v>51</v>
      </c>
      <c r="E555" t="s">
        <v>9</v>
      </c>
      <c r="F555" t="s">
        <v>22</v>
      </c>
      <c r="G555" t="str">
        <f ca="1">OFFSET('GROUP-FOR-PLOT'!$B$4,MATCH(F555,'GROUP-FOR-PLOT'!$A$5:$A$118,0),0)</f>
        <v>Mineralized</v>
      </c>
      <c r="H555" s="35">
        <v>1600</v>
      </c>
      <c r="I555" s="35">
        <v>400</v>
      </c>
      <c r="N555" t="s">
        <v>109</v>
      </c>
      <c r="O555" t="s">
        <v>11</v>
      </c>
      <c r="P555" t="s">
        <v>20</v>
      </c>
      <c r="Q555" t="str">
        <f ca="1">OFFSET('GROUP-FOR-PLOT'!$B$4,MATCH(P555,'GROUP-FOR-PLOT'!$A$5:$A$118,0),0)</f>
        <v>Mineralized</v>
      </c>
      <c r="R555">
        <v>3600</v>
      </c>
      <c r="S555">
        <v>232.93963254593109</v>
      </c>
    </row>
    <row r="556" spans="4:19" x14ac:dyDescent="0.25">
      <c r="D556" t="s">
        <v>110</v>
      </c>
      <c r="E556" t="s">
        <v>9</v>
      </c>
      <c r="F556" t="s">
        <v>20</v>
      </c>
      <c r="G556" t="str">
        <f ca="1">OFFSET('GROUP-FOR-PLOT'!$B$4,MATCH(F556,'GROUP-FOR-PLOT'!$A$5:$A$118,0),0)</f>
        <v>Mineralized</v>
      </c>
      <c r="H556">
        <v>1600</v>
      </c>
      <c r="I556">
        <v>120.0787401574803</v>
      </c>
      <c r="N556" t="s">
        <v>109</v>
      </c>
      <c r="O556" t="s">
        <v>11</v>
      </c>
      <c r="P556" t="s">
        <v>20</v>
      </c>
      <c r="Q556" t="str">
        <f ca="1">OFFSET('GROUP-FOR-PLOT'!$B$4,MATCH(P556,'GROUP-FOR-PLOT'!$A$5:$A$118,0),0)</f>
        <v>Mineralized</v>
      </c>
      <c r="R556">
        <v>3600</v>
      </c>
      <c r="S556">
        <v>118.04724409448863</v>
      </c>
    </row>
    <row r="557" spans="4:19" x14ac:dyDescent="0.25">
      <c r="D557" t="s">
        <v>201</v>
      </c>
      <c r="E557" t="s">
        <v>11</v>
      </c>
      <c r="F557" t="s">
        <v>183</v>
      </c>
      <c r="G557" t="str">
        <f ca="1">OFFSET('GROUP-FOR-PLOT'!$B$4,MATCH(F557,'GROUP-FOR-PLOT'!$A$5:$A$118,0),0)</f>
        <v>Mineralized</v>
      </c>
      <c r="H557">
        <v>2000</v>
      </c>
      <c r="I557">
        <v>138</v>
      </c>
      <c r="N557" t="s">
        <v>185</v>
      </c>
      <c r="O557" t="s">
        <v>11</v>
      </c>
      <c r="P557" t="s">
        <v>184</v>
      </c>
      <c r="Q557" t="str">
        <f ca="1">OFFSET('GROUP-FOR-PLOT'!$B$4,MATCH(P557,'GROUP-FOR-PLOT'!$A$5:$A$118,0),0)</f>
        <v>Mineralized</v>
      </c>
      <c r="R557">
        <v>3600</v>
      </c>
      <c r="S557">
        <v>371.95013123359558</v>
      </c>
    </row>
    <row r="558" spans="4:19" x14ac:dyDescent="0.25">
      <c r="D558" t="s">
        <v>201</v>
      </c>
      <c r="E558" t="s">
        <v>4</v>
      </c>
      <c r="F558" t="s">
        <v>181</v>
      </c>
      <c r="G558" t="str">
        <f ca="1">OFFSET('GROUP-FOR-PLOT'!$B$4,MATCH(F558,'GROUP-FOR-PLOT'!$A$5:$A$118,0),0)</f>
        <v>Mineralized</v>
      </c>
      <c r="H558">
        <v>2000</v>
      </c>
      <c r="I558">
        <v>170</v>
      </c>
      <c r="N558" t="s">
        <v>176</v>
      </c>
      <c r="O558" t="s">
        <v>11</v>
      </c>
      <c r="P558" t="s">
        <v>183</v>
      </c>
      <c r="Q558" t="str">
        <f ca="1">OFFSET('GROUP-FOR-PLOT'!$B$4,MATCH(P558,'GROUP-FOR-PLOT'!$A$5:$A$118,0),0)</f>
        <v>Mineralized</v>
      </c>
      <c r="R558">
        <v>3600</v>
      </c>
      <c r="S558">
        <v>69.881889763779327</v>
      </c>
    </row>
    <row r="559" spans="4:19" x14ac:dyDescent="0.25">
      <c r="D559" t="s">
        <v>201</v>
      </c>
      <c r="E559" t="s">
        <v>4</v>
      </c>
      <c r="F559" t="s">
        <v>204</v>
      </c>
      <c r="G559" t="str">
        <f ca="1">OFFSET('GROUP-FOR-PLOT'!$B$4,MATCH(F559,'GROUP-FOR-PLOT'!$A$5:$A$118,0),0)</f>
        <v>Mineralized</v>
      </c>
      <c r="H559">
        <v>2000</v>
      </c>
      <c r="I559">
        <v>92</v>
      </c>
      <c r="N559" t="s">
        <v>42</v>
      </c>
      <c r="O559" t="s">
        <v>11</v>
      </c>
      <c r="P559" t="s">
        <v>44</v>
      </c>
      <c r="Q559" t="str">
        <f ca="1">OFFSET('GROUP-FOR-PLOT'!$B$4,MATCH(P559,'GROUP-FOR-PLOT'!$A$5:$A$118,0),0)</f>
        <v>Mineralized</v>
      </c>
      <c r="R559">
        <v>3600</v>
      </c>
      <c r="S559">
        <v>109.02099737532899</v>
      </c>
    </row>
    <row r="560" spans="4:19" x14ac:dyDescent="0.25">
      <c r="D560" t="s">
        <v>212</v>
      </c>
      <c r="E560" t="s">
        <v>11</v>
      </c>
      <c r="F560" t="s">
        <v>181</v>
      </c>
      <c r="G560" t="str">
        <f ca="1">OFFSET('GROUP-FOR-PLOT'!$B$4,MATCH(F560,'GROUP-FOR-PLOT'!$A$5:$A$118,0),0)</f>
        <v>Mineralized</v>
      </c>
      <c r="H560">
        <v>2000</v>
      </c>
      <c r="I560">
        <v>129</v>
      </c>
      <c r="N560" t="s">
        <v>98</v>
      </c>
      <c r="O560" t="s">
        <v>11</v>
      </c>
      <c r="P560" t="s">
        <v>102</v>
      </c>
      <c r="Q560" t="str">
        <f ca="1">OFFSET('GROUP-FOR-PLOT'!$B$4,MATCH(P560,'GROUP-FOR-PLOT'!$A$5:$A$118,0),0)</f>
        <v>Mineralized</v>
      </c>
      <c r="R560">
        <v>3600</v>
      </c>
      <c r="S560">
        <v>163.14435695538032</v>
      </c>
    </row>
    <row r="561" spans="4:19" x14ac:dyDescent="0.25">
      <c r="D561" t="s">
        <v>176</v>
      </c>
      <c r="E561" t="s">
        <v>11</v>
      </c>
      <c r="F561" t="s">
        <v>182</v>
      </c>
      <c r="G561" t="str">
        <f ca="1">OFFSET('GROUP-FOR-PLOT'!$B$4,MATCH(F561,'GROUP-FOR-PLOT'!$A$5:$A$118,0),0)</f>
        <v>Mineralized</v>
      </c>
      <c r="H561">
        <v>2000</v>
      </c>
      <c r="I561">
        <v>104.9212598425197</v>
      </c>
      <c r="N561" t="s">
        <v>98</v>
      </c>
      <c r="O561" t="s">
        <v>11</v>
      </c>
      <c r="P561" t="s">
        <v>15</v>
      </c>
      <c r="Q561" t="str">
        <f ca="1">OFFSET('GROUP-FOR-PLOT'!$B$4,MATCH(P561,'GROUP-FOR-PLOT'!$A$5:$A$118,0),0)</f>
        <v>Mineralized</v>
      </c>
      <c r="R561">
        <v>3600</v>
      </c>
      <c r="S561">
        <v>129.92125984252016</v>
      </c>
    </row>
    <row r="562" spans="4:19" x14ac:dyDescent="0.25">
      <c r="D562" t="s">
        <v>25</v>
      </c>
      <c r="E562" t="s">
        <v>11</v>
      </c>
      <c r="F562" t="s">
        <v>14</v>
      </c>
      <c r="G562" t="str">
        <f ca="1">OFFSET('GROUP-FOR-PLOT'!$B$4,MATCH(F562,'GROUP-FOR-PLOT'!$A$5:$A$118,0),0)</f>
        <v>Mineralized</v>
      </c>
      <c r="H562" s="35">
        <v>2000</v>
      </c>
      <c r="I562" s="35">
        <v>400</v>
      </c>
      <c r="N562" t="s">
        <v>98</v>
      </c>
      <c r="O562" t="s">
        <v>11</v>
      </c>
      <c r="P562" t="s">
        <v>103</v>
      </c>
      <c r="Q562" t="str">
        <f ca="1">OFFSET('GROUP-FOR-PLOT'!$B$4,MATCH(P562,'GROUP-FOR-PLOT'!$A$5:$A$118,0),0)</f>
        <v>Mineralized</v>
      </c>
      <c r="R562">
        <v>3600</v>
      </c>
      <c r="S562">
        <v>106.93438320209953</v>
      </c>
    </row>
    <row r="563" spans="4:19" x14ac:dyDescent="0.25">
      <c r="D563" t="s">
        <v>135</v>
      </c>
      <c r="E563" t="s">
        <v>11</v>
      </c>
      <c r="F563" t="s">
        <v>38</v>
      </c>
      <c r="G563" t="str">
        <f ca="1">OFFSET('GROUP-FOR-PLOT'!$B$4,MATCH(F563,'GROUP-FOR-PLOT'!$A$5:$A$118,0),0)</f>
        <v>Mineralized</v>
      </c>
      <c r="H563">
        <v>2000</v>
      </c>
      <c r="I563">
        <v>400</v>
      </c>
      <c r="N563" t="s">
        <v>51</v>
      </c>
      <c r="O563" t="s">
        <v>11</v>
      </c>
      <c r="P563" t="s">
        <v>20</v>
      </c>
      <c r="Q563" t="str">
        <f ca="1">OFFSET('GROUP-FOR-PLOT'!$B$4,MATCH(P563,'GROUP-FOR-PLOT'!$A$5:$A$118,0),0)</f>
        <v>Mineralized</v>
      </c>
      <c r="R563">
        <v>4000</v>
      </c>
      <c r="S563">
        <v>39.698162729659089</v>
      </c>
    </row>
    <row r="564" spans="4:19" x14ac:dyDescent="0.25">
      <c r="D564" t="s">
        <v>51</v>
      </c>
      <c r="E564" t="s">
        <v>9</v>
      </c>
      <c r="F564" t="s">
        <v>22</v>
      </c>
      <c r="G564" t="str">
        <f ca="1">OFFSET('GROUP-FOR-PLOT'!$B$4,MATCH(F564,'GROUP-FOR-PLOT'!$A$5:$A$118,0),0)</f>
        <v>Mineralized</v>
      </c>
      <c r="H564" s="35">
        <v>2000</v>
      </c>
      <c r="I564" s="35">
        <v>400</v>
      </c>
      <c r="N564" t="s">
        <v>109</v>
      </c>
      <c r="O564" t="s">
        <v>11</v>
      </c>
      <c r="P564" t="s">
        <v>20</v>
      </c>
      <c r="Q564" t="str">
        <f ca="1">OFFSET('GROUP-FOR-PLOT'!$B$4,MATCH(P564,'GROUP-FOR-PLOT'!$A$5:$A$118,0),0)</f>
        <v>Mineralized</v>
      </c>
      <c r="R564">
        <v>4000</v>
      </c>
      <c r="S564">
        <v>400</v>
      </c>
    </row>
    <row r="565" spans="4:19" x14ac:dyDescent="0.25">
      <c r="D565" t="s">
        <v>82</v>
      </c>
      <c r="E565" t="s">
        <v>9</v>
      </c>
      <c r="F565" t="s">
        <v>83</v>
      </c>
      <c r="G565" t="str">
        <f ca="1">OFFSET('GROUP-FOR-PLOT'!$B$4,MATCH(F565,'GROUP-FOR-PLOT'!$A$5:$A$118,0),0)</f>
        <v>Mineralized</v>
      </c>
      <c r="H565">
        <v>2000</v>
      </c>
      <c r="I565">
        <v>20.013123359579822</v>
      </c>
      <c r="N565" t="s">
        <v>185</v>
      </c>
      <c r="O565" t="s">
        <v>11</v>
      </c>
      <c r="P565" t="s">
        <v>184</v>
      </c>
      <c r="Q565" t="str">
        <f ca="1">OFFSET('GROUP-FOR-PLOT'!$B$4,MATCH(P565,'GROUP-FOR-PLOT'!$A$5:$A$118,0),0)</f>
        <v>Mineralized</v>
      </c>
      <c r="R565">
        <v>4000</v>
      </c>
      <c r="S565">
        <v>246.16010498687592</v>
      </c>
    </row>
    <row r="566" spans="4:19" x14ac:dyDescent="0.25">
      <c r="D566" t="s">
        <v>185</v>
      </c>
      <c r="E566" t="s">
        <v>11</v>
      </c>
      <c r="F566" t="s">
        <v>148</v>
      </c>
      <c r="G566" t="str">
        <f ca="1">OFFSET('GROUP-FOR-PLOT'!$B$4,MATCH(F566,'GROUP-FOR-PLOT'!$A$5:$A$118,0),0)</f>
        <v>Mineralized</v>
      </c>
      <c r="H566">
        <v>2400</v>
      </c>
      <c r="I566">
        <v>238.84514435695519</v>
      </c>
      <c r="N566" t="s">
        <v>185</v>
      </c>
      <c r="O566" t="s">
        <v>11</v>
      </c>
      <c r="P566" t="s">
        <v>148</v>
      </c>
      <c r="Q566" t="str">
        <f ca="1">OFFSET('GROUP-FOR-PLOT'!$B$4,MATCH(P566,'GROUP-FOR-PLOT'!$A$5:$A$118,0),0)</f>
        <v>Mineralized</v>
      </c>
      <c r="R566">
        <v>4000</v>
      </c>
      <c r="S566">
        <v>122.01574803149651</v>
      </c>
    </row>
    <row r="567" spans="4:19" x14ac:dyDescent="0.25">
      <c r="D567" t="s">
        <v>185</v>
      </c>
      <c r="E567" t="s">
        <v>16</v>
      </c>
      <c r="F567" t="s">
        <v>181</v>
      </c>
      <c r="G567" t="str">
        <f ca="1">OFFSET('GROUP-FOR-PLOT'!$B$4,MATCH(F567,'GROUP-FOR-PLOT'!$A$5:$A$118,0),0)</f>
        <v>Mineralized</v>
      </c>
      <c r="H567">
        <v>2400</v>
      </c>
      <c r="I567">
        <v>43.997375328084217</v>
      </c>
      <c r="N567" t="s">
        <v>42</v>
      </c>
      <c r="O567" t="s">
        <v>11</v>
      </c>
      <c r="P567" t="s">
        <v>44</v>
      </c>
      <c r="Q567" t="str">
        <f ca="1">OFFSET('GROUP-FOR-PLOT'!$B$4,MATCH(P567,'GROUP-FOR-PLOT'!$A$5:$A$118,0),0)</f>
        <v>Mineralized</v>
      </c>
      <c r="R567">
        <v>4000</v>
      </c>
      <c r="S567">
        <v>33.039370078739921</v>
      </c>
    </row>
    <row r="568" spans="4:19" x14ac:dyDescent="0.25">
      <c r="D568" t="s">
        <v>176</v>
      </c>
      <c r="E568" t="s">
        <v>11</v>
      </c>
      <c r="F568" t="s">
        <v>183</v>
      </c>
      <c r="G568" t="str">
        <f ca="1">OFFSET('GROUP-FOR-PLOT'!$B$4,MATCH(F568,'GROUP-FOR-PLOT'!$A$5:$A$118,0),0)</f>
        <v>Mineralized</v>
      </c>
      <c r="H568">
        <v>2400</v>
      </c>
      <c r="I568">
        <v>49.868766404199505</v>
      </c>
      <c r="N568" t="s">
        <v>98</v>
      </c>
      <c r="O568" t="s">
        <v>11</v>
      </c>
      <c r="P568" t="s">
        <v>103</v>
      </c>
      <c r="Q568" t="str">
        <f ca="1">OFFSET('GROUP-FOR-PLOT'!$B$4,MATCH(P568,'GROUP-FOR-PLOT'!$A$5:$A$118,0),0)</f>
        <v>Mineralized</v>
      </c>
      <c r="R568">
        <v>4000</v>
      </c>
      <c r="S568">
        <v>277.90813648293988</v>
      </c>
    </row>
    <row r="569" spans="4:19" x14ac:dyDescent="0.25">
      <c r="D569" t="s">
        <v>176</v>
      </c>
      <c r="E569" t="s">
        <v>11</v>
      </c>
      <c r="F569" t="s">
        <v>183</v>
      </c>
      <c r="G569" t="str">
        <f ca="1">OFFSET('GROUP-FOR-PLOT'!$B$4,MATCH(F569,'GROUP-FOR-PLOT'!$A$5:$A$118,0),0)</f>
        <v>Mineralized</v>
      </c>
      <c r="H569">
        <v>2400</v>
      </c>
      <c r="I569">
        <v>104.98687664042018</v>
      </c>
      <c r="N569" t="s">
        <v>51</v>
      </c>
      <c r="O569" t="s">
        <v>11</v>
      </c>
      <c r="P569" t="s">
        <v>20</v>
      </c>
      <c r="Q569" t="str">
        <f ca="1">OFFSET('GROUP-FOR-PLOT'!$B$4,MATCH(P569,'GROUP-FOR-PLOT'!$A$5:$A$118,0),0)</f>
        <v>Mineralized</v>
      </c>
      <c r="R569">
        <v>4400</v>
      </c>
      <c r="S569">
        <v>20.013123359580277</v>
      </c>
    </row>
    <row r="570" spans="4:19" x14ac:dyDescent="0.25">
      <c r="D570" t="s">
        <v>176</v>
      </c>
      <c r="E570" t="s">
        <v>11</v>
      </c>
      <c r="F570" t="s">
        <v>183</v>
      </c>
      <c r="G570" t="str">
        <f ca="1">OFFSET('GROUP-FOR-PLOT'!$B$4,MATCH(F570,'GROUP-FOR-PLOT'!$A$5:$A$118,0),0)</f>
        <v>Mineralized</v>
      </c>
      <c r="H570">
        <v>2400</v>
      </c>
      <c r="I570">
        <v>112.07349081364828</v>
      </c>
      <c r="N570" t="s">
        <v>109</v>
      </c>
      <c r="O570" t="s">
        <v>11</v>
      </c>
      <c r="P570" t="s">
        <v>20</v>
      </c>
      <c r="Q570" t="str">
        <f ca="1">OFFSET('GROUP-FOR-PLOT'!$B$4,MATCH(P570,'GROUP-FOR-PLOT'!$A$5:$A$118,0),0)</f>
        <v>Mineralized</v>
      </c>
      <c r="R570">
        <v>4400</v>
      </c>
      <c r="S570">
        <v>400</v>
      </c>
    </row>
    <row r="571" spans="4:19" x14ac:dyDescent="0.25">
      <c r="D571" t="s">
        <v>201</v>
      </c>
      <c r="E571" t="s">
        <v>4</v>
      </c>
      <c r="F571" t="s">
        <v>204</v>
      </c>
      <c r="G571" t="str">
        <f ca="1">OFFSET('GROUP-FOR-PLOT'!$B$4,MATCH(F571,'GROUP-FOR-PLOT'!$A$5:$A$118,0),0)</f>
        <v>Mineralized</v>
      </c>
      <c r="H571">
        <v>2400</v>
      </c>
      <c r="I571">
        <v>333</v>
      </c>
      <c r="N571" t="s">
        <v>185</v>
      </c>
      <c r="O571" t="s">
        <v>11</v>
      </c>
      <c r="P571" t="s">
        <v>148</v>
      </c>
      <c r="Q571" t="str">
        <f ca="1">OFFSET('GROUP-FOR-PLOT'!$B$4,MATCH(P571,'GROUP-FOR-PLOT'!$A$5:$A$118,0),0)</f>
        <v>Mineralized</v>
      </c>
      <c r="R571">
        <v>4400</v>
      </c>
      <c r="S571">
        <v>16.107611548555724</v>
      </c>
    </row>
    <row r="572" spans="4:19" x14ac:dyDescent="0.25">
      <c r="D572" t="s">
        <v>201</v>
      </c>
      <c r="E572" t="s">
        <v>11</v>
      </c>
      <c r="F572" t="s">
        <v>148</v>
      </c>
      <c r="G572" t="str">
        <f ca="1">OFFSET('GROUP-FOR-PLOT'!$B$4,MATCH(F572,'GROUP-FOR-PLOT'!$A$5:$A$118,0),0)</f>
        <v>Mineralized</v>
      </c>
      <c r="H572">
        <v>2400</v>
      </c>
      <c r="I572">
        <v>67</v>
      </c>
      <c r="N572" t="s">
        <v>98</v>
      </c>
      <c r="O572" t="s">
        <v>11</v>
      </c>
      <c r="P572" t="s">
        <v>105</v>
      </c>
      <c r="Q572" t="str">
        <f ca="1">OFFSET('GROUP-FOR-PLOT'!$B$4,MATCH(P572,'GROUP-FOR-PLOT'!$A$5:$A$118,0),0)</f>
        <v>Mineralized</v>
      </c>
      <c r="R572">
        <v>4400</v>
      </c>
      <c r="S572">
        <v>183.72703412073497</v>
      </c>
    </row>
    <row r="573" spans="4:19" x14ac:dyDescent="0.25">
      <c r="D573" t="s">
        <v>212</v>
      </c>
      <c r="E573" t="s">
        <v>11</v>
      </c>
      <c r="F573" t="s">
        <v>181</v>
      </c>
      <c r="G573" t="str">
        <f ca="1">OFFSET('GROUP-FOR-PLOT'!$B$4,MATCH(F573,'GROUP-FOR-PLOT'!$A$5:$A$118,0),0)</f>
        <v>Mineralized</v>
      </c>
      <c r="H573">
        <v>2400</v>
      </c>
      <c r="I573">
        <v>33</v>
      </c>
      <c r="N573" t="s">
        <v>109</v>
      </c>
      <c r="O573" t="s">
        <v>11</v>
      </c>
      <c r="P573" t="s">
        <v>20</v>
      </c>
      <c r="Q573" t="str">
        <f ca="1">OFFSET('GROUP-FOR-PLOT'!$B$4,MATCH(P573,'GROUP-FOR-PLOT'!$A$5:$A$118,0),0)</f>
        <v>Mineralized</v>
      </c>
      <c r="R573">
        <v>4800</v>
      </c>
      <c r="S573">
        <v>18.993438320209862</v>
      </c>
    </row>
    <row r="574" spans="4:19" x14ac:dyDescent="0.25">
      <c r="D574" t="s">
        <v>90</v>
      </c>
      <c r="E574" t="s">
        <v>11</v>
      </c>
      <c r="F574" t="s">
        <v>32</v>
      </c>
      <c r="G574" t="str">
        <f ca="1">OFFSET('GROUP-FOR-PLOT'!$B$4,MATCH(F574,'GROUP-FOR-PLOT'!$A$5:$A$118,0),0)</f>
        <v>Mineralized</v>
      </c>
      <c r="H574" s="35">
        <v>2400</v>
      </c>
      <c r="I574" s="35">
        <v>231.9553805774276</v>
      </c>
      <c r="N574" t="s">
        <v>37</v>
      </c>
      <c r="O574" t="s">
        <v>11</v>
      </c>
      <c r="P574" t="s">
        <v>40</v>
      </c>
      <c r="Q574" t="str">
        <f ca="1">OFFSET('GROUP-FOR-PLOT'!$B$4,MATCH(P574,'GROUP-FOR-PLOT'!$A$5:$A$118,0),0)</f>
        <v>Mineralized</v>
      </c>
      <c r="R574">
        <v>4800</v>
      </c>
      <c r="S574">
        <v>38.934383202100435</v>
      </c>
    </row>
    <row r="575" spans="4:19" x14ac:dyDescent="0.25">
      <c r="D575" t="s">
        <v>90</v>
      </c>
      <c r="E575" t="s">
        <v>11</v>
      </c>
      <c r="F575" t="s">
        <v>32</v>
      </c>
      <c r="G575" t="str">
        <f ca="1">OFFSET('GROUP-FOR-PLOT'!$B$4,MATCH(F575,'GROUP-FOR-PLOT'!$A$5:$A$118,0),0)</f>
        <v>Mineralized</v>
      </c>
      <c r="H575" s="35">
        <v>2400</v>
      </c>
      <c r="I575" s="35">
        <v>38.057742782152673</v>
      </c>
      <c r="J575" s="35"/>
      <c r="K575" s="35"/>
      <c r="N575" t="s">
        <v>135</v>
      </c>
      <c r="O575" t="s">
        <v>11</v>
      </c>
      <c r="P575" t="s">
        <v>38</v>
      </c>
      <c r="Q575" t="str">
        <f ca="1">OFFSET('GROUP-FOR-PLOT'!$B$4,MATCH(P575,'GROUP-FOR-PLOT'!$A$5:$A$118,0),0)</f>
        <v>Mineralized</v>
      </c>
      <c r="R575">
        <v>5200</v>
      </c>
      <c r="S575">
        <v>65.6167979002621</v>
      </c>
    </row>
    <row r="576" spans="4:19" x14ac:dyDescent="0.25">
      <c r="D576" t="s">
        <v>185</v>
      </c>
      <c r="E576" t="s">
        <v>11</v>
      </c>
      <c r="F576" t="s">
        <v>186</v>
      </c>
      <c r="G576" t="str">
        <f ca="1">OFFSET('GROUP-FOR-PLOT'!$B$4,MATCH(F576,'GROUP-FOR-PLOT'!$A$5:$A$118,0),0)</f>
        <v>Mineralized</v>
      </c>
      <c r="H576">
        <v>2400</v>
      </c>
      <c r="I576">
        <v>19.028871391076336</v>
      </c>
      <c r="J576" s="35"/>
      <c r="K576" s="35"/>
      <c r="N576" t="s">
        <v>37</v>
      </c>
      <c r="O576" t="s">
        <v>11</v>
      </c>
      <c r="P576" t="s">
        <v>40</v>
      </c>
      <c r="Q576" t="str">
        <f ca="1">OFFSET('GROUP-FOR-PLOT'!$B$4,MATCH(P576,'GROUP-FOR-PLOT'!$A$5:$A$118,0),0)</f>
        <v>Mineralized</v>
      </c>
      <c r="R576">
        <v>5200</v>
      </c>
      <c r="S576">
        <v>240.92125984251925</v>
      </c>
    </row>
    <row r="577" spans="4:19" x14ac:dyDescent="0.25">
      <c r="D577" t="s">
        <v>82</v>
      </c>
      <c r="E577" t="s">
        <v>11</v>
      </c>
      <c r="F577" t="s">
        <v>84</v>
      </c>
      <c r="G577" t="str">
        <f ca="1">OFFSET('GROUP-FOR-PLOT'!$B$4,MATCH(F577,'GROUP-FOR-PLOT'!$A$5:$A$118,0),0)</f>
        <v>Mineralized</v>
      </c>
      <c r="H577">
        <v>2400</v>
      </c>
      <c r="I577">
        <v>121.01574803149651</v>
      </c>
      <c r="J577" s="35"/>
      <c r="K577" s="35"/>
      <c r="N577" t="s">
        <v>42</v>
      </c>
      <c r="O577" t="s">
        <v>11</v>
      </c>
      <c r="P577" t="s">
        <v>45</v>
      </c>
      <c r="Q577" t="str">
        <f ca="1">OFFSET('GROUP-FOR-PLOT'!$B$4,MATCH(P577,'GROUP-FOR-PLOT'!$A$5:$A$118,0),0)</f>
        <v>Mineralized</v>
      </c>
      <c r="R577">
        <v>5600</v>
      </c>
      <c r="S577">
        <v>209.02230971128665</v>
      </c>
    </row>
    <row r="578" spans="4:19" x14ac:dyDescent="0.25">
      <c r="D578" t="s">
        <v>25</v>
      </c>
      <c r="E578" t="s">
        <v>11</v>
      </c>
      <c r="F578" t="s">
        <v>14</v>
      </c>
      <c r="G578" t="str">
        <f ca="1">OFFSET('GROUP-FOR-PLOT'!$B$4,MATCH(F578,'GROUP-FOR-PLOT'!$A$5:$A$118,0),0)</f>
        <v>Mineralized</v>
      </c>
      <c r="H578" s="35">
        <v>2400</v>
      </c>
      <c r="I578" s="35">
        <v>6.0787401574802971</v>
      </c>
      <c r="N578" t="s">
        <v>92</v>
      </c>
      <c r="O578" t="s">
        <v>11</v>
      </c>
      <c r="P578" t="s">
        <v>94</v>
      </c>
      <c r="Q578" t="str">
        <f ca="1">OFFSET('GROUP-FOR-PLOT'!$B$4,MATCH(P578,'GROUP-FOR-PLOT'!$A$5:$A$118,0),0)</f>
        <v>Mineralized</v>
      </c>
      <c r="R578">
        <v>8000</v>
      </c>
      <c r="S578">
        <v>18.125984251970294</v>
      </c>
    </row>
    <row r="579" spans="4:19" x14ac:dyDescent="0.25">
      <c r="D579" t="s">
        <v>135</v>
      </c>
      <c r="E579" t="s">
        <v>11</v>
      </c>
      <c r="F579" t="s">
        <v>38</v>
      </c>
      <c r="G579" t="str">
        <f ca="1">OFFSET('GROUP-FOR-PLOT'!$B$4,MATCH(F579,'GROUP-FOR-PLOT'!$A$5:$A$118,0),0)</f>
        <v>Mineralized</v>
      </c>
      <c r="H579">
        <v>2400</v>
      </c>
      <c r="I579">
        <v>400</v>
      </c>
      <c r="N579" t="s">
        <v>92</v>
      </c>
      <c r="O579" t="s">
        <v>11</v>
      </c>
      <c r="P579" t="s">
        <v>94</v>
      </c>
      <c r="Q579" t="str">
        <f ca="1">OFFSET('GROUP-FOR-PLOT'!$B$4,MATCH(P579,'GROUP-FOR-PLOT'!$A$5:$A$118,0),0)</f>
        <v>Mineralized</v>
      </c>
      <c r="R579">
        <v>8400</v>
      </c>
      <c r="S579">
        <v>102.93700787401576</v>
      </c>
    </row>
    <row r="580" spans="4:19" x14ac:dyDescent="0.25">
      <c r="D580" t="s">
        <v>51</v>
      </c>
      <c r="E580" t="s">
        <v>9</v>
      </c>
      <c r="F580" t="s">
        <v>22</v>
      </c>
      <c r="G580" t="str">
        <f ca="1">OFFSET('GROUP-FOR-PLOT'!$B$4,MATCH(F580,'GROUP-FOR-PLOT'!$A$5:$A$118,0),0)</f>
        <v>Mineralized</v>
      </c>
      <c r="H580" s="35">
        <v>2400</v>
      </c>
      <c r="I580" s="35">
        <v>40.144356955380317</v>
      </c>
      <c r="N580" t="s">
        <v>92</v>
      </c>
      <c r="O580" t="s">
        <v>11</v>
      </c>
      <c r="P580" t="s">
        <v>96</v>
      </c>
      <c r="Q580" t="str">
        <f ca="1">OFFSET('GROUP-FOR-PLOT'!$B$4,MATCH(P580,'GROUP-FOR-PLOT'!$A$5:$A$118,0),0)</f>
        <v>Mineralized</v>
      </c>
      <c r="R580">
        <v>10400</v>
      </c>
      <c r="S580">
        <v>198.81889763779509</v>
      </c>
    </row>
    <row r="581" spans="4:19" x14ac:dyDescent="0.25">
      <c r="D581" t="s">
        <v>173</v>
      </c>
      <c r="E581" t="s">
        <v>11</v>
      </c>
      <c r="F581" t="s">
        <v>175</v>
      </c>
      <c r="G581" t="str">
        <f ca="1">OFFSET('GROUP-FOR-PLOT'!$B$4,MATCH(F581,'GROUP-FOR-PLOT'!$A$5:$A$118,0),0)</f>
        <v>Mineralized</v>
      </c>
      <c r="H581">
        <v>2400</v>
      </c>
      <c r="I581">
        <v>47.900262467191624</v>
      </c>
      <c r="N581" t="s">
        <v>92</v>
      </c>
      <c r="O581" t="s">
        <v>11</v>
      </c>
      <c r="P581" t="s">
        <v>94</v>
      </c>
      <c r="Q581" t="str">
        <f ca="1">OFFSET('GROUP-FOR-PLOT'!$B$4,MATCH(P581,'GROUP-FOR-PLOT'!$A$5:$A$118,0),0)</f>
        <v>Mineralized</v>
      </c>
      <c r="R581">
        <v>10400</v>
      </c>
      <c r="S581">
        <v>119.09448818897727</v>
      </c>
    </row>
    <row r="582" spans="4:19" x14ac:dyDescent="0.25">
      <c r="D582" t="s">
        <v>173</v>
      </c>
      <c r="E582" t="s">
        <v>4</v>
      </c>
      <c r="F582" t="s">
        <v>175</v>
      </c>
      <c r="G582" t="str">
        <f ca="1">OFFSET('GROUP-FOR-PLOT'!$B$4,MATCH(F582,'GROUP-FOR-PLOT'!$A$5:$A$118,0),0)</f>
        <v>Mineralized</v>
      </c>
      <c r="H582">
        <v>2400</v>
      </c>
      <c r="I582">
        <v>43.028871391076336</v>
      </c>
      <c r="N582" t="s">
        <v>98</v>
      </c>
      <c r="O582" t="s">
        <v>11</v>
      </c>
      <c r="P582" t="s">
        <v>33</v>
      </c>
      <c r="Q582" t="str">
        <f ca="1">OFFSET('GROUP-FOR-PLOT'!$B$4,MATCH(P582,'GROUP-FOR-PLOT'!$A$5:$A$118,0),0)</f>
        <v>Zeolitic</v>
      </c>
      <c r="R582">
        <v>400</v>
      </c>
      <c r="S582">
        <v>152.84251968503895</v>
      </c>
    </row>
    <row r="583" spans="4:19" x14ac:dyDescent="0.25">
      <c r="D583" t="s">
        <v>173</v>
      </c>
      <c r="E583" t="s">
        <v>11</v>
      </c>
      <c r="F583" t="s">
        <v>174</v>
      </c>
      <c r="G583" t="str">
        <f ca="1">OFFSET('GROUP-FOR-PLOT'!$B$4,MATCH(F583,'GROUP-FOR-PLOT'!$A$5:$A$118,0),0)</f>
        <v>Mineralized</v>
      </c>
      <c r="H583">
        <v>2400</v>
      </c>
      <c r="I583">
        <v>38.057742782152218</v>
      </c>
      <c r="N583" t="s">
        <v>193</v>
      </c>
      <c r="O583" t="s">
        <v>11</v>
      </c>
      <c r="P583" t="s">
        <v>190</v>
      </c>
      <c r="Q583" t="str">
        <f ca="1">OFFSET('GROUP-FOR-PLOT'!$B$4,MATCH(P583,'GROUP-FOR-PLOT'!$A$5:$A$118,0),0)</f>
        <v>Zeolitic</v>
      </c>
      <c r="R583">
        <v>400</v>
      </c>
      <c r="S583">
        <v>16</v>
      </c>
    </row>
    <row r="584" spans="4:19" x14ac:dyDescent="0.25">
      <c r="D584" t="s">
        <v>110</v>
      </c>
      <c r="E584" t="s">
        <v>9</v>
      </c>
      <c r="F584" t="s">
        <v>20</v>
      </c>
      <c r="G584" t="str">
        <f ca="1">OFFSET('GROUP-FOR-PLOT'!$B$4,MATCH(F584,'GROUP-FOR-PLOT'!$A$5:$A$118,0),0)</f>
        <v>Mineralized</v>
      </c>
      <c r="H584">
        <v>2400</v>
      </c>
      <c r="I584">
        <v>348.03937007874038</v>
      </c>
      <c r="N584" t="s">
        <v>193</v>
      </c>
      <c r="O584" t="s">
        <v>11</v>
      </c>
      <c r="P584" t="s">
        <v>161</v>
      </c>
      <c r="Q584" t="str">
        <f ca="1">OFFSET('GROUP-FOR-PLOT'!$B$4,MATCH(P584,'GROUP-FOR-PLOT'!$A$5:$A$118,0),0)</f>
        <v>Zeolitic</v>
      </c>
      <c r="R584">
        <v>400</v>
      </c>
      <c r="S584">
        <v>26</v>
      </c>
    </row>
    <row r="585" spans="4:19" x14ac:dyDescent="0.25">
      <c r="D585" t="s">
        <v>185</v>
      </c>
      <c r="E585" t="s">
        <v>16</v>
      </c>
      <c r="F585" t="s">
        <v>181</v>
      </c>
      <c r="G585" t="str">
        <f ca="1">OFFSET('GROUP-FOR-PLOT'!$B$4,MATCH(F585,'GROUP-FOR-PLOT'!$A$5:$A$118,0),0)</f>
        <v>Mineralized</v>
      </c>
      <c r="H585">
        <v>2800</v>
      </c>
      <c r="I585">
        <v>6.855643044619228</v>
      </c>
      <c r="N585" t="s">
        <v>198</v>
      </c>
      <c r="O585" t="s">
        <v>11</v>
      </c>
      <c r="P585" t="s">
        <v>164</v>
      </c>
      <c r="Q585" t="str">
        <f ca="1">OFFSET('GROUP-FOR-PLOT'!$B$4,MATCH(P585,'GROUP-FOR-PLOT'!$A$5:$A$118,0),0)</f>
        <v>Zeolitic</v>
      </c>
      <c r="R585">
        <v>400</v>
      </c>
      <c r="S585">
        <v>98</v>
      </c>
    </row>
    <row r="586" spans="4:19" x14ac:dyDescent="0.25">
      <c r="D586" t="s">
        <v>185</v>
      </c>
      <c r="E586" t="s">
        <v>11</v>
      </c>
      <c r="F586" t="s">
        <v>181</v>
      </c>
      <c r="G586" t="str">
        <f ca="1">OFFSET('GROUP-FOR-PLOT'!$B$4,MATCH(F586,'GROUP-FOR-PLOT'!$A$5:$A$118,0),0)</f>
        <v>Mineralized</v>
      </c>
      <c r="H586">
        <v>2800</v>
      </c>
      <c r="I586">
        <v>23.293963254593564</v>
      </c>
      <c r="N586" t="s">
        <v>198</v>
      </c>
      <c r="O586" t="s">
        <v>11</v>
      </c>
      <c r="P586" t="s">
        <v>164</v>
      </c>
      <c r="Q586" t="str">
        <f ca="1">OFFSET('GROUP-FOR-PLOT'!$B$4,MATCH(P586,'GROUP-FOR-PLOT'!$A$5:$A$118,0),0)</f>
        <v>Zeolitic</v>
      </c>
      <c r="R586">
        <v>400</v>
      </c>
      <c r="S586">
        <v>58.000000000000227</v>
      </c>
    </row>
    <row r="587" spans="4:19" x14ac:dyDescent="0.25">
      <c r="D587" t="s">
        <v>185</v>
      </c>
      <c r="E587" t="s">
        <v>11</v>
      </c>
      <c r="F587" t="s">
        <v>181</v>
      </c>
      <c r="G587" t="str">
        <f ca="1">OFFSET('GROUP-FOR-PLOT'!$B$4,MATCH(F587,'GROUP-FOR-PLOT'!$A$5:$A$118,0),0)</f>
        <v>Mineralized</v>
      </c>
      <c r="H587">
        <v>2800</v>
      </c>
      <c r="I587">
        <v>276.0183727034123</v>
      </c>
      <c r="N587" t="s">
        <v>216</v>
      </c>
      <c r="O587" t="s">
        <v>11</v>
      </c>
      <c r="P587" t="s">
        <v>164</v>
      </c>
      <c r="Q587" t="str">
        <f ca="1">OFFSET('GROUP-FOR-PLOT'!$B$4,MATCH(P587,'GROUP-FOR-PLOT'!$A$5:$A$118,0),0)</f>
        <v>Zeolitic</v>
      </c>
      <c r="R587">
        <v>400</v>
      </c>
      <c r="S587">
        <v>98</v>
      </c>
    </row>
    <row r="588" spans="4:19" x14ac:dyDescent="0.25">
      <c r="D588" t="s">
        <v>176</v>
      </c>
      <c r="E588" t="s">
        <v>11</v>
      </c>
      <c r="F588" t="s">
        <v>183</v>
      </c>
      <c r="G588" t="str">
        <f ca="1">OFFSET('GROUP-FOR-PLOT'!$B$4,MATCH(F588,'GROUP-FOR-PLOT'!$A$5:$A$118,0),0)</f>
        <v>Mineralized</v>
      </c>
      <c r="H588">
        <v>2800</v>
      </c>
      <c r="I588">
        <v>134.9737532808399</v>
      </c>
      <c r="J588" s="35"/>
      <c r="K588" s="35"/>
      <c r="N588" t="s">
        <v>216</v>
      </c>
      <c r="O588" t="s">
        <v>11</v>
      </c>
      <c r="P588" t="s">
        <v>164</v>
      </c>
      <c r="Q588" t="str">
        <f ca="1">OFFSET('GROUP-FOR-PLOT'!$B$4,MATCH(P588,'GROUP-FOR-PLOT'!$A$5:$A$118,0),0)</f>
        <v>Zeolitic</v>
      </c>
      <c r="R588">
        <v>400</v>
      </c>
      <c r="S588">
        <v>58.000000000000227</v>
      </c>
    </row>
    <row r="589" spans="4:19" x14ac:dyDescent="0.25">
      <c r="D589" t="s">
        <v>176</v>
      </c>
      <c r="E589" t="s">
        <v>11</v>
      </c>
      <c r="F589" t="s">
        <v>181</v>
      </c>
      <c r="G589" t="str">
        <f ca="1">OFFSET('GROUP-FOR-PLOT'!$B$4,MATCH(F589,'GROUP-FOR-PLOT'!$A$5:$A$118,0),0)</f>
        <v>Mineralized</v>
      </c>
      <c r="H589">
        <v>2800</v>
      </c>
      <c r="I589">
        <v>69.881889763779327</v>
      </c>
      <c r="J589" s="35"/>
      <c r="K589" s="35"/>
      <c r="N589" t="s">
        <v>185</v>
      </c>
      <c r="O589" t="s">
        <v>11</v>
      </c>
      <c r="P589" t="s">
        <v>33</v>
      </c>
      <c r="Q589" t="str">
        <f ca="1">OFFSET('GROUP-FOR-PLOT'!$B$4,MATCH(P589,'GROUP-FOR-PLOT'!$A$5:$A$118,0),0)</f>
        <v>Zeolitic</v>
      </c>
      <c r="R589">
        <v>400</v>
      </c>
      <c r="S589">
        <v>400</v>
      </c>
    </row>
    <row r="590" spans="4:19" x14ac:dyDescent="0.25">
      <c r="D590" t="s">
        <v>176</v>
      </c>
      <c r="E590" t="s">
        <v>9</v>
      </c>
      <c r="F590" t="s">
        <v>184</v>
      </c>
      <c r="G590" t="str">
        <f ca="1">OFFSET('GROUP-FOR-PLOT'!$B$4,MATCH(F590,'GROUP-FOR-PLOT'!$A$5:$A$118,0),0)</f>
        <v>Mineralized</v>
      </c>
      <c r="H590">
        <v>2800</v>
      </c>
      <c r="I590">
        <v>80.052493438320653</v>
      </c>
      <c r="J590" s="35"/>
      <c r="K590" s="35"/>
      <c r="N590" t="s">
        <v>159</v>
      </c>
      <c r="O590" t="s">
        <v>11</v>
      </c>
      <c r="P590" t="s">
        <v>160</v>
      </c>
      <c r="Q590" t="str">
        <f ca="1">OFFSET('GROUP-FOR-PLOT'!$B$4,MATCH(P590,'GROUP-FOR-PLOT'!$A$5:$A$118,0),0)</f>
        <v>Zeolitic</v>
      </c>
      <c r="R590">
        <v>400</v>
      </c>
      <c r="S590">
        <v>16.895013123359547</v>
      </c>
    </row>
    <row r="591" spans="4:19" x14ac:dyDescent="0.25">
      <c r="D591" t="s">
        <v>176</v>
      </c>
      <c r="E591" t="s">
        <v>11</v>
      </c>
      <c r="F591" t="s">
        <v>181</v>
      </c>
      <c r="G591" t="str">
        <f ca="1">OFFSET('GROUP-FOR-PLOT'!$B$4,MATCH(F591,'GROUP-FOR-PLOT'!$A$5:$A$118,0),0)</f>
        <v>Mineralized</v>
      </c>
      <c r="H591">
        <v>2800</v>
      </c>
      <c r="I591">
        <v>115.09186351706012</v>
      </c>
      <c r="N591" t="s">
        <v>159</v>
      </c>
      <c r="O591" t="s">
        <v>11</v>
      </c>
      <c r="P591" t="s">
        <v>86</v>
      </c>
      <c r="Q591" t="str">
        <f ca="1">OFFSET('GROUP-FOR-PLOT'!$B$4,MATCH(P591,'GROUP-FOR-PLOT'!$A$5:$A$118,0),0)</f>
        <v>Zeolitic</v>
      </c>
      <c r="R591">
        <v>400</v>
      </c>
      <c r="S591">
        <v>383.10498687664045</v>
      </c>
    </row>
    <row r="592" spans="4:19" x14ac:dyDescent="0.25">
      <c r="D592" t="s">
        <v>201</v>
      </c>
      <c r="E592" t="s">
        <v>11</v>
      </c>
      <c r="F592" t="s">
        <v>148</v>
      </c>
      <c r="G592" t="str">
        <f ca="1">OFFSET('GROUP-FOR-PLOT'!$B$4,MATCH(F592,'GROUP-FOR-PLOT'!$A$5:$A$118,0),0)</f>
        <v>Mineralized</v>
      </c>
      <c r="H592">
        <v>2800</v>
      </c>
      <c r="I592">
        <v>26</v>
      </c>
      <c r="N592" t="s">
        <v>196</v>
      </c>
      <c r="O592" t="s">
        <v>11</v>
      </c>
      <c r="P592" t="s">
        <v>33</v>
      </c>
      <c r="Q592" t="str">
        <f ca="1">OFFSET('GROUP-FOR-PLOT'!$B$4,MATCH(P592,'GROUP-FOR-PLOT'!$A$5:$A$118,0),0)</f>
        <v>Zeolitic</v>
      </c>
      <c r="R592">
        <v>400</v>
      </c>
      <c r="S592">
        <v>31</v>
      </c>
    </row>
    <row r="593" spans="4:19" x14ac:dyDescent="0.25">
      <c r="D593" t="s">
        <v>201</v>
      </c>
      <c r="E593" t="s">
        <v>11</v>
      </c>
      <c r="F593" t="s">
        <v>148</v>
      </c>
      <c r="G593" t="str">
        <f ca="1">OFFSET('GROUP-FOR-PLOT'!$B$4,MATCH(F593,'GROUP-FOR-PLOT'!$A$5:$A$118,0),0)</f>
        <v>Mineralized</v>
      </c>
      <c r="H593">
        <v>2800</v>
      </c>
      <c r="I593">
        <v>188.89763779527539</v>
      </c>
      <c r="N593" t="s">
        <v>205</v>
      </c>
      <c r="O593" t="s">
        <v>11</v>
      </c>
      <c r="P593" t="s">
        <v>33</v>
      </c>
      <c r="Q593" t="str">
        <f ca="1">OFFSET('GROUP-FOR-PLOT'!$B$4,MATCH(P593,'GROUP-FOR-PLOT'!$A$5:$A$118,0),0)</f>
        <v>Zeolitic</v>
      </c>
      <c r="R593">
        <v>400</v>
      </c>
      <c r="S593">
        <v>274.00000000000023</v>
      </c>
    </row>
    <row r="594" spans="4:19" x14ac:dyDescent="0.25">
      <c r="D594" t="s">
        <v>90</v>
      </c>
      <c r="E594" t="s">
        <v>11</v>
      </c>
      <c r="F594" t="s">
        <v>32</v>
      </c>
      <c r="G594" t="str">
        <f ca="1">OFFSET('GROUP-FOR-PLOT'!$B$4,MATCH(F594,'GROUP-FOR-PLOT'!$A$5:$A$118,0),0)</f>
        <v>Mineralized</v>
      </c>
      <c r="H594" s="35">
        <v>2800</v>
      </c>
      <c r="I594" s="35">
        <v>138.93700787401576</v>
      </c>
      <c r="N594" t="s">
        <v>81</v>
      </c>
      <c r="O594" t="s">
        <v>11</v>
      </c>
      <c r="P594" t="s">
        <v>12</v>
      </c>
      <c r="Q594" t="str">
        <f ca="1">OFFSET('GROUP-FOR-PLOT'!$B$4,MATCH(P594,'GROUP-FOR-PLOT'!$A$5:$A$118,0),0)</f>
        <v>Zeolitic</v>
      </c>
      <c r="R594">
        <v>400</v>
      </c>
      <c r="S594">
        <v>100.06561679790002</v>
      </c>
    </row>
    <row r="595" spans="4:19" x14ac:dyDescent="0.25">
      <c r="D595" t="s">
        <v>82</v>
      </c>
      <c r="E595" t="s">
        <v>11</v>
      </c>
      <c r="F595" t="s">
        <v>84</v>
      </c>
      <c r="G595" t="str">
        <f ca="1">OFFSET('GROUP-FOR-PLOT'!$B$4,MATCH(F595,'GROUP-FOR-PLOT'!$A$5:$A$118,0),0)</f>
        <v>Mineralized</v>
      </c>
      <c r="H595">
        <v>2800</v>
      </c>
      <c r="I595">
        <v>72.881889763779327</v>
      </c>
      <c r="N595" t="s">
        <v>108</v>
      </c>
      <c r="O595" t="s">
        <v>11</v>
      </c>
      <c r="P595" t="s">
        <v>12</v>
      </c>
      <c r="Q595" t="str">
        <f ca="1">OFFSET('GROUP-FOR-PLOT'!$B$4,MATCH(P595,'GROUP-FOR-PLOT'!$A$5:$A$118,0),0)</f>
        <v>Zeolitic</v>
      </c>
      <c r="R595">
        <v>400</v>
      </c>
      <c r="S595">
        <v>209.9737532808399</v>
      </c>
    </row>
    <row r="596" spans="4:19" x14ac:dyDescent="0.25">
      <c r="D596" t="s">
        <v>25</v>
      </c>
      <c r="E596" t="s">
        <v>11</v>
      </c>
      <c r="F596" t="s">
        <v>14</v>
      </c>
      <c r="G596" t="str">
        <f ca="1">OFFSET('GROUP-FOR-PLOT'!$B$4,MATCH(F596,'GROUP-FOR-PLOT'!$A$5:$A$118,0),0)</f>
        <v>Mineralized</v>
      </c>
      <c r="H596" s="35">
        <v>2800</v>
      </c>
      <c r="I596" s="35">
        <v>277.84514435695564</v>
      </c>
      <c r="N596" t="s">
        <v>37</v>
      </c>
      <c r="O596" t="s">
        <v>11</v>
      </c>
      <c r="P596" t="s">
        <v>18</v>
      </c>
      <c r="Q596" t="str">
        <f ca="1">OFFSET('GROUP-FOR-PLOT'!$B$4,MATCH(P596,'GROUP-FOR-PLOT'!$A$5:$A$118,0),0)</f>
        <v>Zeolitic</v>
      </c>
      <c r="R596">
        <v>400</v>
      </c>
      <c r="S596">
        <v>3.8477690288714257</v>
      </c>
    </row>
    <row r="597" spans="4:19" x14ac:dyDescent="0.25">
      <c r="D597" t="s">
        <v>135</v>
      </c>
      <c r="E597" t="s">
        <v>11</v>
      </c>
      <c r="F597" t="s">
        <v>38</v>
      </c>
      <c r="G597" t="str">
        <f ca="1">OFFSET('GROUP-FOR-PLOT'!$B$4,MATCH(F597,'GROUP-FOR-PLOT'!$A$5:$A$118,0),0)</f>
        <v>Mineralized</v>
      </c>
      <c r="H597">
        <v>2800</v>
      </c>
      <c r="I597">
        <v>400</v>
      </c>
      <c r="J597" s="35"/>
      <c r="K597" s="35"/>
      <c r="N597" t="s">
        <v>48</v>
      </c>
      <c r="O597" t="s">
        <v>11</v>
      </c>
      <c r="P597" t="s">
        <v>18</v>
      </c>
      <c r="Q597" t="str">
        <f ca="1">OFFSET('GROUP-FOR-PLOT'!$B$4,MATCH(P597,'GROUP-FOR-PLOT'!$A$5:$A$118,0),0)</f>
        <v>Zeolitic</v>
      </c>
      <c r="R597">
        <v>400</v>
      </c>
      <c r="S597">
        <v>348.88188976377933</v>
      </c>
    </row>
    <row r="598" spans="4:19" x14ac:dyDescent="0.25">
      <c r="D598" t="s">
        <v>51</v>
      </c>
      <c r="E598" t="s">
        <v>9</v>
      </c>
      <c r="F598" t="s">
        <v>22</v>
      </c>
      <c r="G598" t="str">
        <f ca="1">OFFSET('GROUP-FOR-PLOT'!$B$4,MATCH(F598,'GROUP-FOR-PLOT'!$A$5:$A$118,0),0)</f>
        <v>Mineralized</v>
      </c>
      <c r="H598" s="35">
        <v>2800</v>
      </c>
      <c r="I598" s="35">
        <v>89.895013123360513</v>
      </c>
      <c r="J598" s="35"/>
      <c r="K598" s="35"/>
      <c r="N598" t="s">
        <v>48</v>
      </c>
      <c r="O598" t="s">
        <v>11</v>
      </c>
      <c r="P598" t="s">
        <v>18</v>
      </c>
      <c r="Q598" t="str">
        <f ca="1">OFFSET('GROUP-FOR-PLOT'!$B$4,MATCH(P598,'GROUP-FOR-PLOT'!$A$5:$A$118,0),0)</f>
        <v>Zeolitic</v>
      </c>
      <c r="R598">
        <v>400</v>
      </c>
      <c r="S598">
        <v>51.118110236220673</v>
      </c>
    </row>
    <row r="599" spans="4:19" x14ac:dyDescent="0.25">
      <c r="D599" t="s">
        <v>173</v>
      </c>
      <c r="E599" t="s">
        <v>4</v>
      </c>
      <c r="F599" t="s">
        <v>175</v>
      </c>
      <c r="G599" t="str">
        <f ca="1">OFFSET('GROUP-FOR-PLOT'!$B$4,MATCH(F599,'GROUP-FOR-PLOT'!$A$5:$A$118,0),0)</f>
        <v>Mineralized</v>
      </c>
      <c r="H599">
        <v>2800</v>
      </c>
      <c r="I599">
        <v>95.094488188975902</v>
      </c>
      <c r="N599" t="s">
        <v>51</v>
      </c>
      <c r="O599" t="s">
        <v>11</v>
      </c>
      <c r="P599" t="s">
        <v>18</v>
      </c>
      <c r="Q599" t="str">
        <f ca="1">OFFSET('GROUP-FOR-PLOT'!$B$4,MATCH(P599,'GROUP-FOR-PLOT'!$A$5:$A$118,0),0)</f>
        <v>Zeolitic</v>
      </c>
      <c r="R599">
        <v>400</v>
      </c>
      <c r="S599">
        <v>105.1049868766404</v>
      </c>
    </row>
    <row r="600" spans="4:19" x14ac:dyDescent="0.25">
      <c r="D600" t="s">
        <v>173</v>
      </c>
      <c r="E600" t="s">
        <v>4</v>
      </c>
      <c r="F600" t="s">
        <v>175</v>
      </c>
      <c r="G600" t="str">
        <f ca="1">OFFSET('GROUP-FOR-PLOT'!$B$4,MATCH(F600,'GROUP-FOR-PLOT'!$A$5:$A$118,0),0)</f>
        <v>Mineralized</v>
      </c>
      <c r="H600">
        <v>2800</v>
      </c>
      <c r="I600">
        <v>65.94488188976311</v>
      </c>
      <c r="N600" t="s">
        <v>51</v>
      </c>
      <c r="O600" t="s">
        <v>11</v>
      </c>
      <c r="P600" t="s">
        <v>18</v>
      </c>
      <c r="Q600" t="str">
        <f ca="1">OFFSET('GROUP-FOR-PLOT'!$B$4,MATCH(P600,'GROUP-FOR-PLOT'!$A$5:$A$118,0),0)</f>
        <v>Zeolitic</v>
      </c>
      <c r="R600">
        <v>400</v>
      </c>
      <c r="S600">
        <v>135.82677165354335</v>
      </c>
    </row>
    <row r="601" spans="4:19" x14ac:dyDescent="0.25">
      <c r="D601" t="s">
        <v>110</v>
      </c>
      <c r="E601" t="s">
        <v>9</v>
      </c>
      <c r="F601" t="s">
        <v>20</v>
      </c>
      <c r="G601" t="str">
        <f ca="1">OFFSET('GROUP-FOR-PLOT'!$B$4,MATCH(F601,'GROUP-FOR-PLOT'!$A$5:$A$118,0),0)</f>
        <v>Mineralized</v>
      </c>
      <c r="H601">
        <v>2800</v>
      </c>
      <c r="I601">
        <v>37.13123359580004</v>
      </c>
      <c r="N601" t="s">
        <v>51</v>
      </c>
      <c r="O601" t="s">
        <v>11</v>
      </c>
      <c r="P601" t="s">
        <v>18</v>
      </c>
      <c r="Q601" t="str">
        <f ca="1">OFFSET('GROUP-FOR-PLOT'!$B$4,MATCH(P601,'GROUP-FOR-PLOT'!$A$5:$A$118,0),0)</f>
        <v>Zeolitic</v>
      </c>
      <c r="R601">
        <v>400</v>
      </c>
      <c r="S601">
        <v>18.044619422571941</v>
      </c>
    </row>
    <row r="602" spans="4:19" x14ac:dyDescent="0.25">
      <c r="D602" t="s">
        <v>110</v>
      </c>
      <c r="E602" t="s">
        <v>9</v>
      </c>
      <c r="F602" t="s">
        <v>20</v>
      </c>
      <c r="G602" t="str">
        <f ca="1">OFFSET('GROUP-FOR-PLOT'!$B$4,MATCH(F602,'GROUP-FOR-PLOT'!$A$5:$A$118,0),0)</f>
        <v>Mineralized</v>
      </c>
      <c r="H602">
        <v>2800</v>
      </c>
      <c r="I602">
        <v>34.120734908136001</v>
      </c>
      <c r="N602" t="s">
        <v>51</v>
      </c>
      <c r="O602" t="s">
        <v>11</v>
      </c>
      <c r="P602" t="s">
        <v>18</v>
      </c>
      <c r="Q602" t="str">
        <f ca="1">OFFSET('GROUP-FOR-PLOT'!$B$4,MATCH(P602,'GROUP-FOR-PLOT'!$A$5:$A$118,0),0)</f>
        <v>Zeolitic</v>
      </c>
      <c r="R602">
        <v>400</v>
      </c>
      <c r="S602">
        <v>141.02362204724432</v>
      </c>
    </row>
    <row r="603" spans="4:19" x14ac:dyDescent="0.25">
      <c r="D603" t="s">
        <v>48</v>
      </c>
      <c r="E603" t="s">
        <v>4</v>
      </c>
      <c r="F603" t="s">
        <v>41</v>
      </c>
      <c r="G603" t="str">
        <f ca="1">OFFSET('GROUP-FOR-PLOT'!$B$4,MATCH(F603,'GROUP-FOR-PLOT'!$A$5:$A$118,0),0)</f>
        <v>Mineralized</v>
      </c>
      <c r="H603" s="35">
        <v>3200</v>
      </c>
      <c r="I603" s="35">
        <v>16.144356955380317</v>
      </c>
      <c r="N603" t="s">
        <v>61</v>
      </c>
      <c r="O603" t="s">
        <v>11</v>
      </c>
      <c r="P603" t="s">
        <v>18</v>
      </c>
      <c r="Q603" t="str">
        <f ca="1">OFFSET('GROUP-FOR-PLOT'!$B$4,MATCH(P603,'GROUP-FOR-PLOT'!$A$5:$A$118,0),0)</f>
        <v>Zeolitic</v>
      </c>
      <c r="R603">
        <v>400</v>
      </c>
      <c r="S603">
        <v>80.015748031496059</v>
      </c>
    </row>
    <row r="604" spans="4:19" x14ac:dyDescent="0.25">
      <c r="D604" t="s">
        <v>185</v>
      </c>
      <c r="E604" t="s">
        <v>11</v>
      </c>
      <c r="F604" t="s">
        <v>181</v>
      </c>
      <c r="G604" t="str">
        <f ca="1">OFFSET('GROUP-FOR-PLOT'!$B$4,MATCH(F604,'GROUP-FOR-PLOT'!$A$5:$A$118,0),0)</f>
        <v>Mineralized</v>
      </c>
      <c r="H604">
        <v>3200</v>
      </c>
      <c r="I604">
        <v>326.99999999999955</v>
      </c>
      <c r="N604" t="s">
        <v>61</v>
      </c>
      <c r="O604" t="s">
        <v>11</v>
      </c>
      <c r="P604" t="s">
        <v>12</v>
      </c>
      <c r="Q604" t="str">
        <f ca="1">OFFSET('GROUP-FOR-PLOT'!$B$4,MATCH(P604,'GROUP-FOR-PLOT'!$A$5:$A$118,0),0)</f>
        <v>Zeolitic</v>
      </c>
      <c r="R604">
        <v>400</v>
      </c>
      <c r="S604">
        <v>118.76640419947489</v>
      </c>
    </row>
    <row r="605" spans="4:19" x14ac:dyDescent="0.25">
      <c r="D605" t="s">
        <v>176</v>
      </c>
      <c r="E605" t="s">
        <v>11</v>
      </c>
      <c r="F605" t="s">
        <v>181</v>
      </c>
      <c r="G605" t="str">
        <f ca="1">OFFSET('GROUP-FOR-PLOT'!$B$4,MATCH(F605,'GROUP-FOR-PLOT'!$A$5:$A$118,0),0)</f>
        <v>Mineralized</v>
      </c>
      <c r="H605">
        <v>3200</v>
      </c>
      <c r="I605">
        <v>49.934383202099525</v>
      </c>
      <c r="J605" s="35"/>
      <c r="K605" s="35"/>
      <c r="N605" t="s">
        <v>61</v>
      </c>
      <c r="O605" t="s">
        <v>11</v>
      </c>
      <c r="P605" t="s">
        <v>12</v>
      </c>
      <c r="Q605" t="str">
        <f ca="1">OFFSET('GROUP-FOR-PLOT'!$B$4,MATCH(P605,'GROUP-FOR-PLOT'!$A$5:$A$118,0),0)</f>
        <v>Zeolitic</v>
      </c>
      <c r="R605">
        <v>400</v>
      </c>
      <c r="S605">
        <v>164.14435695538077</v>
      </c>
    </row>
    <row r="606" spans="4:19" x14ac:dyDescent="0.25">
      <c r="D606" t="s">
        <v>176</v>
      </c>
      <c r="E606" t="s">
        <v>9</v>
      </c>
      <c r="F606" t="s">
        <v>183</v>
      </c>
      <c r="G606" t="str">
        <f ca="1">OFFSET('GROUP-FOR-PLOT'!$B$4,MATCH(F606,'GROUP-FOR-PLOT'!$A$5:$A$118,0),0)</f>
        <v>Mineralized</v>
      </c>
      <c r="H606">
        <v>3200</v>
      </c>
      <c r="I606">
        <v>189.96062992126008</v>
      </c>
      <c r="J606" s="35"/>
      <c r="K606" s="35"/>
      <c r="N606" t="s">
        <v>67</v>
      </c>
      <c r="O606" t="s">
        <v>11</v>
      </c>
      <c r="P606" t="s">
        <v>18</v>
      </c>
      <c r="Q606" t="str">
        <f ca="1">OFFSET('GROUP-FOR-PLOT'!$B$4,MATCH(P606,'GROUP-FOR-PLOT'!$A$5:$A$118,0),0)</f>
        <v>Zeolitic</v>
      </c>
      <c r="R606">
        <v>400</v>
      </c>
      <c r="S606">
        <v>154.93700787401622</v>
      </c>
    </row>
    <row r="607" spans="4:19" x14ac:dyDescent="0.25">
      <c r="D607" t="s">
        <v>176</v>
      </c>
      <c r="E607" t="s">
        <v>11</v>
      </c>
      <c r="F607" t="s">
        <v>183</v>
      </c>
      <c r="G607" t="str">
        <f ca="1">OFFSET('GROUP-FOR-PLOT'!$B$4,MATCH(F607,'GROUP-FOR-PLOT'!$A$5:$A$118,0),0)</f>
        <v>Mineralized</v>
      </c>
      <c r="H607">
        <v>3200</v>
      </c>
      <c r="I607">
        <v>139.10761154855572</v>
      </c>
      <c r="J607" s="35"/>
      <c r="K607" s="35"/>
      <c r="N607" t="s">
        <v>87</v>
      </c>
      <c r="O607" t="s">
        <v>11</v>
      </c>
      <c r="P607" t="s">
        <v>12</v>
      </c>
      <c r="Q607" t="str">
        <f ca="1">OFFSET('GROUP-FOR-PLOT'!$B$4,MATCH(P607,'GROUP-FOR-PLOT'!$A$5:$A$118,0),0)</f>
        <v>Zeolitic</v>
      </c>
      <c r="R607">
        <v>400</v>
      </c>
      <c r="S607">
        <v>253.85564304461923</v>
      </c>
    </row>
    <row r="608" spans="4:19" x14ac:dyDescent="0.25">
      <c r="D608" t="s">
        <v>176</v>
      </c>
      <c r="E608" t="s">
        <v>9</v>
      </c>
      <c r="F608" t="s">
        <v>183</v>
      </c>
      <c r="G608" t="str">
        <f ca="1">OFFSET('GROUP-FOR-PLOT'!$B$4,MATCH(F608,'GROUP-FOR-PLOT'!$A$5:$A$118,0),0)</f>
        <v>Mineralized</v>
      </c>
      <c r="H608">
        <v>3200</v>
      </c>
      <c r="I608">
        <v>20.997375328084672</v>
      </c>
      <c r="N608" t="s">
        <v>90</v>
      </c>
      <c r="O608" t="s">
        <v>11</v>
      </c>
      <c r="P608" t="s">
        <v>12</v>
      </c>
      <c r="Q608" t="str">
        <f ca="1">OFFSET('GROUP-FOR-PLOT'!$B$4,MATCH(P608,'GROUP-FOR-PLOT'!$A$5:$A$118,0),0)</f>
        <v>Zeolitic</v>
      </c>
      <c r="R608">
        <v>400</v>
      </c>
      <c r="S608">
        <v>100.06561679790025</v>
      </c>
    </row>
    <row r="609" spans="4:19" x14ac:dyDescent="0.25">
      <c r="D609" t="s">
        <v>90</v>
      </c>
      <c r="E609" t="s">
        <v>11</v>
      </c>
      <c r="F609" t="s">
        <v>32</v>
      </c>
      <c r="G609" t="str">
        <f ca="1">OFFSET('GROUP-FOR-PLOT'!$B$4,MATCH(F609,'GROUP-FOR-PLOT'!$A$5:$A$118,0),0)</f>
        <v>Mineralized</v>
      </c>
      <c r="H609" s="35">
        <v>3200</v>
      </c>
      <c r="I609" s="35">
        <v>111.06299212598333</v>
      </c>
      <c r="N609" t="s">
        <v>90</v>
      </c>
      <c r="O609" t="s">
        <v>11</v>
      </c>
      <c r="P609" t="s">
        <v>12</v>
      </c>
      <c r="Q609" t="str">
        <f ca="1">OFFSET('GROUP-FOR-PLOT'!$B$4,MATCH(P609,'GROUP-FOR-PLOT'!$A$5:$A$118,0),0)</f>
        <v>Zeolitic</v>
      </c>
      <c r="R609">
        <v>400</v>
      </c>
      <c r="S609">
        <v>40.026246719160326</v>
      </c>
    </row>
    <row r="610" spans="4:19" x14ac:dyDescent="0.25">
      <c r="D610" t="s">
        <v>98</v>
      </c>
      <c r="E610" t="s">
        <v>11</v>
      </c>
      <c r="F610" t="s">
        <v>102</v>
      </c>
      <c r="G610" t="str">
        <f ca="1">OFFSET('GROUP-FOR-PLOT'!$B$4,MATCH(F610,'GROUP-FOR-PLOT'!$A$5:$A$118,0),0)</f>
        <v>Mineralized</v>
      </c>
      <c r="H610" s="35">
        <v>3200</v>
      </c>
      <c r="I610" s="35">
        <v>356.86876640419996</v>
      </c>
      <c r="N610" t="s">
        <v>92</v>
      </c>
      <c r="O610" t="s">
        <v>11</v>
      </c>
      <c r="P610" t="s">
        <v>18</v>
      </c>
      <c r="Q610" t="str">
        <f ca="1">OFFSET('GROUP-FOR-PLOT'!$B$4,MATCH(P610,'GROUP-FOR-PLOT'!$A$5:$A$118,0),0)</f>
        <v>Zeolitic</v>
      </c>
      <c r="R610">
        <v>400</v>
      </c>
      <c r="S610">
        <v>160.10498687664062</v>
      </c>
    </row>
    <row r="611" spans="4:19" x14ac:dyDescent="0.25">
      <c r="D611" t="s">
        <v>25</v>
      </c>
      <c r="E611" t="s">
        <v>11</v>
      </c>
      <c r="F611" t="s">
        <v>14</v>
      </c>
      <c r="G611" t="str">
        <f ca="1">OFFSET('GROUP-FOR-PLOT'!$B$4,MATCH(F611,'GROUP-FOR-PLOT'!$A$5:$A$118,0),0)</f>
        <v>Mineralized</v>
      </c>
      <c r="H611" s="35">
        <v>3200</v>
      </c>
      <c r="I611" s="35">
        <v>320.90813648293897</v>
      </c>
      <c r="N611" t="s">
        <v>92</v>
      </c>
      <c r="O611" t="s">
        <v>11</v>
      </c>
      <c r="P611" t="s">
        <v>18</v>
      </c>
      <c r="Q611" t="str">
        <f ca="1">OFFSET('GROUP-FOR-PLOT'!$B$4,MATCH(P611,'GROUP-FOR-PLOT'!$A$5:$A$118,0),0)</f>
        <v>Zeolitic</v>
      </c>
      <c r="R611">
        <v>400</v>
      </c>
      <c r="S611">
        <v>226.85301837270345</v>
      </c>
    </row>
    <row r="612" spans="4:19" x14ac:dyDescent="0.25">
      <c r="D612" t="s">
        <v>135</v>
      </c>
      <c r="E612" t="s">
        <v>11</v>
      </c>
      <c r="F612" t="s">
        <v>38</v>
      </c>
      <c r="G612" t="str">
        <f ca="1">OFFSET('GROUP-FOR-PLOT'!$B$4,MATCH(F612,'GROUP-FOR-PLOT'!$A$5:$A$118,0),0)</f>
        <v>Mineralized</v>
      </c>
      <c r="H612">
        <v>3200</v>
      </c>
      <c r="I612">
        <v>360.84251968503941</v>
      </c>
      <c r="J612" s="35"/>
      <c r="K612" s="35"/>
      <c r="N612" t="s">
        <v>98</v>
      </c>
      <c r="O612" t="s">
        <v>11</v>
      </c>
      <c r="P612" t="s">
        <v>12</v>
      </c>
      <c r="Q612" t="str">
        <f ca="1">OFFSET('GROUP-FOR-PLOT'!$B$4,MATCH(P612,'GROUP-FOR-PLOT'!$A$5:$A$118,0),0)</f>
        <v>Zeolitic</v>
      </c>
      <c r="R612">
        <v>400</v>
      </c>
      <c r="S612">
        <v>60.039370078740376</v>
      </c>
    </row>
    <row r="613" spans="4:19" x14ac:dyDescent="0.25">
      <c r="D613" t="s">
        <v>135</v>
      </c>
      <c r="E613" t="s">
        <v>9</v>
      </c>
      <c r="F613" t="s">
        <v>38</v>
      </c>
      <c r="G613" t="str">
        <f ca="1">OFFSET('GROUP-FOR-PLOT'!$B$4,MATCH(F613,'GROUP-FOR-PLOT'!$A$5:$A$118,0),0)</f>
        <v>Mineralized</v>
      </c>
      <c r="H613">
        <v>3200</v>
      </c>
      <c r="I613">
        <v>39.157480314960594</v>
      </c>
      <c r="N613" t="s">
        <v>98</v>
      </c>
      <c r="O613" t="s">
        <v>11</v>
      </c>
      <c r="P613" t="s">
        <v>12</v>
      </c>
      <c r="Q613" t="str">
        <f ca="1">OFFSET('GROUP-FOR-PLOT'!$B$4,MATCH(P613,'GROUP-FOR-PLOT'!$A$5:$A$118,0),0)</f>
        <v>Zeolitic</v>
      </c>
      <c r="R613">
        <v>400</v>
      </c>
      <c r="S613">
        <v>110.23622047244135</v>
      </c>
    </row>
    <row r="614" spans="4:19" x14ac:dyDescent="0.25">
      <c r="D614" t="s">
        <v>51</v>
      </c>
      <c r="E614" t="s">
        <v>11</v>
      </c>
      <c r="F614" t="s">
        <v>20</v>
      </c>
      <c r="G614" t="str">
        <f ca="1">OFFSET('GROUP-FOR-PLOT'!$B$4,MATCH(F614,'GROUP-FOR-PLOT'!$A$5:$A$118,0),0)</f>
        <v>Mineralized</v>
      </c>
      <c r="H614" s="35">
        <v>3200</v>
      </c>
      <c r="I614" s="35">
        <v>40.026246719158735</v>
      </c>
      <c r="N614" t="s">
        <v>30</v>
      </c>
      <c r="O614" t="s">
        <v>11</v>
      </c>
      <c r="P614" t="s">
        <v>18</v>
      </c>
      <c r="Q614" t="str">
        <f ca="1">OFFSET('GROUP-FOR-PLOT'!$B$4,MATCH(P614,'GROUP-FOR-PLOT'!$A$5:$A$118,0),0)</f>
        <v>Zeolitic</v>
      </c>
      <c r="R614">
        <v>400</v>
      </c>
      <c r="S614">
        <v>147.96587926509164</v>
      </c>
    </row>
    <row r="615" spans="4:19" x14ac:dyDescent="0.25">
      <c r="D615" t="s">
        <v>48</v>
      </c>
      <c r="E615" t="s">
        <v>4</v>
      </c>
      <c r="F615" t="s">
        <v>41</v>
      </c>
      <c r="G615" t="str">
        <f ca="1">OFFSET('GROUP-FOR-PLOT'!$B$4,MATCH(F615,'GROUP-FOR-PLOT'!$A$5:$A$118,0),0)</f>
        <v>Mineralized</v>
      </c>
      <c r="H615" s="35">
        <v>3600</v>
      </c>
      <c r="I615" s="35">
        <v>27.162729658792159</v>
      </c>
      <c r="N615" t="s">
        <v>188</v>
      </c>
      <c r="O615" t="s">
        <v>11</v>
      </c>
      <c r="P615" t="s">
        <v>12</v>
      </c>
      <c r="Q615" t="str">
        <f ca="1">OFFSET('GROUP-FOR-PLOT'!$B$4,MATCH(P615,'GROUP-FOR-PLOT'!$A$5:$A$118,0),0)</f>
        <v>Zeolitic</v>
      </c>
      <c r="R615">
        <v>400</v>
      </c>
      <c r="S615">
        <v>174.37926509186354</v>
      </c>
    </row>
    <row r="616" spans="4:19" x14ac:dyDescent="0.25">
      <c r="D616" t="s">
        <v>185</v>
      </c>
      <c r="E616" t="s">
        <v>11</v>
      </c>
      <c r="F616" t="s">
        <v>184</v>
      </c>
      <c r="G616" t="str">
        <f ca="1">OFFSET('GROUP-FOR-PLOT'!$B$4,MATCH(F616,'GROUP-FOR-PLOT'!$A$5:$A$118,0),0)</f>
        <v>Mineralized</v>
      </c>
      <c r="H616">
        <v>3600</v>
      </c>
      <c r="I616">
        <v>371.95013123359558</v>
      </c>
      <c r="N616" t="s">
        <v>21</v>
      </c>
      <c r="O616" t="s">
        <v>11</v>
      </c>
      <c r="P616" t="s">
        <v>12</v>
      </c>
      <c r="Q616" t="str">
        <f ca="1">OFFSET('GROUP-FOR-PLOT'!$B$4,MATCH(P616,'GROUP-FOR-PLOT'!$A$5:$A$118,0),0)</f>
        <v>Zeolitic</v>
      </c>
      <c r="R616">
        <v>400</v>
      </c>
      <c r="S616">
        <v>72.178477690288673</v>
      </c>
    </row>
    <row r="617" spans="4:19" x14ac:dyDescent="0.25">
      <c r="D617" t="s">
        <v>176</v>
      </c>
      <c r="E617" t="s">
        <v>9</v>
      </c>
      <c r="F617" t="s">
        <v>183</v>
      </c>
      <c r="G617" t="str">
        <f ca="1">OFFSET('GROUP-FOR-PLOT'!$B$4,MATCH(F617,'GROUP-FOR-PLOT'!$A$5:$A$118,0),0)</f>
        <v>Mineralized</v>
      </c>
      <c r="H617">
        <v>3600</v>
      </c>
      <c r="I617">
        <v>163.05774278215267</v>
      </c>
      <c r="J617" s="35"/>
      <c r="K617" s="35"/>
      <c r="N617" t="s">
        <v>21</v>
      </c>
      <c r="O617" t="s">
        <v>11</v>
      </c>
      <c r="P617" t="s">
        <v>12</v>
      </c>
      <c r="Q617" t="str">
        <f ca="1">OFFSET('GROUP-FOR-PLOT'!$B$4,MATCH(P617,'GROUP-FOR-PLOT'!$A$5:$A$118,0),0)</f>
        <v>Zeolitic</v>
      </c>
      <c r="R617">
        <v>400</v>
      </c>
      <c r="S617">
        <v>132.84776902887143</v>
      </c>
    </row>
    <row r="618" spans="4:19" x14ac:dyDescent="0.25">
      <c r="D618" t="s">
        <v>176</v>
      </c>
      <c r="E618" t="s">
        <v>11</v>
      </c>
      <c r="F618" t="s">
        <v>183</v>
      </c>
      <c r="G618" t="str">
        <f ca="1">OFFSET('GROUP-FOR-PLOT'!$B$4,MATCH(F618,'GROUP-FOR-PLOT'!$A$5:$A$118,0),0)</f>
        <v>Mineralized</v>
      </c>
      <c r="H618">
        <v>3600</v>
      </c>
      <c r="I618">
        <v>69.881889763779327</v>
      </c>
      <c r="J618" s="35"/>
      <c r="K618" s="35"/>
      <c r="N618" t="s">
        <v>193</v>
      </c>
      <c r="O618" t="s">
        <v>11</v>
      </c>
      <c r="P618" t="s">
        <v>12</v>
      </c>
      <c r="Q618" t="str">
        <f ca="1">OFFSET('GROUP-FOR-PLOT'!$B$4,MATCH(P618,'GROUP-FOR-PLOT'!$A$5:$A$118,0),0)</f>
        <v>Zeolitic</v>
      </c>
      <c r="R618">
        <v>400</v>
      </c>
      <c r="S618">
        <v>20</v>
      </c>
    </row>
    <row r="619" spans="4:19" x14ac:dyDescent="0.25">
      <c r="D619" t="s">
        <v>42</v>
      </c>
      <c r="E619" t="s">
        <v>11</v>
      </c>
      <c r="F619" t="s">
        <v>44</v>
      </c>
      <c r="G619" t="str">
        <f ca="1">OFFSET('GROUP-FOR-PLOT'!$B$4,MATCH(F619,'GROUP-FOR-PLOT'!$A$5:$A$118,0),0)</f>
        <v>Mineralized</v>
      </c>
      <c r="H619" s="35">
        <v>3600</v>
      </c>
      <c r="I619" s="35">
        <v>109.02099737532899</v>
      </c>
      <c r="N619" t="s">
        <v>193</v>
      </c>
      <c r="O619" t="s">
        <v>11</v>
      </c>
      <c r="P619" t="s">
        <v>12</v>
      </c>
      <c r="Q619" t="str">
        <f ca="1">OFFSET('GROUP-FOR-PLOT'!$B$4,MATCH(P619,'GROUP-FOR-PLOT'!$A$5:$A$118,0),0)</f>
        <v>Zeolitic</v>
      </c>
      <c r="R619">
        <v>400</v>
      </c>
      <c r="S619">
        <v>150</v>
      </c>
    </row>
    <row r="620" spans="4:19" x14ac:dyDescent="0.25">
      <c r="D620" t="s">
        <v>98</v>
      </c>
      <c r="E620" t="s">
        <v>11</v>
      </c>
      <c r="F620" t="s">
        <v>102</v>
      </c>
      <c r="G620" t="str">
        <f ca="1">OFFSET('GROUP-FOR-PLOT'!$B$4,MATCH(F620,'GROUP-FOR-PLOT'!$A$5:$A$118,0),0)</f>
        <v>Mineralized</v>
      </c>
      <c r="H620" s="35">
        <v>3600</v>
      </c>
      <c r="I620" s="35">
        <v>163.14435695538032</v>
      </c>
      <c r="N620" t="s">
        <v>198</v>
      </c>
      <c r="O620" t="s">
        <v>11</v>
      </c>
      <c r="P620" t="s">
        <v>52</v>
      </c>
      <c r="Q620" t="str">
        <f ca="1">OFFSET('GROUP-FOR-PLOT'!$B$4,MATCH(P620,'GROUP-FOR-PLOT'!$A$5:$A$118,0),0)</f>
        <v>Zeolitic</v>
      </c>
      <c r="R620">
        <v>400</v>
      </c>
      <c r="S620">
        <v>39.999999999999773</v>
      </c>
    </row>
    <row r="621" spans="4:19" x14ac:dyDescent="0.25">
      <c r="D621" t="s">
        <v>98</v>
      </c>
      <c r="E621" t="s">
        <v>11</v>
      </c>
      <c r="F621" t="s">
        <v>15</v>
      </c>
      <c r="G621" t="str">
        <f ca="1">OFFSET('GROUP-FOR-PLOT'!$B$4,MATCH(F621,'GROUP-FOR-PLOT'!$A$5:$A$118,0),0)</f>
        <v>Mineralized</v>
      </c>
      <c r="H621" s="35">
        <v>3600</v>
      </c>
      <c r="I621" s="35">
        <v>129.92125984252016</v>
      </c>
      <c r="N621" t="s">
        <v>216</v>
      </c>
      <c r="O621" t="s">
        <v>11</v>
      </c>
      <c r="P621" t="s">
        <v>52</v>
      </c>
      <c r="Q621" t="str">
        <f ca="1">OFFSET('GROUP-FOR-PLOT'!$B$4,MATCH(P621,'GROUP-FOR-PLOT'!$A$5:$A$118,0),0)</f>
        <v>Zeolitic</v>
      </c>
      <c r="R621">
        <v>400</v>
      </c>
      <c r="S621">
        <v>37.999999999999773</v>
      </c>
    </row>
    <row r="622" spans="4:19" x14ac:dyDescent="0.25">
      <c r="D622" t="s">
        <v>98</v>
      </c>
      <c r="E622" t="s">
        <v>11</v>
      </c>
      <c r="F622" t="s">
        <v>103</v>
      </c>
      <c r="G622" t="str">
        <f ca="1">OFFSET('GROUP-FOR-PLOT'!$B$4,MATCH(F622,'GROUP-FOR-PLOT'!$A$5:$A$118,0),0)</f>
        <v>Mineralized</v>
      </c>
      <c r="H622" s="35">
        <v>3600</v>
      </c>
      <c r="I622" s="35">
        <v>106.93438320209953</v>
      </c>
      <c r="N622" t="s">
        <v>217</v>
      </c>
      <c r="O622" t="s">
        <v>11</v>
      </c>
      <c r="P622" t="s">
        <v>12</v>
      </c>
      <c r="Q622" t="str">
        <f ca="1">OFFSET('GROUP-FOR-PLOT'!$B$4,MATCH(P622,'GROUP-FOR-PLOT'!$A$5:$A$118,0),0)</f>
        <v>Zeolitic</v>
      </c>
      <c r="R622">
        <v>400</v>
      </c>
      <c r="S622">
        <v>69.999999999999773</v>
      </c>
    </row>
    <row r="623" spans="4:19" x14ac:dyDescent="0.25">
      <c r="D623" t="s">
        <v>135</v>
      </c>
      <c r="E623" t="s">
        <v>9</v>
      </c>
      <c r="F623" t="s">
        <v>38</v>
      </c>
      <c r="G623" t="str">
        <f ca="1">OFFSET('GROUP-FOR-PLOT'!$B$4,MATCH(F623,'GROUP-FOR-PLOT'!$A$5:$A$118,0),0)</f>
        <v>Mineralized</v>
      </c>
      <c r="H623">
        <v>3600</v>
      </c>
      <c r="I623">
        <v>400</v>
      </c>
      <c r="N623" t="s">
        <v>217</v>
      </c>
      <c r="O623" t="s">
        <v>11</v>
      </c>
      <c r="P623" t="s">
        <v>12</v>
      </c>
      <c r="Q623" t="str">
        <f ca="1">OFFSET('GROUP-FOR-PLOT'!$B$4,MATCH(P623,'GROUP-FOR-PLOT'!$A$5:$A$118,0),0)</f>
        <v>Zeolitic</v>
      </c>
      <c r="R623">
        <v>400</v>
      </c>
      <c r="S623">
        <v>37</v>
      </c>
    </row>
    <row r="624" spans="4:19" x14ac:dyDescent="0.25">
      <c r="D624" t="s">
        <v>51</v>
      </c>
      <c r="E624" t="s">
        <v>4</v>
      </c>
      <c r="F624" t="s">
        <v>57</v>
      </c>
      <c r="G624" t="str">
        <f ca="1">OFFSET('GROUP-FOR-PLOT'!$B$4,MATCH(F624,'GROUP-FOR-PLOT'!$A$5:$A$118,0),0)</f>
        <v>Mineralized</v>
      </c>
      <c r="H624" s="35">
        <v>3600</v>
      </c>
      <c r="I624" s="35">
        <v>70.209973753280792</v>
      </c>
      <c r="N624" t="s">
        <v>217</v>
      </c>
      <c r="O624" t="s">
        <v>11</v>
      </c>
      <c r="P624" t="s">
        <v>12</v>
      </c>
      <c r="Q624" t="str">
        <f ca="1">OFFSET('GROUP-FOR-PLOT'!$B$4,MATCH(P624,'GROUP-FOR-PLOT'!$A$5:$A$118,0),0)</f>
        <v>Zeolitic</v>
      </c>
      <c r="R624">
        <v>400</v>
      </c>
      <c r="S624">
        <v>128.00000000000023</v>
      </c>
    </row>
    <row r="625" spans="4:19" x14ac:dyDescent="0.25">
      <c r="D625" t="s">
        <v>51</v>
      </c>
      <c r="E625" t="s">
        <v>11</v>
      </c>
      <c r="F625" t="s">
        <v>20</v>
      </c>
      <c r="G625" t="str">
        <f ca="1">OFFSET('GROUP-FOR-PLOT'!$B$4,MATCH(F625,'GROUP-FOR-PLOT'!$A$5:$A$118,0),0)</f>
        <v>Mineralized</v>
      </c>
      <c r="H625" s="35">
        <v>3600</v>
      </c>
      <c r="I625" s="35">
        <v>80.052493438320198</v>
      </c>
      <c r="N625" t="s">
        <v>217</v>
      </c>
      <c r="O625" t="s">
        <v>11</v>
      </c>
      <c r="P625" t="s">
        <v>12</v>
      </c>
      <c r="Q625" t="str">
        <f ca="1">OFFSET('GROUP-FOR-PLOT'!$B$4,MATCH(P625,'GROUP-FOR-PLOT'!$A$5:$A$118,0),0)</f>
        <v>Zeolitic</v>
      </c>
      <c r="R625">
        <v>400</v>
      </c>
      <c r="S625">
        <v>54</v>
      </c>
    </row>
    <row r="626" spans="4:19" x14ac:dyDescent="0.25">
      <c r="D626" t="s">
        <v>109</v>
      </c>
      <c r="E626" t="s">
        <v>11</v>
      </c>
      <c r="F626" t="s">
        <v>20</v>
      </c>
      <c r="G626" t="str">
        <f ca="1">OFFSET('GROUP-FOR-PLOT'!$B$4,MATCH(F626,'GROUP-FOR-PLOT'!$A$5:$A$118,0),0)</f>
        <v>Mineralized</v>
      </c>
      <c r="H626" s="35">
        <v>3600</v>
      </c>
      <c r="I626" s="35">
        <v>232.93963254593109</v>
      </c>
      <c r="J626" s="35"/>
      <c r="K626" s="35"/>
      <c r="N626" t="s">
        <v>217</v>
      </c>
      <c r="O626" t="s">
        <v>11</v>
      </c>
      <c r="P626" t="s">
        <v>12</v>
      </c>
      <c r="Q626" t="str">
        <f ca="1">OFFSET('GROUP-FOR-PLOT'!$B$4,MATCH(P626,'GROUP-FOR-PLOT'!$A$5:$A$118,0),0)</f>
        <v>Zeolitic</v>
      </c>
      <c r="R626">
        <v>400</v>
      </c>
      <c r="S626">
        <v>78</v>
      </c>
    </row>
    <row r="627" spans="4:19" x14ac:dyDescent="0.25">
      <c r="D627" t="s">
        <v>109</v>
      </c>
      <c r="E627" t="s">
        <v>11</v>
      </c>
      <c r="F627" t="s">
        <v>20</v>
      </c>
      <c r="G627" t="str">
        <f ca="1">OFFSET('GROUP-FOR-PLOT'!$B$4,MATCH(F627,'GROUP-FOR-PLOT'!$A$5:$A$118,0),0)</f>
        <v>Mineralized</v>
      </c>
      <c r="H627" s="35">
        <v>3600</v>
      </c>
      <c r="I627" s="35">
        <v>118.04724409448863</v>
      </c>
      <c r="J627" s="35"/>
      <c r="K627" s="35"/>
      <c r="N627" t="s">
        <v>168</v>
      </c>
      <c r="O627" t="s">
        <v>11</v>
      </c>
      <c r="P627" t="s">
        <v>12</v>
      </c>
      <c r="Q627" t="str">
        <f ca="1">OFFSET('GROUP-FOR-PLOT'!$B$4,MATCH(P627,'GROUP-FOR-PLOT'!$A$5:$A$118,0),0)</f>
        <v>Zeolitic</v>
      </c>
      <c r="R627">
        <v>400</v>
      </c>
      <c r="S627">
        <v>193.86876640419905</v>
      </c>
    </row>
    <row r="628" spans="4:19" x14ac:dyDescent="0.25">
      <c r="D628" t="s">
        <v>51</v>
      </c>
      <c r="E628" t="s">
        <v>9</v>
      </c>
      <c r="F628" t="s">
        <v>58</v>
      </c>
      <c r="G628" t="str">
        <f ca="1">OFFSET('GROUP-FOR-PLOT'!$B$4,MATCH(F628,'GROUP-FOR-PLOT'!$A$5:$A$118,0),0)</f>
        <v>Mineralized</v>
      </c>
      <c r="H628" s="35">
        <v>4000</v>
      </c>
      <c r="I628" s="35">
        <v>275.14435695538032</v>
      </c>
      <c r="J628" s="35"/>
      <c r="K628" s="35"/>
      <c r="N628" t="s">
        <v>168</v>
      </c>
      <c r="O628" t="s">
        <v>11</v>
      </c>
      <c r="P628" t="s">
        <v>12</v>
      </c>
      <c r="Q628" t="str">
        <f ca="1">OFFSET('GROUP-FOR-PLOT'!$B$4,MATCH(P628,'GROUP-FOR-PLOT'!$A$5:$A$118,0),0)</f>
        <v>Zeolitic</v>
      </c>
      <c r="R628">
        <v>400</v>
      </c>
      <c r="S628">
        <v>130.24934383202117</v>
      </c>
    </row>
    <row r="629" spans="4:19" x14ac:dyDescent="0.25">
      <c r="D629" t="s">
        <v>98</v>
      </c>
      <c r="E629" t="s">
        <v>4</v>
      </c>
      <c r="F629" t="s">
        <v>104</v>
      </c>
      <c r="G629" t="str">
        <f ca="1">OFFSET('GROUP-FOR-PLOT'!$B$4,MATCH(F629,'GROUP-FOR-PLOT'!$A$5:$A$118,0),0)</f>
        <v>Mineralized</v>
      </c>
      <c r="H629" s="35">
        <v>4000</v>
      </c>
      <c r="I629" s="35">
        <v>122.09186351706012</v>
      </c>
      <c r="J629" s="35"/>
      <c r="K629" s="35"/>
      <c r="N629" t="s">
        <v>176</v>
      </c>
      <c r="O629" t="s">
        <v>11</v>
      </c>
      <c r="P629" t="s">
        <v>12</v>
      </c>
      <c r="Q629" t="str">
        <f ca="1">OFFSET('GROUP-FOR-PLOT'!$B$4,MATCH(P629,'GROUP-FOR-PLOT'!$A$5:$A$118,0),0)</f>
        <v>Zeolitic</v>
      </c>
      <c r="R629">
        <v>400</v>
      </c>
      <c r="S629">
        <v>110.10498687664017</v>
      </c>
    </row>
    <row r="630" spans="4:19" x14ac:dyDescent="0.25">
      <c r="D630" t="s">
        <v>185</v>
      </c>
      <c r="E630" t="s">
        <v>11</v>
      </c>
      <c r="F630" t="s">
        <v>184</v>
      </c>
      <c r="G630" t="str">
        <f ca="1">OFFSET('GROUP-FOR-PLOT'!$B$4,MATCH(F630,'GROUP-FOR-PLOT'!$A$5:$A$118,0),0)</f>
        <v>Mineralized</v>
      </c>
      <c r="H630">
        <v>4000</v>
      </c>
      <c r="I630">
        <v>246.16010498687592</v>
      </c>
      <c r="J630" s="35"/>
      <c r="K630" s="35"/>
      <c r="N630" t="s">
        <v>196</v>
      </c>
      <c r="O630" t="s">
        <v>11</v>
      </c>
      <c r="P630" t="s">
        <v>12</v>
      </c>
      <c r="Q630" t="str">
        <f ca="1">OFFSET('GROUP-FOR-PLOT'!$B$4,MATCH(P630,'GROUP-FOR-PLOT'!$A$5:$A$118,0),0)</f>
        <v>Zeolitic</v>
      </c>
      <c r="R630">
        <v>400</v>
      </c>
      <c r="S630">
        <v>275</v>
      </c>
    </row>
    <row r="631" spans="4:19" x14ac:dyDescent="0.25">
      <c r="D631" t="s">
        <v>185</v>
      </c>
      <c r="E631" t="s">
        <v>11</v>
      </c>
      <c r="F631" t="s">
        <v>148</v>
      </c>
      <c r="G631" t="str">
        <f ca="1">OFFSET('GROUP-FOR-PLOT'!$B$4,MATCH(F631,'GROUP-FOR-PLOT'!$A$5:$A$118,0),0)</f>
        <v>Mineralized</v>
      </c>
      <c r="H631">
        <v>4000</v>
      </c>
      <c r="I631">
        <v>122.01574803149651</v>
      </c>
      <c r="J631" s="35"/>
      <c r="K631" s="35"/>
      <c r="N631" t="s">
        <v>205</v>
      </c>
      <c r="O631" t="s">
        <v>11</v>
      </c>
      <c r="P631" t="s">
        <v>12</v>
      </c>
      <c r="Q631" t="str">
        <f ca="1">OFFSET('GROUP-FOR-PLOT'!$B$4,MATCH(P631,'GROUP-FOR-PLOT'!$A$5:$A$118,0),0)</f>
        <v>Zeolitic</v>
      </c>
      <c r="R631">
        <v>400</v>
      </c>
      <c r="S631">
        <v>101.99999999999977</v>
      </c>
    </row>
    <row r="632" spans="4:19" x14ac:dyDescent="0.25">
      <c r="D632" t="s">
        <v>42</v>
      </c>
      <c r="E632" t="s">
        <v>11</v>
      </c>
      <c r="F632" t="s">
        <v>44</v>
      </c>
      <c r="G632" t="str">
        <f ca="1">OFFSET('GROUP-FOR-PLOT'!$B$4,MATCH(F632,'GROUP-FOR-PLOT'!$A$5:$A$118,0),0)</f>
        <v>Mineralized</v>
      </c>
      <c r="H632" s="35">
        <v>4000</v>
      </c>
      <c r="I632" s="35">
        <v>33.039370078739921</v>
      </c>
      <c r="N632" t="s">
        <v>208</v>
      </c>
      <c r="O632" t="s">
        <v>11</v>
      </c>
      <c r="P632" t="s">
        <v>12</v>
      </c>
      <c r="Q632" t="str">
        <f ca="1">OFFSET('GROUP-FOR-PLOT'!$B$4,MATCH(P632,'GROUP-FOR-PLOT'!$A$5:$A$118,0),0)</f>
        <v>Zeolitic</v>
      </c>
      <c r="R632">
        <v>400</v>
      </c>
      <c r="S632">
        <v>47</v>
      </c>
    </row>
    <row r="633" spans="4:19" x14ac:dyDescent="0.25">
      <c r="D633" t="s">
        <v>98</v>
      </c>
      <c r="E633" t="s">
        <v>11</v>
      </c>
      <c r="F633" t="s">
        <v>103</v>
      </c>
      <c r="G633" t="str">
        <f ca="1">OFFSET('GROUP-FOR-PLOT'!$B$4,MATCH(F633,'GROUP-FOR-PLOT'!$A$5:$A$118,0),0)</f>
        <v>Mineralized</v>
      </c>
      <c r="H633" s="35">
        <v>4000</v>
      </c>
      <c r="I633" s="35">
        <v>277.90813648293988</v>
      </c>
      <c r="J633" s="35"/>
      <c r="K633" s="35"/>
      <c r="N633" t="s">
        <v>212</v>
      </c>
      <c r="O633" t="s">
        <v>11</v>
      </c>
      <c r="P633" t="s">
        <v>12</v>
      </c>
      <c r="Q633" t="str">
        <f ca="1">OFFSET('GROUP-FOR-PLOT'!$B$4,MATCH(P633,'GROUP-FOR-PLOT'!$A$5:$A$118,0),0)</f>
        <v>Zeolitic</v>
      </c>
      <c r="R633">
        <v>400</v>
      </c>
      <c r="S633">
        <v>79</v>
      </c>
    </row>
    <row r="634" spans="4:19" x14ac:dyDescent="0.25">
      <c r="D634" t="s">
        <v>135</v>
      </c>
      <c r="E634" t="s">
        <v>9</v>
      </c>
      <c r="F634" t="s">
        <v>38</v>
      </c>
      <c r="G634" t="str">
        <f ca="1">OFFSET('GROUP-FOR-PLOT'!$B$4,MATCH(F634,'GROUP-FOR-PLOT'!$A$5:$A$118,0),0)</f>
        <v>Mineralized</v>
      </c>
      <c r="H634">
        <v>4000</v>
      </c>
      <c r="I634">
        <v>198.96587926509164</v>
      </c>
      <c r="J634" s="35"/>
      <c r="K634" s="35"/>
      <c r="N634" t="s">
        <v>212</v>
      </c>
      <c r="O634" t="s">
        <v>11</v>
      </c>
      <c r="P634" t="s">
        <v>12</v>
      </c>
      <c r="Q634" t="str">
        <f ca="1">OFFSET('GROUP-FOR-PLOT'!$B$4,MATCH(P634,'GROUP-FOR-PLOT'!$A$5:$A$118,0),0)</f>
        <v>Zeolitic</v>
      </c>
      <c r="R634">
        <v>400</v>
      </c>
      <c r="S634">
        <v>37</v>
      </c>
    </row>
    <row r="635" spans="4:19" x14ac:dyDescent="0.25">
      <c r="D635" t="s">
        <v>135</v>
      </c>
      <c r="E635" t="s">
        <v>9</v>
      </c>
      <c r="F635" t="s">
        <v>38</v>
      </c>
      <c r="G635" t="str">
        <f ca="1">OFFSET('GROUP-FOR-PLOT'!$B$4,MATCH(F635,'GROUP-FOR-PLOT'!$A$5:$A$118,0),0)</f>
        <v>Mineralized</v>
      </c>
      <c r="H635">
        <v>4000</v>
      </c>
      <c r="I635">
        <v>151.90288713910741</v>
      </c>
      <c r="J635" s="35"/>
      <c r="K635" s="35"/>
      <c r="N635" t="s">
        <v>135</v>
      </c>
      <c r="O635" t="s">
        <v>11</v>
      </c>
      <c r="P635" t="s">
        <v>18</v>
      </c>
      <c r="Q635" t="str">
        <f ca="1">OFFSET('GROUP-FOR-PLOT'!$B$4,MATCH(P635,'GROUP-FOR-PLOT'!$A$5:$A$118,0),0)</f>
        <v>Zeolitic</v>
      </c>
      <c r="R635">
        <v>400</v>
      </c>
      <c r="S635">
        <v>94.897637795275841</v>
      </c>
    </row>
    <row r="636" spans="4:19" x14ac:dyDescent="0.25">
      <c r="D636" t="s">
        <v>135</v>
      </c>
      <c r="E636" t="s">
        <v>4</v>
      </c>
      <c r="F636" t="s">
        <v>38</v>
      </c>
      <c r="G636" t="str">
        <f ca="1">OFFSET('GROUP-FOR-PLOT'!$B$4,MATCH(F636,'GROUP-FOR-PLOT'!$A$5:$A$118,0),0)</f>
        <v>Mineralized</v>
      </c>
      <c r="H636">
        <v>4000</v>
      </c>
      <c r="I636">
        <v>49.13123359580095</v>
      </c>
      <c r="N636" t="s">
        <v>135</v>
      </c>
      <c r="O636" t="s">
        <v>11</v>
      </c>
      <c r="P636" t="s">
        <v>18</v>
      </c>
      <c r="Q636" t="str">
        <f ca="1">OFFSET('GROUP-FOR-PLOT'!$B$4,MATCH(P636,'GROUP-FOR-PLOT'!$A$5:$A$118,0),0)</f>
        <v>Zeolitic</v>
      </c>
      <c r="R636">
        <v>400</v>
      </c>
      <c r="S636">
        <v>172.24409448818869</v>
      </c>
    </row>
    <row r="637" spans="4:19" x14ac:dyDescent="0.25">
      <c r="D637" t="s">
        <v>51</v>
      </c>
      <c r="E637" t="s">
        <v>11</v>
      </c>
      <c r="F637" t="s">
        <v>20</v>
      </c>
      <c r="G637" t="str">
        <f ca="1">OFFSET('GROUP-FOR-PLOT'!$B$4,MATCH(F637,'GROUP-FOR-PLOT'!$A$5:$A$118,0),0)</f>
        <v>Mineralized</v>
      </c>
      <c r="H637" s="35">
        <v>4000</v>
      </c>
      <c r="I637" s="35">
        <v>39.698162729659089</v>
      </c>
      <c r="J637" s="35"/>
      <c r="K637" s="35"/>
      <c r="N637" t="s">
        <v>135</v>
      </c>
      <c r="O637" t="s">
        <v>11</v>
      </c>
      <c r="P637" t="s">
        <v>12</v>
      </c>
      <c r="Q637" t="str">
        <f ca="1">OFFSET('GROUP-FOR-PLOT'!$B$4,MATCH(P637,'GROUP-FOR-PLOT'!$A$5:$A$118,0),0)</f>
        <v>Zeolitic</v>
      </c>
      <c r="R637">
        <v>400</v>
      </c>
      <c r="S637">
        <v>132.85826771653547</v>
      </c>
    </row>
    <row r="638" spans="4:19" x14ac:dyDescent="0.25">
      <c r="D638" t="s">
        <v>109</v>
      </c>
      <c r="E638" t="s">
        <v>11</v>
      </c>
      <c r="F638" t="s">
        <v>20</v>
      </c>
      <c r="G638" t="str">
        <f ca="1">OFFSET('GROUP-FOR-PLOT'!$B$4,MATCH(F638,'GROUP-FOR-PLOT'!$A$5:$A$118,0),0)</f>
        <v>Mineralized</v>
      </c>
      <c r="H638" s="35">
        <v>4000</v>
      </c>
      <c r="I638" s="35">
        <v>400</v>
      </c>
      <c r="J638" s="35"/>
      <c r="K638" s="35"/>
      <c r="N638" t="s">
        <v>144</v>
      </c>
      <c r="O638" t="s">
        <v>11</v>
      </c>
      <c r="P638" t="s">
        <v>12</v>
      </c>
      <c r="Q638" t="str">
        <f ca="1">OFFSET('GROUP-FOR-PLOT'!$B$4,MATCH(P638,'GROUP-FOR-PLOT'!$A$5:$A$118,0),0)</f>
        <v>Zeolitic</v>
      </c>
      <c r="R638">
        <v>400</v>
      </c>
      <c r="S638">
        <v>12.144356955380545</v>
      </c>
    </row>
    <row r="639" spans="4:19" x14ac:dyDescent="0.25">
      <c r="D639" t="s">
        <v>51</v>
      </c>
      <c r="E639" t="s">
        <v>9</v>
      </c>
      <c r="F639" t="s">
        <v>58</v>
      </c>
      <c r="G639" t="str">
        <f ca="1">OFFSET('GROUP-FOR-PLOT'!$B$4,MATCH(F639,'GROUP-FOR-PLOT'!$A$5:$A$118,0),0)</f>
        <v>Mineralized</v>
      </c>
      <c r="H639" s="35">
        <v>4400</v>
      </c>
      <c r="I639" s="35">
        <v>45.065616797899565</v>
      </c>
      <c r="J639" s="35"/>
      <c r="K639" s="35"/>
      <c r="N639" t="s">
        <v>144</v>
      </c>
      <c r="O639" t="s">
        <v>11</v>
      </c>
      <c r="P639" t="s">
        <v>12</v>
      </c>
      <c r="Q639" t="str">
        <f ca="1">OFFSET('GROUP-FOR-PLOT'!$B$4,MATCH(P639,'GROUP-FOR-PLOT'!$A$5:$A$118,0),0)</f>
        <v>Zeolitic</v>
      </c>
      <c r="R639">
        <v>400</v>
      </c>
      <c r="S639">
        <v>257.8740157480313</v>
      </c>
    </row>
    <row r="640" spans="4:19" x14ac:dyDescent="0.25">
      <c r="D640" t="s">
        <v>98</v>
      </c>
      <c r="E640" t="s">
        <v>4</v>
      </c>
      <c r="F640" t="s">
        <v>104</v>
      </c>
      <c r="G640" t="str">
        <f ca="1">OFFSET('GROUP-FOR-PLOT'!$B$4,MATCH(F640,'GROUP-FOR-PLOT'!$A$5:$A$118,0),0)</f>
        <v>Mineralized</v>
      </c>
      <c r="H640" s="35">
        <v>4400</v>
      </c>
      <c r="I640" s="35">
        <v>93.13123359580004</v>
      </c>
      <c r="J640" s="35"/>
      <c r="K640" s="35"/>
      <c r="N640" t="s">
        <v>144</v>
      </c>
      <c r="O640" t="s">
        <v>11</v>
      </c>
      <c r="P640" t="s">
        <v>12</v>
      </c>
      <c r="Q640" t="str">
        <f ca="1">OFFSET('GROUP-FOR-PLOT'!$B$4,MATCH(P640,'GROUP-FOR-PLOT'!$A$5:$A$118,0),0)</f>
        <v>Zeolitic</v>
      </c>
      <c r="R640">
        <v>400</v>
      </c>
      <c r="S640">
        <v>24.934383202099525</v>
      </c>
    </row>
    <row r="641" spans="4:19" x14ac:dyDescent="0.25">
      <c r="D641" t="s">
        <v>185</v>
      </c>
      <c r="E641" t="s">
        <v>11</v>
      </c>
      <c r="F641" t="s">
        <v>148</v>
      </c>
      <c r="G641" t="str">
        <f ca="1">OFFSET('GROUP-FOR-PLOT'!$B$4,MATCH(F641,'GROUP-FOR-PLOT'!$A$5:$A$118,0),0)</f>
        <v>Mineralized</v>
      </c>
      <c r="H641">
        <v>4400</v>
      </c>
      <c r="I641">
        <v>16.107611548555724</v>
      </c>
      <c r="J641" s="35"/>
      <c r="K641" s="35"/>
      <c r="N641" t="s">
        <v>144</v>
      </c>
      <c r="O641" t="s">
        <v>11</v>
      </c>
      <c r="P641" t="s">
        <v>12</v>
      </c>
      <c r="Q641" t="str">
        <f ca="1">OFFSET('GROUP-FOR-PLOT'!$B$4,MATCH(P641,'GROUP-FOR-PLOT'!$A$5:$A$118,0),0)</f>
        <v>Zeolitic</v>
      </c>
      <c r="R641">
        <v>400</v>
      </c>
      <c r="S641">
        <v>23.026246719160326</v>
      </c>
    </row>
    <row r="642" spans="4:19" x14ac:dyDescent="0.25">
      <c r="D642" t="s">
        <v>185</v>
      </c>
      <c r="E642" t="s">
        <v>4</v>
      </c>
      <c r="F642" t="s">
        <v>187</v>
      </c>
      <c r="G642" t="str">
        <f ca="1">OFFSET('GROUP-FOR-PLOT'!$B$4,MATCH(F642,'GROUP-FOR-PLOT'!$A$5:$A$118,0),0)</f>
        <v>Mineralized</v>
      </c>
      <c r="H642">
        <v>4400</v>
      </c>
      <c r="I642">
        <v>209.90813648293988</v>
      </c>
      <c r="J642" s="35"/>
      <c r="K642" s="35"/>
      <c r="N642" t="s">
        <v>70</v>
      </c>
      <c r="O642" t="s">
        <v>11</v>
      </c>
      <c r="P642" t="s">
        <v>18</v>
      </c>
      <c r="Q642" t="str">
        <f ca="1">OFFSET('GROUP-FOR-PLOT'!$B$4,MATCH(P642,'GROUP-FOR-PLOT'!$A$5:$A$118,0),0)</f>
        <v>Zeolitic</v>
      </c>
      <c r="R642">
        <v>400</v>
      </c>
      <c r="S642">
        <v>67.87926509186309</v>
      </c>
    </row>
    <row r="643" spans="4:19" x14ac:dyDescent="0.25">
      <c r="D643" t="s">
        <v>98</v>
      </c>
      <c r="E643" t="s">
        <v>11</v>
      </c>
      <c r="F643" t="s">
        <v>105</v>
      </c>
      <c r="G643" t="str">
        <f ca="1">OFFSET('GROUP-FOR-PLOT'!$B$4,MATCH(F643,'GROUP-FOR-PLOT'!$A$5:$A$118,0),0)</f>
        <v>Mineralized</v>
      </c>
      <c r="H643" s="35">
        <v>4400</v>
      </c>
      <c r="I643" s="35">
        <v>183.72703412073497</v>
      </c>
      <c r="J643" s="35"/>
      <c r="K643" s="35"/>
      <c r="N643" t="s">
        <v>70</v>
      </c>
      <c r="O643" t="s">
        <v>11</v>
      </c>
      <c r="P643" t="s">
        <v>31</v>
      </c>
      <c r="Q643" t="str">
        <f ca="1">OFFSET('GROUP-FOR-PLOT'!$B$4,MATCH(P643,'GROUP-FOR-PLOT'!$A$5:$A$118,0),0)</f>
        <v>Zeolitic</v>
      </c>
      <c r="R643">
        <v>400</v>
      </c>
      <c r="S643">
        <v>12.139107611548752</v>
      </c>
    </row>
    <row r="644" spans="4:19" x14ac:dyDescent="0.25">
      <c r="D644" t="s">
        <v>135</v>
      </c>
      <c r="E644" t="s">
        <v>4</v>
      </c>
      <c r="F644" t="s">
        <v>38</v>
      </c>
      <c r="G644" t="str">
        <f ca="1">OFFSET('GROUP-FOR-PLOT'!$B$4,MATCH(F644,'GROUP-FOR-PLOT'!$A$5:$A$118,0),0)</f>
        <v>Mineralized</v>
      </c>
      <c r="H644">
        <v>4400</v>
      </c>
      <c r="I644">
        <v>400</v>
      </c>
      <c r="J644" s="35"/>
      <c r="K644" s="35"/>
      <c r="N644" t="s">
        <v>70</v>
      </c>
      <c r="O644" t="s">
        <v>11</v>
      </c>
      <c r="P644" t="s">
        <v>18</v>
      </c>
      <c r="Q644" t="str">
        <f ca="1">OFFSET('GROUP-FOR-PLOT'!$B$4,MATCH(P644,'GROUP-FOR-PLOT'!$A$5:$A$118,0),0)</f>
        <v>Zeolitic</v>
      </c>
      <c r="R644">
        <v>400</v>
      </c>
      <c r="S644">
        <v>90.879265091863999</v>
      </c>
    </row>
    <row r="645" spans="4:19" x14ac:dyDescent="0.25">
      <c r="D645" t="s">
        <v>137</v>
      </c>
      <c r="E645" t="s">
        <v>9</v>
      </c>
      <c r="F645" t="s">
        <v>140</v>
      </c>
      <c r="G645" t="str">
        <f ca="1">OFFSET('GROUP-FOR-PLOT'!$B$4,MATCH(F645,'GROUP-FOR-PLOT'!$A$5:$A$118,0),0)</f>
        <v>Mineralized</v>
      </c>
      <c r="H645">
        <v>4400</v>
      </c>
      <c r="I645">
        <v>308.86876640419996</v>
      </c>
      <c r="J645" s="35"/>
      <c r="K645" s="35"/>
      <c r="N645" t="s">
        <v>70</v>
      </c>
      <c r="O645" t="s">
        <v>11</v>
      </c>
      <c r="P645" t="s">
        <v>18</v>
      </c>
      <c r="Q645" t="str">
        <f ca="1">OFFSET('GROUP-FOR-PLOT'!$B$4,MATCH(P645,'GROUP-FOR-PLOT'!$A$5:$A$118,0),0)</f>
        <v>Zeolitic</v>
      </c>
      <c r="R645">
        <v>400</v>
      </c>
      <c r="S645">
        <v>56.102362204723704</v>
      </c>
    </row>
    <row r="646" spans="4:19" x14ac:dyDescent="0.25">
      <c r="D646" t="s">
        <v>51</v>
      </c>
      <c r="E646" t="s">
        <v>11</v>
      </c>
      <c r="F646" t="s">
        <v>20</v>
      </c>
      <c r="G646" t="str">
        <f ca="1">OFFSET('GROUP-FOR-PLOT'!$B$4,MATCH(F646,'GROUP-FOR-PLOT'!$A$5:$A$118,0),0)</f>
        <v>Mineralized</v>
      </c>
      <c r="H646" s="35">
        <v>4400</v>
      </c>
      <c r="I646" s="35">
        <v>20.013123359580277</v>
      </c>
      <c r="J646" s="35"/>
      <c r="K646" s="35"/>
      <c r="N646" t="s">
        <v>72</v>
      </c>
      <c r="O646" t="s">
        <v>11</v>
      </c>
      <c r="P646" t="s">
        <v>18</v>
      </c>
      <c r="Q646" t="str">
        <f ca="1">OFFSET('GROUP-FOR-PLOT'!$B$4,MATCH(P646,'GROUP-FOR-PLOT'!$A$5:$A$118,0),0)</f>
        <v>Zeolitic</v>
      </c>
      <c r="R646">
        <v>400</v>
      </c>
      <c r="S646">
        <v>96.981627296587703</v>
      </c>
    </row>
    <row r="647" spans="4:19" x14ac:dyDescent="0.25">
      <c r="D647" t="s">
        <v>51</v>
      </c>
      <c r="E647" t="s">
        <v>4</v>
      </c>
      <c r="F647" t="s">
        <v>20</v>
      </c>
      <c r="G647" t="str">
        <f ca="1">OFFSET('GROUP-FOR-PLOT'!$B$4,MATCH(F647,'GROUP-FOR-PLOT'!$A$5:$A$118,0),0)</f>
        <v>Mineralized</v>
      </c>
      <c r="H647" s="35">
        <v>4400</v>
      </c>
      <c r="I647" s="35">
        <v>24.278215223097504</v>
      </c>
      <c r="J647" s="35"/>
      <c r="K647" s="35"/>
      <c r="N647" t="s">
        <v>77</v>
      </c>
      <c r="O647" t="s">
        <v>11</v>
      </c>
      <c r="P647" t="s">
        <v>18</v>
      </c>
      <c r="Q647" t="str">
        <f ca="1">OFFSET('GROUP-FOR-PLOT'!$B$4,MATCH(P647,'GROUP-FOR-PLOT'!$A$5:$A$118,0),0)</f>
        <v>Zeolitic</v>
      </c>
      <c r="R647">
        <v>400</v>
      </c>
      <c r="S647">
        <v>26.986876640420178</v>
      </c>
    </row>
    <row r="648" spans="4:19" x14ac:dyDescent="0.25">
      <c r="D648" t="s">
        <v>109</v>
      </c>
      <c r="E648" t="s">
        <v>11</v>
      </c>
      <c r="F648" t="s">
        <v>20</v>
      </c>
      <c r="G648" t="str">
        <f ca="1">OFFSET('GROUP-FOR-PLOT'!$B$4,MATCH(F648,'GROUP-FOR-PLOT'!$A$5:$A$118,0),0)</f>
        <v>Mineralized</v>
      </c>
      <c r="H648" s="35">
        <v>4400</v>
      </c>
      <c r="I648" s="35">
        <v>400</v>
      </c>
      <c r="J648" s="35"/>
      <c r="K648" s="35"/>
      <c r="N648" t="s">
        <v>78</v>
      </c>
      <c r="O648" t="s">
        <v>11</v>
      </c>
      <c r="P648" t="s">
        <v>18</v>
      </c>
      <c r="Q648" t="str">
        <f ca="1">OFFSET('GROUP-FOR-PLOT'!$B$4,MATCH(P648,'GROUP-FOR-PLOT'!$A$5:$A$118,0),0)</f>
        <v>Zeolitic</v>
      </c>
      <c r="R648">
        <v>400</v>
      </c>
      <c r="S648">
        <v>43.921259842519703</v>
      </c>
    </row>
    <row r="649" spans="4:19" x14ac:dyDescent="0.25">
      <c r="D649" t="s">
        <v>37</v>
      </c>
      <c r="E649" t="s">
        <v>11</v>
      </c>
      <c r="F649" t="s">
        <v>40</v>
      </c>
      <c r="G649" t="str">
        <f ca="1">OFFSET('GROUP-FOR-PLOT'!$B$4,MATCH(F649,'GROUP-FOR-PLOT'!$A$5:$A$118,0),0)</f>
        <v>Mineralized</v>
      </c>
      <c r="H649" s="35">
        <v>4800</v>
      </c>
      <c r="I649" s="35">
        <v>38.934383202100435</v>
      </c>
      <c r="J649" s="35"/>
      <c r="K649" s="35"/>
      <c r="N649" t="s">
        <v>46</v>
      </c>
      <c r="O649" t="s">
        <v>11</v>
      </c>
      <c r="P649" t="s">
        <v>18</v>
      </c>
      <c r="Q649" t="str">
        <f ca="1">OFFSET('GROUP-FOR-PLOT'!$B$4,MATCH(P649,'GROUP-FOR-PLOT'!$A$5:$A$118,0),0)</f>
        <v>Zeolitic</v>
      </c>
      <c r="R649">
        <v>400</v>
      </c>
      <c r="S649">
        <v>303.85564304461923</v>
      </c>
    </row>
    <row r="650" spans="4:19" x14ac:dyDescent="0.25">
      <c r="D650" t="s">
        <v>135</v>
      </c>
      <c r="E650" t="s">
        <v>4</v>
      </c>
      <c r="F650" t="s">
        <v>38</v>
      </c>
      <c r="G650" t="str">
        <f ca="1">OFFSET('GROUP-FOR-PLOT'!$B$4,MATCH(F650,'GROUP-FOR-PLOT'!$A$5:$A$118,0),0)</f>
        <v>Mineralized</v>
      </c>
      <c r="H650">
        <v>4800</v>
      </c>
      <c r="I650">
        <v>60.055118110236435</v>
      </c>
      <c r="J650" s="35"/>
      <c r="K650" s="35"/>
      <c r="N650" t="s">
        <v>46</v>
      </c>
      <c r="O650" t="s">
        <v>11</v>
      </c>
      <c r="P650" t="s">
        <v>18</v>
      </c>
      <c r="Q650" t="str">
        <f ca="1">OFFSET('GROUP-FOR-PLOT'!$B$4,MATCH(P650,'GROUP-FOR-PLOT'!$A$5:$A$118,0),0)</f>
        <v>Zeolitic</v>
      </c>
      <c r="R650">
        <v>400</v>
      </c>
      <c r="S650">
        <v>90.223097112861069</v>
      </c>
    </row>
    <row r="651" spans="4:19" x14ac:dyDescent="0.25">
      <c r="D651" t="s">
        <v>135</v>
      </c>
      <c r="E651" t="s">
        <v>4</v>
      </c>
      <c r="F651" t="s">
        <v>38</v>
      </c>
      <c r="G651" t="str">
        <f ca="1">OFFSET('GROUP-FOR-PLOT'!$B$4,MATCH(F651,'GROUP-FOR-PLOT'!$A$5:$A$118,0),0)</f>
        <v>Mineralized</v>
      </c>
      <c r="H651">
        <v>4800</v>
      </c>
      <c r="I651">
        <v>34.448818897637466</v>
      </c>
      <c r="J651" s="35"/>
      <c r="K651" s="35"/>
      <c r="N651" t="s">
        <v>46</v>
      </c>
      <c r="O651" t="s">
        <v>11</v>
      </c>
      <c r="P651" t="s">
        <v>18</v>
      </c>
      <c r="Q651" t="str">
        <f ca="1">OFFSET('GROUP-FOR-PLOT'!$B$4,MATCH(P651,'GROUP-FOR-PLOT'!$A$5:$A$118,0),0)</f>
        <v>Zeolitic</v>
      </c>
      <c r="R651">
        <v>400</v>
      </c>
      <c r="S651">
        <v>5.9212598425197029</v>
      </c>
    </row>
    <row r="652" spans="4:19" x14ac:dyDescent="0.25">
      <c r="D652" t="s">
        <v>135</v>
      </c>
      <c r="E652" t="s">
        <v>4</v>
      </c>
      <c r="F652" t="s">
        <v>38</v>
      </c>
      <c r="G652" t="str">
        <f ca="1">OFFSET('GROUP-FOR-PLOT'!$B$4,MATCH(F652,'GROUP-FOR-PLOT'!$A$5:$A$118,0),0)</f>
        <v>Mineralized</v>
      </c>
      <c r="H652">
        <v>4800</v>
      </c>
      <c r="I652">
        <v>85.629921259842376</v>
      </c>
      <c r="J652" s="35"/>
      <c r="K652" s="35"/>
      <c r="N652" t="s">
        <v>59</v>
      </c>
      <c r="O652" t="s">
        <v>11</v>
      </c>
      <c r="P652" t="s">
        <v>18</v>
      </c>
      <c r="Q652" t="str">
        <f ca="1">OFFSET('GROUP-FOR-PLOT'!$B$4,MATCH(P652,'GROUP-FOR-PLOT'!$A$5:$A$118,0),0)</f>
        <v>Zeolitic</v>
      </c>
      <c r="R652">
        <v>400</v>
      </c>
      <c r="S652">
        <v>22.973753280839901</v>
      </c>
    </row>
    <row r="653" spans="4:19" x14ac:dyDescent="0.25">
      <c r="D653" t="s">
        <v>137</v>
      </c>
      <c r="E653" t="s">
        <v>9</v>
      </c>
      <c r="F653" t="s">
        <v>140</v>
      </c>
      <c r="G653" t="str">
        <f ca="1">OFFSET('GROUP-FOR-PLOT'!$B$4,MATCH(F653,'GROUP-FOR-PLOT'!$A$5:$A$118,0),0)</f>
        <v>Mineralized</v>
      </c>
      <c r="H653">
        <v>4800</v>
      </c>
      <c r="I653">
        <v>400</v>
      </c>
      <c r="J653" s="35"/>
      <c r="K653" s="35"/>
      <c r="N653" t="s">
        <v>59</v>
      </c>
      <c r="O653" t="s">
        <v>11</v>
      </c>
      <c r="P653" t="s">
        <v>12</v>
      </c>
      <c r="Q653" t="str">
        <f ca="1">OFFSET('GROUP-FOR-PLOT'!$B$4,MATCH(P653,'GROUP-FOR-PLOT'!$A$5:$A$118,0),0)</f>
        <v>Zeolitic</v>
      </c>
      <c r="R653">
        <v>400</v>
      </c>
      <c r="S653">
        <v>92.84776902887188</v>
      </c>
    </row>
    <row r="654" spans="4:19" x14ac:dyDescent="0.25">
      <c r="D654" t="s">
        <v>109</v>
      </c>
      <c r="E654" t="s">
        <v>11</v>
      </c>
      <c r="F654" t="s">
        <v>20</v>
      </c>
      <c r="G654" t="str">
        <f ca="1">OFFSET('GROUP-FOR-PLOT'!$B$4,MATCH(F654,'GROUP-FOR-PLOT'!$A$5:$A$118,0),0)</f>
        <v>Mineralized</v>
      </c>
      <c r="H654" s="35">
        <v>4800</v>
      </c>
      <c r="I654" s="35">
        <v>18.993438320209862</v>
      </c>
      <c r="J654" s="35"/>
      <c r="K654" s="35"/>
      <c r="N654" t="s">
        <v>59</v>
      </c>
      <c r="O654" t="s">
        <v>11</v>
      </c>
      <c r="P654" t="s">
        <v>12</v>
      </c>
      <c r="Q654" t="str">
        <f ca="1">OFFSET('GROUP-FOR-PLOT'!$B$4,MATCH(P654,'GROUP-FOR-PLOT'!$A$5:$A$118,0),0)</f>
        <v>Zeolitic</v>
      </c>
      <c r="R654">
        <v>400</v>
      </c>
      <c r="S654">
        <v>232.01312335957982</v>
      </c>
    </row>
    <row r="655" spans="4:19" x14ac:dyDescent="0.25">
      <c r="D655" t="s">
        <v>137</v>
      </c>
      <c r="E655" t="s">
        <v>9</v>
      </c>
      <c r="F655" t="s">
        <v>142</v>
      </c>
      <c r="G655" t="str">
        <f ca="1">OFFSET('GROUP-FOR-PLOT'!$B$4,MATCH(F655,'GROUP-FOR-PLOT'!$A$5:$A$118,0),0)</f>
        <v>Mineralized</v>
      </c>
      <c r="H655">
        <v>5200</v>
      </c>
      <c r="I655">
        <v>193.84251968503941</v>
      </c>
      <c r="J655" s="35"/>
      <c r="K655" s="35"/>
      <c r="N655" t="s">
        <v>146</v>
      </c>
      <c r="O655" t="s">
        <v>11</v>
      </c>
      <c r="P655" t="s">
        <v>12</v>
      </c>
      <c r="Q655" t="str">
        <f ca="1">OFFSET('GROUP-FOR-PLOT'!$B$4,MATCH(P655,'GROUP-FOR-PLOT'!$A$5:$A$118,0),0)</f>
        <v>Zeolitic</v>
      </c>
      <c r="R655">
        <v>400</v>
      </c>
      <c r="S655">
        <v>271.88188976377978</v>
      </c>
    </row>
    <row r="656" spans="4:19" x14ac:dyDescent="0.25">
      <c r="D656" t="s">
        <v>98</v>
      </c>
      <c r="E656" t="s">
        <v>9</v>
      </c>
      <c r="F656" t="s">
        <v>107</v>
      </c>
      <c r="G656" t="str">
        <f ca="1">OFFSET('GROUP-FOR-PLOT'!$B$4,MATCH(F656,'GROUP-FOR-PLOT'!$A$5:$A$118,0),0)</f>
        <v>Mineralized</v>
      </c>
      <c r="H656" s="35">
        <v>5200</v>
      </c>
      <c r="I656" s="35">
        <v>81.003937007873901</v>
      </c>
      <c r="J656" s="35"/>
      <c r="K656" s="35"/>
      <c r="N656" t="s">
        <v>124</v>
      </c>
      <c r="O656" t="s">
        <v>11</v>
      </c>
      <c r="P656" t="s">
        <v>12</v>
      </c>
      <c r="Q656" t="str">
        <f ca="1">OFFSET('GROUP-FOR-PLOT'!$B$4,MATCH(P656,'GROUP-FOR-PLOT'!$A$5:$A$118,0),0)</f>
        <v>Zeolitic</v>
      </c>
      <c r="R656">
        <v>400</v>
      </c>
      <c r="S656">
        <v>26.999999999999545</v>
      </c>
    </row>
    <row r="657" spans="4:19" x14ac:dyDescent="0.25">
      <c r="D657" t="s">
        <v>37</v>
      </c>
      <c r="E657" t="s">
        <v>11</v>
      </c>
      <c r="F657" t="s">
        <v>40</v>
      </c>
      <c r="G657" t="str">
        <f ca="1">OFFSET('GROUP-FOR-PLOT'!$B$4,MATCH(F657,'GROUP-FOR-PLOT'!$A$5:$A$118,0),0)</f>
        <v>Mineralized</v>
      </c>
      <c r="H657" s="35">
        <v>5200</v>
      </c>
      <c r="I657" s="35">
        <v>240.92125984251925</v>
      </c>
      <c r="J657" s="35"/>
      <c r="K657" s="35"/>
      <c r="N657" t="s">
        <v>128</v>
      </c>
      <c r="O657" t="s">
        <v>11</v>
      </c>
      <c r="P657" t="s">
        <v>18</v>
      </c>
      <c r="Q657" t="str">
        <f ca="1">OFFSET('GROUP-FOR-PLOT'!$B$4,MATCH(P657,'GROUP-FOR-PLOT'!$A$5:$A$118,0),0)</f>
        <v>Zeolitic</v>
      </c>
      <c r="R657">
        <v>400</v>
      </c>
      <c r="S657">
        <v>89.999999999999545</v>
      </c>
    </row>
    <row r="658" spans="4:19" x14ac:dyDescent="0.25">
      <c r="D658" t="s">
        <v>135</v>
      </c>
      <c r="E658" t="s">
        <v>11</v>
      </c>
      <c r="F658" t="s">
        <v>38</v>
      </c>
      <c r="G658" t="str">
        <f ca="1">OFFSET('GROUP-FOR-PLOT'!$B$4,MATCH(F658,'GROUP-FOR-PLOT'!$A$5:$A$118,0),0)</f>
        <v>Mineralized</v>
      </c>
      <c r="H658">
        <v>5200</v>
      </c>
      <c r="I658">
        <v>65.6167979002621</v>
      </c>
      <c r="J658" s="35"/>
      <c r="K658" s="35"/>
      <c r="N658" t="s">
        <v>129</v>
      </c>
      <c r="O658" t="s">
        <v>11</v>
      </c>
      <c r="P658" t="s">
        <v>12</v>
      </c>
      <c r="Q658" t="str">
        <f ca="1">OFFSET('GROUP-FOR-PLOT'!$B$4,MATCH(P658,'GROUP-FOR-PLOT'!$A$5:$A$118,0),0)</f>
        <v>Zeolitic</v>
      </c>
      <c r="R658">
        <v>400</v>
      </c>
      <c r="S658">
        <v>99.860892388451248</v>
      </c>
    </row>
    <row r="659" spans="4:19" x14ac:dyDescent="0.25">
      <c r="D659" t="s">
        <v>135</v>
      </c>
      <c r="E659" t="s">
        <v>9</v>
      </c>
      <c r="F659" t="s">
        <v>38</v>
      </c>
      <c r="G659" t="str">
        <f ca="1">OFFSET('GROUP-FOR-PLOT'!$B$4,MATCH(F659,'GROUP-FOR-PLOT'!$A$5:$A$118,0),0)</f>
        <v>Mineralized</v>
      </c>
      <c r="H659">
        <v>5200</v>
      </c>
      <c r="I659">
        <v>294.40682414698222</v>
      </c>
      <c r="J659" s="35"/>
      <c r="K659" s="35"/>
      <c r="N659" t="s">
        <v>129</v>
      </c>
      <c r="O659" t="s">
        <v>11</v>
      </c>
      <c r="P659" t="s">
        <v>12</v>
      </c>
      <c r="Q659" t="str">
        <f ca="1">OFFSET('GROUP-FOR-PLOT'!$B$4,MATCH(P659,'GROUP-FOR-PLOT'!$A$5:$A$118,0),0)</f>
        <v>Zeolitic</v>
      </c>
      <c r="R659">
        <v>400</v>
      </c>
      <c r="S659">
        <v>59.908136482939426</v>
      </c>
    </row>
    <row r="660" spans="4:19" x14ac:dyDescent="0.25">
      <c r="D660" t="s">
        <v>137</v>
      </c>
      <c r="E660" t="s">
        <v>9</v>
      </c>
      <c r="F660" t="s">
        <v>140</v>
      </c>
      <c r="G660" t="str">
        <f ca="1">OFFSET('GROUP-FOR-PLOT'!$B$4,MATCH(F660,'GROUP-FOR-PLOT'!$A$5:$A$118,0),0)</f>
        <v>Mineralized</v>
      </c>
      <c r="H660">
        <v>5200</v>
      </c>
      <c r="I660">
        <v>135.9475065616798</v>
      </c>
      <c r="J660" s="35"/>
      <c r="K660" s="35"/>
      <c r="N660" t="s">
        <v>131</v>
      </c>
      <c r="O660" t="s">
        <v>11</v>
      </c>
      <c r="P660" t="s">
        <v>12</v>
      </c>
      <c r="Q660" t="str">
        <f ca="1">OFFSET('GROUP-FOR-PLOT'!$B$4,MATCH(P660,'GROUP-FOR-PLOT'!$A$5:$A$118,0),0)</f>
        <v>Zeolitic</v>
      </c>
      <c r="R660">
        <v>400</v>
      </c>
      <c r="S660">
        <v>129</v>
      </c>
    </row>
    <row r="661" spans="4:19" x14ac:dyDescent="0.25">
      <c r="D661" t="s">
        <v>37</v>
      </c>
      <c r="E661" t="s">
        <v>4</v>
      </c>
      <c r="F661" t="s">
        <v>41</v>
      </c>
      <c r="G661" t="str">
        <f ca="1">OFFSET('GROUP-FOR-PLOT'!$B$4,MATCH(F661,'GROUP-FOR-PLOT'!$A$5:$A$118,0),0)</f>
        <v>Mineralized</v>
      </c>
      <c r="H661" s="35">
        <v>5600</v>
      </c>
      <c r="I661" s="35">
        <v>250.00000000000091</v>
      </c>
      <c r="J661" s="35"/>
      <c r="K661" s="35"/>
      <c r="N661" t="s">
        <v>132</v>
      </c>
      <c r="O661" t="s">
        <v>11</v>
      </c>
      <c r="P661" t="s">
        <v>18</v>
      </c>
      <c r="Q661" t="str">
        <f ca="1">OFFSET('GROUP-FOR-PLOT'!$B$4,MATCH(P661,'GROUP-FOR-PLOT'!$A$5:$A$118,0),0)</f>
        <v>Zeolitic</v>
      </c>
      <c r="R661">
        <v>400</v>
      </c>
      <c r="S661">
        <v>83.947506561679802</v>
      </c>
    </row>
    <row r="662" spans="4:19" x14ac:dyDescent="0.25">
      <c r="D662" t="s">
        <v>37</v>
      </c>
      <c r="E662" t="s">
        <v>9</v>
      </c>
      <c r="F662" t="s">
        <v>41</v>
      </c>
      <c r="G662" t="str">
        <f ca="1">OFFSET('GROUP-FOR-PLOT'!$B$4,MATCH(F662,'GROUP-FOR-PLOT'!$A$5:$A$118,0),0)</f>
        <v>Mineralized</v>
      </c>
      <c r="H662" s="35">
        <v>5600</v>
      </c>
      <c r="I662" s="35">
        <v>59.078740157479842</v>
      </c>
      <c r="J662" s="35"/>
      <c r="K662" s="35"/>
      <c r="N662" t="s">
        <v>132</v>
      </c>
      <c r="O662" t="s">
        <v>11</v>
      </c>
      <c r="P662" t="s">
        <v>18</v>
      </c>
      <c r="Q662" t="str">
        <f ca="1">OFFSET('GROUP-FOR-PLOT'!$B$4,MATCH(P662,'GROUP-FOR-PLOT'!$A$5:$A$118,0),0)</f>
        <v>Zeolitic</v>
      </c>
      <c r="R662">
        <v>400</v>
      </c>
      <c r="S662">
        <v>10.170603674540416</v>
      </c>
    </row>
    <row r="663" spans="4:19" x14ac:dyDescent="0.25">
      <c r="D663" t="s">
        <v>137</v>
      </c>
      <c r="E663" t="s">
        <v>9</v>
      </c>
      <c r="F663" t="s">
        <v>142</v>
      </c>
      <c r="G663" t="str">
        <f ca="1">OFFSET('GROUP-FOR-PLOT'!$B$4,MATCH(F663,'GROUP-FOR-PLOT'!$A$5:$A$118,0),0)</f>
        <v>Mineralized</v>
      </c>
      <c r="H663">
        <v>5600</v>
      </c>
      <c r="I663">
        <v>400</v>
      </c>
      <c r="J663" s="35"/>
      <c r="K663" s="35"/>
      <c r="N663" t="s">
        <v>132</v>
      </c>
      <c r="O663" t="s">
        <v>11</v>
      </c>
      <c r="P663" t="s">
        <v>12</v>
      </c>
      <c r="Q663" t="str">
        <f ca="1">OFFSET('GROUP-FOR-PLOT'!$B$4,MATCH(P663,'GROUP-FOR-PLOT'!$A$5:$A$118,0),0)</f>
        <v>Zeolitic</v>
      </c>
      <c r="R663">
        <v>400</v>
      </c>
      <c r="S663">
        <v>7.8740157480317521</v>
      </c>
    </row>
    <row r="664" spans="4:19" x14ac:dyDescent="0.25">
      <c r="D664" t="s">
        <v>42</v>
      </c>
      <c r="E664" t="s">
        <v>11</v>
      </c>
      <c r="F664" t="s">
        <v>45</v>
      </c>
      <c r="G664" t="str">
        <f ca="1">OFFSET('GROUP-FOR-PLOT'!$B$4,MATCH(F664,'GROUP-FOR-PLOT'!$A$5:$A$118,0),0)</f>
        <v>Mineralized</v>
      </c>
      <c r="H664" s="35">
        <v>5600</v>
      </c>
      <c r="I664" s="35">
        <v>209.02230971128665</v>
      </c>
      <c r="J664" s="35"/>
      <c r="K664" s="35"/>
      <c r="N664" t="s">
        <v>132</v>
      </c>
      <c r="O664" t="s">
        <v>11</v>
      </c>
      <c r="P664" t="s">
        <v>18</v>
      </c>
      <c r="Q664" t="str">
        <f ca="1">OFFSET('GROUP-FOR-PLOT'!$B$4,MATCH(P664,'GROUP-FOR-PLOT'!$A$5:$A$118,0),0)</f>
        <v>Zeolitic</v>
      </c>
      <c r="R664">
        <v>400</v>
      </c>
      <c r="S664">
        <v>142.06036745406823</v>
      </c>
    </row>
    <row r="665" spans="4:19" x14ac:dyDescent="0.25">
      <c r="D665" t="s">
        <v>135</v>
      </c>
      <c r="E665" t="s">
        <v>9</v>
      </c>
      <c r="F665" t="s">
        <v>38</v>
      </c>
      <c r="G665" t="str">
        <f ca="1">OFFSET('GROUP-FOR-PLOT'!$B$4,MATCH(F665,'GROUP-FOR-PLOT'!$A$5:$A$118,0),0)</f>
        <v>Mineralized</v>
      </c>
      <c r="H665">
        <v>5600</v>
      </c>
      <c r="I665">
        <v>240.04199475065616</v>
      </c>
      <c r="N665" t="s">
        <v>132</v>
      </c>
      <c r="O665" t="s">
        <v>11</v>
      </c>
      <c r="P665" t="s">
        <v>12</v>
      </c>
      <c r="Q665" t="str">
        <f ca="1">OFFSET('GROUP-FOR-PLOT'!$B$4,MATCH(P665,'GROUP-FOR-PLOT'!$A$5:$A$118,0),0)</f>
        <v>Zeolitic</v>
      </c>
      <c r="R665">
        <v>400</v>
      </c>
      <c r="S665">
        <v>9.8425196850394059</v>
      </c>
    </row>
    <row r="666" spans="4:19" x14ac:dyDescent="0.25">
      <c r="D666" t="s">
        <v>135</v>
      </c>
      <c r="E666" t="s">
        <v>9</v>
      </c>
      <c r="F666" t="s">
        <v>38</v>
      </c>
      <c r="G666" t="str">
        <f ca="1">OFFSET('GROUP-FOR-PLOT'!$B$4,MATCH(F666,'GROUP-FOR-PLOT'!$A$5:$A$118,0),0)</f>
        <v>Mineralized</v>
      </c>
      <c r="H666">
        <v>5600</v>
      </c>
      <c r="I666">
        <v>80.052493438320198</v>
      </c>
      <c r="N666" t="s">
        <v>132</v>
      </c>
      <c r="O666" t="s">
        <v>11</v>
      </c>
      <c r="P666" t="s">
        <v>12</v>
      </c>
      <c r="Q666" t="str">
        <f ca="1">OFFSET('GROUP-FOR-PLOT'!$B$4,MATCH(P666,'GROUP-FOR-PLOT'!$A$5:$A$118,0),0)</f>
        <v>Zeolitic</v>
      </c>
      <c r="R666">
        <v>400</v>
      </c>
      <c r="S666">
        <v>10.170603674540416</v>
      </c>
    </row>
    <row r="667" spans="4:19" x14ac:dyDescent="0.25">
      <c r="D667" t="s">
        <v>135</v>
      </c>
      <c r="E667" t="s">
        <v>4</v>
      </c>
      <c r="F667" t="s">
        <v>38</v>
      </c>
      <c r="G667" t="str">
        <f ca="1">OFFSET('GROUP-FOR-PLOT'!$B$4,MATCH(F667,'GROUP-FOR-PLOT'!$A$5:$A$118,0),0)</f>
        <v>Mineralized</v>
      </c>
      <c r="H667">
        <v>5600</v>
      </c>
      <c r="I667">
        <v>79.905511811023644</v>
      </c>
      <c r="N667" t="s">
        <v>132</v>
      </c>
      <c r="O667" t="s">
        <v>11</v>
      </c>
      <c r="P667" t="s">
        <v>12</v>
      </c>
      <c r="Q667" t="str">
        <f ca="1">OFFSET('GROUP-FOR-PLOT'!$B$4,MATCH(P667,'GROUP-FOR-PLOT'!$A$5:$A$118,0),0)</f>
        <v>Zeolitic</v>
      </c>
      <c r="R667">
        <v>400</v>
      </c>
      <c r="S667">
        <v>9.8425196850394059</v>
      </c>
    </row>
    <row r="668" spans="4:19" x14ac:dyDescent="0.25">
      <c r="D668" t="s">
        <v>37</v>
      </c>
      <c r="E668" t="s">
        <v>9</v>
      </c>
      <c r="F668" t="s">
        <v>41</v>
      </c>
      <c r="G668" t="str">
        <f ca="1">OFFSET('GROUP-FOR-PLOT'!$B$4,MATCH(F668,'GROUP-FOR-PLOT'!$A$5:$A$118,0),0)</f>
        <v>Mineralized</v>
      </c>
      <c r="H668" s="35">
        <v>6000</v>
      </c>
      <c r="I668" s="35">
        <v>290.98687664041972</v>
      </c>
      <c r="N668" t="s">
        <v>132</v>
      </c>
      <c r="O668" t="s">
        <v>11</v>
      </c>
      <c r="P668" t="s">
        <v>12</v>
      </c>
      <c r="Q668" t="str">
        <f ca="1">OFFSET('GROUP-FOR-PLOT'!$B$4,MATCH(P668,'GROUP-FOR-PLOT'!$A$5:$A$118,0),0)</f>
        <v>Zeolitic</v>
      </c>
      <c r="R668">
        <v>400</v>
      </c>
      <c r="S668">
        <v>10.170603674540871</v>
      </c>
    </row>
    <row r="669" spans="4:19" x14ac:dyDescent="0.25">
      <c r="D669" t="s">
        <v>137</v>
      </c>
      <c r="E669" t="s">
        <v>9</v>
      </c>
      <c r="F669" t="s">
        <v>142</v>
      </c>
      <c r="G669" t="str">
        <f ca="1">OFFSET('GROUP-FOR-PLOT'!$B$4,MATCH(F669,'GROUP-FOR-PLOT'!$A$5:$A$118,0),0)</f>
        <v>Mineralized</v>
      </c>
      <c r="H669">
        <v>6000</v>
      </c>
      <c r="I669">
        <v>400</v>
      </c>
      <c r="N669" t="s">
        <v>132</v>
      </c>
      <c r="O669" t="s">
        <v>11</v>
      </c>
      <c r="P669" t="s">
        <v>18</v>
      </c>
      <c r="Q669" t="str">
        <f ca="1">OFFSET('GROUP-FOR-PLOT'!$B$4,MATCH(P669,'GROUP-FOR-PLOT'!$A$5:$A$118,0),0)</f>
        <v>Zeolitic</v>
      </c>
      <c r="R669">
        <v>400</v>
      </c>
      <c r="S669">
        <v>115.9212598425197</v>
      </c>
    </row>
    <row r="670" spans="4:19" x14ac:dyDescent="0.25">
      <c r="D670" t="s">
        <v>135</v>
      </c>
      <c r="E670" t="s">
        <v>4</v>
      </c>
      <c r="F670" t="s">
        <v>38</v>
      </c>
      <c r="G670" t="str">
        <f ca="1">OFFSET('GROUP-FOR-PLOT'!$B$4,MATCH(F670,'GROUP-FOR-PLOT'!$A$5:$A$118,0),0)</f>
        <v>Mineralized</v>
      </c>
      <c r="H670">
        <v>6000</v>
      </c>
      <c r="I670">
        <v>148.76902887139113</v>
      </c>
      <c r="N670" t="s">
        <v>133</v>
      </c>
      <c r="O670" t="s">
        <v>11</v>
      </c>
      <c r="P670" t="s">
        <v>18</v>
      </c>
      <c r="Q670" t="str">
        <f ca="1">OFFSET('GROUP-FOR-PLOT'!$B$4,MATCH(P670,'GROUP-FOR-PLOT'!$A$5:$A$118,0),0)</f>
        <v>Zeolitic</v>
      </c>
      <c r="R670">
        <v>400</v>
      </c>
      <c r="S670">
        <v>5.0131233595798221</v>
      </c>
    </row>
    <row r="671" spans="4:19" x14ac:dyDescent="0.25">
      <c r="D671" t="s">
        <v>137</v>
      </c>
      <c r="E671" t="s">
        <v>9</v>
      </c>
      <c r="F671" t="s">
        <v>142</v>
      </c>
      <c r="G671" t="str">
        <f ca="1">OFFSET('GROUP-FOR-PLOT'!$B$4,MATCH(F671,'GROUP-FOR-PLOT'!$A$5:$A$118,0),0)</f>
        <v>Mineralized</v>
      </c>
      <c r="H671">
        <v>6400</v>
      </c>
      <c r="I671">
        <v>400</v>
      </c>
      <c r="N671" t="s">
        <v>134</v>
      </c>
      <c r="O671" t="s">
        <v>11</v>
      </c>
      <c r="P671" t="s">
        <v>12</v>
      </c>
      <c r="Q671" t="str">
        <f ca="1">OFFSET('GROUP-FOR-PLOT'!$B$4,MATCH(P671,'GROUP-FOR-PLOT'!$A$5:$A$118,0),0)</f>
        <v>Zeolitic</v>
      </c>
      <c r="R671">
        <v>400</v>
      </c>
      <c r="S671">
        <v>62.999999999999545</v>
      </c>
    </row>
    <row r="672" spans="4:19" x14ac:dyDescent="0.25">
      <c r="D672" t="s">
        <v>137</v>
      </c>
      <c r="E672" t="s">
        <v>9</v>
      </c>
      <c r="F672" t="s">
        <v>142</v>
      </c>
      <c r="G672" t="str">
        <f ca="1">OFFSET('GROUP-FOR-PLOT'!$B$4,MATCH(F672,'GROUP-FOR-PLOT'!$A$5:$A$118,0),0)</f>
        <v>Mineralized</v>
      </c>
      <c r="H672">
        <v>6800</v>
      </c>
      <c r="I672">
        <v>400</v>
      </c>
      <c r="N672" t="s">
        <v>82</v>
      </c>
      <c r="O672" t="s">
        <v>11</v>
      </c>
      <c r="P672" t="s">
        <v>12</v>
      </c>
      <c r="Q672" t="str">
        <f ca="1">OFFSET('GROUP-FOR-PLOT'!$B$4,MATCH(P672,'GROUP-FOR-PLOT'!$A$5:$A$118,0),0)</f>
        <v>Zeolitic</v>
      </c>
      <c r="R672">
        <v>400</v>
      </c>
      <c r="S672">
        <v>77.052493438320198</v>
      </c>
    </row>
    <row r="673" spans="4:19" x14ac:dyDescent="0.25">
      <c r="D673" t="s">
        <v>137</v>
      </c>
      <c r="E673" t="s">
        <v>9</v>
      </c>
      <c r="F673" t="s">
        <v>142</v>
      </c>
      <c r="G673" t="str">
        <f ca="1">OFFSET('GROUP-FOR-PLOT'!$B$4,MATCH(F673,'GROUP-FOR-PLOT'!$A$5:$A$118,0),0)</f>
        <v>Mineralized</v>
      </c>
      <c r="H673">
        <v>7200</v>
      </c>
      <c r="I673">
        <v>400</v>
      </c>
      <c r="N673" t="s">
        <v>97</v>
      </c>
      <c r="O673" t="s">
        <v>11</v>
      </c>
      <c r="P673" t="s">
        <v>18</v>
      </c>
      <c r="Q673" t="str">
        <f ca="1">OFFSET('GROUP-FOR-PLOT'!$B$4,MATCH(P673,'GROUP-FOR-PLOT'!$A$5:$A$118,0),0)</f>
        <v>Zeolitic</v>
      </c>
      <c r="R673">
        <v>400</v>
      </c>
      <c r="S673">
        <v>89.895013123359831</v>
      </c>
    </row>
    <row r="674" spans="4:19" x14ac:dyDescent="0.25">
      <c r="D674" t="s">
        <v>137</v>
      </c>
      <c r="E674" t="s">
        <v>9</v>
      </c>
      <c r="F674" t="s">
        <v>142</v>
      </c>
      <c r="G674" t="str">
        <f ca="1">OFFSET('GROUP-FOR-PLOT'!$B$4,MATCH(F674,'GROUP-FOR-PLOT'!$A$5:$A$118,0),0)</f>
        <v>Mineralized</v>
      </c>
      <c r="H674">
        <v>7600</v>
      </c>
      <c r="I674">
        <v>211.01312335957846</v>
      </c>
      <c r="N674" t="s">
        <v>97</v>
      </c>
      <c r="O674" t="s">
        <v>11</v>
      </c>
      <c r="P674" t="s">
        <v>18</v>
      </c>
      <c r="Q674" t="str">
        <f ca="1">OFFSET('GROUP-FOR-PLOT'!$B$4,MATCH(P674,'GROUP-FOR-PLOT'!$A$5:$A$118,0),0)</f>
        <v>Zeolitic</v>
      </c>
      <c r="R674">
        <v>400</v>
      </c>
      <c r="S674">
        <v>160.1049868766404</v>
      </c>
    </row>
    <row r="675" spans="4:19" x14ac:dyDescent="0.25">
      <c r="D675" t="s">
        <v>137</v>
      </c>
      <c r="E675" t="s">
        <v>36</v>
      </c>
      <c r="F675" t="s">
        <v>143</v>
      </c>
      <c r="G675" t="str">
        <f ca="1">OFFSET('GROUP-FOR-PLOT'!$B$4,MATCH(F675,'GROUP-FOR-PLOT'!$A$5:$A$118,0),0)</f>
        <v>Mineralized</v>
      </c>
      <c r="H675">
        <v>7600</v>
      </c>
      <c r="I675">
        <v>188.98687664042154</v>
      </c>
      <c r="N675" t="s">
        <v>97</v>
      </c>
      <c r="O675" t="s">
        <v>11</v>
      </c>
      <c r="P675" t="s">
        <v>18</v>
      </c>
      <c r="Q675" t="str">
        <f ca="1">OFFSET('GROUP-FOR-PLOT'!$B$4,MATCH(P675,'GROUP-FOR-PLOT'!$A$5:$A$118,0),0)</f>
        <v>Zeolitic</v>
      </c>
      <c r="R675">
        <v>400</v>
      </c>
      <c r="S675">
        <v>79.973753280839901</v>
      </c>
    </row>
    <row r="676" spans="4:19" x14ac:dyDescent="0.25">
      <c r="D676" t="s">
        <v>137</v>
      </c>
      <c r="E676" t="s">
        <v>36</v>
      </c>
      <c r="F676" t="s">
        <v>143</v>
      </c>
      <c r="G676" t="str">
        <f ca="1">OFFSET('GROUP-FOR-PLOT'!$B$4,MATCH(F676,'GROUP-FOR-PLOT'!$A$5:$A$118,0),0)</f>
        <v>Mineralized</v>
      </c>
      <c r="H676">
        <v>8000</v>
      </c>
      <c r="I676">
        <v>323.15223097112903</v>
      </c>
      <c r="N676" t="s">
        <v>113</v>
      </c>
      <c r="O676" t="s">
        <v>11</v>
      </c>
      <c r="P676" t="s">
        <v>12</v>
      </c>
      <c r="Q676" t="str">
        <f ca="1">OFFSET('GROUP-FOR-PLOT'!$B$4,MATCH(P676,'GROUP-FOR-PLOT'!$A$5:$A$118,0),0)</f>
        <v>Zeolitic</v>
      </c>
      <c r="R676">
        <v>400</v>
      </c>
      <c r="S676">
        <v>202.0997375328086</v>
      </c>
    </row>
    <row r="677" spans="4:19" x14ac:dyDescent="0.25">
      <c r="D677" t="s">
        <v>92</v>
      </c>
      <c r="E677" t="s">
        <v>11</v>
      </c>
      <c r="F677" t="s">
        <v>94</v>
      </c>
      <c r="G677" t="str">
        <f ca="1">OFFSET('GROUP-FOR-PLOT'!$B$4,MATCH(F677,'GROUP-FOR-PLOT'!$A$5:$A$118,0),0)</f>
        <v>Mineralized</v>
      </c>
      <c r="H677" s="35">
        <v>8000</v>
      </c>
      <c r="I677" s="35">
        <v>18.125984251970294</v>
      </c>
      <c r="N677" t="s">
        <v>188</v>
      </c>
      <c r="O677" t="s">
        <v>11</v>
      </c>
      <c r="P677" t="s">
        <v>190</v>
      </c>
      <c r="Q677" t="str">
        <f ca="1">OFFSET('GROUP-FOR-PLOT'!$B$4,MATCH(P677,'GROUP-FOR-PLOT'!$A$5:$A$118,0),0)</f>
        <v>Zeolitic</v>
      </c>
      <c r="R677">
        <v>800</v>
      </c>
      <c r="S677">
        <v>289.83595800524927</v>
      </c>
    </row>
    <row r="678" spans="4:19" x14ac:dyDescent="0.25">
      <c r="D678" t="s">
        <v>92</v>
      </c>
      <c r="E678" t="s">
        <v>11</v>
      </c>
      <c r="F678" t="s">
        <v>94</v>
      </c>
      <c r="G678" t="str">
        <f ca="1">OFFSET('GROUP-FOR-PLOT'!$B$4,MATCH(F678,'GROUP-FOR-PLOT'!$A$5:$A$118,0),0)</f>
        <v>Mineralized</v>
      </c>
      <c r="H678" s="35">
        <v>8400</v>
      </c>
      <c r="I678" s="35">
        <v>102.93700787401576</v>
      </c>
      <c r="N678" t="s">
        <v>188</v>
      </c>
      <c r="O678" t="s">
        <v>11</v>
      </c>
      <c r="P678" t="s">
        <v>190</v>
      </c>
      <c r="Q678" t="str">
        <f ca="1">OFFSET('GROUP-FOR-PLOT'!$B$4,MATCH(P678,'GROUP-FOR-PLOT'!$A$5:$A$118,0),0)</f>
        <v>Zeolitic</v>
      </c>
      <c r="R678">
        <v>800</v>
      </c>
      <c r="S678">
        <v>8.1640419947502778</v>
      </c>
    </row>
    <row r="679" spans="4:19" x14ac:dyDescent="0.25">
      <c r="D679" t="s">
        <v>92</v>
      </c>
      <c r="E679" t="s">
        <v>4</v>
      </c>
      <c r="F679" t="s">
        <v>94</v>
      </c>
      <c r="G679" t="str">
        <f ca="1">OFFSET('GROUP-FOR-PLOT'!$B$4,MATCH(F679,'GROUP-FOR-PLOT'!$A$5:$A$118,0),0)</f>
        <v>Mineralized</v>
      </c>
      <c r="H679" s="35">
        <v>9600</v>
      </c>
      <c r="I679" s="35">
        <v>291.02624671916055</v>
      </c>
      <c r="N679" t="s">
        <v>217</v>
      </c>
      <c r="O679" t="s">
        <v>11</v>
      </c>
      <c r="P679" t="s">
        <v>223</v>
      </c>
      <c r="Q679" t="str">
        <f ca="1">OFFSET('GROUP-FOR-PLOT'!$B$4,MATCH(P679,'GROUP-FOR-PLOT'!$A$5:$A$118,0),0)</f>
        <v>Zeolitic</v>
      </c>
      <c r="R679">
        <v>800</v>
      </c>
      <c r="S679">
        <v>35</v>
      </c>
    </row>
    <row r="680" spans="4:19" x14ac:dyDescent="0.25">
      <c r="D680" t="s">
        <v>92</v>
      </c>
      <c r="E680" t="s">
        <v>4</v>
      </c>
      <c r="F680" t="s">
        <v>94</v>
      </c>
      <c r="G680" t="str">
        <f ca="1">OFFSET('GROUP-FOR-PLOT'!$B$4,MATCH(F680,'GROUP-FOR-PLOT'!$A$5:$A$118,0),0)</f>
        <v>Mineralized</v>
      </c>
      <c r="H680" s="35">
        <v>10000</v>
      </c>
      <c r="I680" s="35">
        <v>245.06299212598424</v>
      </c>
      <c r="N680" t="s">
        <v>217</v>
      </c>
      <c r="O680" t="s">
        <v>11</v>
      </c>
      <c r="P680" t="s">
        <v>223</v>
      </c>
      <c r="Q680" t="str">
        <f ca="1">OFFSET('GROUP-FOR-PLOT'!$B$4,MATCH(P680,'GROUP-FOR-PLOT'!$A$5:$A$118,0),0)</f>
        <v>Zeolitic</v>
      </c>
      <c r="R680">
        <v>800</v>
      </c>
      <c r="S680">
        <v>205.00000000000045</v>
      </c>
    </row>
    <row r="681" spans="4:19" x14ac:dyDescent="0.25">
      <c r="D681" t="s">
        <v>92</v>
      </c>
      <c r="E681" t="s">
        <v>11</v>
      </c>
      <c r="F681" t="s">
        <v>96</v>
      </c>
      <c r="G681" t="str">
        <f ca="1">OFFSET('GROUP-FOR-PLOT'!$B$4,MATCH(F681,'GROUP-FOR-PLOT'!$A$5:$A$118,0),0)</f>
        <v>Mineralized</v>
      </c>
      <c r="H681" s="35">
        <v>10400</v>
      </c>
      <c r="I681" s="35">
        <v>198.81889763779509</v>
      </c>
      <c r="N681" t="s">
        <v>168</v>
      </c>
      <c r="O681" t="s">
        <v>11</v>
      </c>
      <c r="P681" t="s">
        <v>33</v>
      </c>
      <c r="Q681" t="str">
        <f ca="1">OFFSET('GROUP-FOR-PLOT'!$B$4,MATCH(P681,'GROUP-FOR-PLOT'!$A$5:$A$118,0),0)</f>
        <v>Zeolitic</v>
      </c>
      <c r="R681">
        <v>800</v>
      </c>
      <c r="S681">
        <v>25.91863517060392</v>
      </c>
    </row>
    <row r="682" spans="4:19" x14ac:dyDescent="0.25">
      <c r="D682" t="s">
        <v>92</v>
      </c>
      <c r="E682" t="s">
        <v>11</v>
      </c>
      <c r="F682" t="s">
        <v>94</v>
      </c>
      <c r="G682" t="str">
        <f ca="1">OFFSET('GROUP-FOR-PLOT'!$B$4,MATCH(F682,'GROUP-FOR-PLOT'!$A$5:$A$118,0),0)</f>
        <v>Mineralized</v>
      </c>
      <c r="H682" s="35">
        <v>10400</v>
      </c>
      <c r="I682" s="35">
        <v>119.09448818897727</v>
      </c>
      <c r="J682" s="35"/>
      <c r="K682" s="35"/>
      <c r="N682" t="s">
        <v>185</v>
      </c>
      <c r="O682" t="s">
        <v>11</v>
      </c>
      <c r="P682" t="s">
        <v>33</v>
      </c>
      <c r="Q682" t="str">
        <f ca="1">OFFSET('GROUP-FOR-PLOT'!$B$4,MATCH(P682,'GROUP-FOR-PLOT'!$A$5:$A$118,0),0)</f>
        <v>Zeolitic</v>
      </c>
      <c r="R682">
        <v>800</v>
      </c>
      <c r="S682">
        <v>162.03937007874015</v>
      </c>
    </row>
    <row r="683" spans="4:19" x14ac:dyDescent="0.25">
      <c r="D683" t="s">
        <v>92</v>
      </c>
      <c r="E683" t="s">
        <v>9</v>
      </c>
      <c r="F683" t="s">
        <v>94</v>
      </c>
      <c r="G683" t="str">
        <f ca="1">OFFSET('GROUP-FOR-PLOT'!$B$4,MATCH(F683,'GROUP-FOR-PLOT'!$A$5:$A$118,0),0)</f>
        <v>Mineralized</v>
      </c>
      <c r="H683" s="35">
        <v>10800</v>
      </c>
      <c r="I683" s="35">
        <v>60.908136482939881</v>
      </c>
      <c r="N683" t="s">
        <v>176</v>
      </c>
      <c r="O683" t="s">
        <v>11</v>
      </c>
      <c r="P683" t="s">
        <v>33</v>
      </c>
      <c r="Q683" t="str">
        <f ca="1">OFFSET('GROUP-FOR-PLOT'!$B$4,MATCH(P683,'GROUP-FOR-PLOT'!$A$5:$A$118,0),0)</f>
        <v>Zeolitic</v>
      </c>
      <c r="R683">
        <v>800</v>
      </c>
      <c r="S683">
        <v>34.120734908136455</v>
      </c>
    </row>
    <row r="684" spans="4:19" x14ac:dyDescent="0.25">
      <c r="D684" t="s">
        <v>92</v>
      </c>
      <c r="E684" t="s">
        <v>9</v>
      </c>
      <c r="F684" t="s">
        <v>94</v>
      </c>
      <c r="G684" t="str">
        <f ca="1">OFFSET('GROUP-FOR-PLOT'!$B$4,MATCH(F684,'GROUP-FOR-PLOT'!$A$5:$A$118,0),0)</f>
        <v>Mineralized</v>
      </c>
      <c r="H684" s="35">
        <v>11200</v>
      </c>
      <c r="I684" s="35">
        <v>151.03412073490654</v>
      </c>
      <c r="N684" t="s">
        <v>159</v>
      </c>
      <c r="O684" t="s">
        <v>11</v>
      </c>
      <c r="P684" t="s">
        <v>86</v>
      </c>
      <c r="Q684" t="str">
        <f ca="1">OFFSET('GROUP-FOR-PLOT'!$B$4,MATCH(P684,'GROUP-FOR-PLOT'!$A$5:$A$118,0),0)</f>
        <v>Zeolitic</v>
      </c>
      <c r="R684">
        <v>800</v>
      </c>
      <c r="S684">
        <v>268.14173228346453</v>
      </c>
    </row>
    <row r="685" spans="4:19" x14ac:dyDescent="0.25">
      <c r="D685" t="s">
        <v>92</v>
      </c>
      <c r="E685" t="s">
        <v>4</v>
      </c>
      <c r="F685" t="s">
        <v>94</v>
      </c>
      <c r="G685" t="str">
        <f ca="1">OFFSET('GROUP-FOR-PLOT'!$B$4,MATCH(F685,'GROUP-FOR-PLOT'!$A$5:$A$118,0),0)</f>
        <v>Mineralized</v>
      </c>
      <c r="H685" s="35">
        <v>12000</v>
      </c>
      <c r="I685" s="35">
        <v>54.101049868764676</v>
      </c>
      <c r="N685" t="s">
        <v>159</v>
      </c>
      <c r="O685" t="s">
        <v>11</v>
      </c>
      <c r="P685" t="s">
        <v>33</v>
      </c>
      <c r="Q685" t="str">
        <f ca="1">OFFSET('GROUP-FOR-PLOT'!$B$4,MATCH(P685,'GROUP-FOR-PLOT'!$A$5:$A$118,0),0)</f>
        <v>Zeolitic</v>
      </c>
      <c r="R685">
        <v>800</v>
      </c>
      <c r="S685">
        <v>131.85826771653547</v>
      </c>
    </row>
    <row r="686" spans="4:19" x14ac:dyDescent="0.25">
      <c r="D686" t="s">
        <v>216</v>
      </c>
      <c r="E686" t="s">
        <v>9</v>
      </c>
      <c r="F686" t="s">
        <v>158</v>
      </c>
      <c r="G686" t="str">
        <f ca="1">OFFSET('GROUP-FOR-PLOT'!$B$4,MATCH(F686,'GROUP-FOR-PLOT'!$A$5:$A$118,0),0)</f>
        <v>Vitric</v>
      </c>
      <c r="H686">
        <v>400</v>
      </c>
      <c r="I686">
        <v>83</v>
      </c>
      <c r="N686" t="s">
        <v>196</v>
      </c>
      <c r="O686" t="s">
        <v>11</v>
      </c>
      <c r="P686" t="s">
        <v>33</v>
      </c>
      <c r="Q686" t="str">
        <f ca="1">OFFSET('GROUP-FOR-PLOT'!$B$4,MATCH(P686,'GROUP-FOR-PLOT'!$A$5:$A$118,0),0)</f>
        <v>Zeolitic</v>
      </c>
      <c r="R686">
        <v>800</v>
      </c>
      <c r="S686">
        <v>59</v>
      </c>
    </row>
    <row r="687" spans="4:19" x14ac:dyDescent="0.25">
      <c r="D687" t="s">
        <v>108</v>
      </c>
      <c r="E687" t="s">
        <v>6</v>
      </c>
      <c r="F687" t="s">
        <v>7</v>
      </c>
      <c r="G687" t="str">
        <f ca="1">OFFSET('GROUP-FOR-PLOT'!$B$4,MATCH(F687,'GROUP-FOR-PLOT'!$A$5:$A$118,0),0)</f>
        <v>Vitric</v>
      </c>
      <c r="H687" s="35">
        <v>400</v>
      </c>
      <c r="I687" s="35">
        <v>35.960629921259624</v>
      </c>
      <c r="N687" t="s">
        <v>205</v>
      </c>
      <c r="O687" t="s">
        <v>11</v>
      </c>
      <c r="P687" t="s">
        <v>33</v>
      </c>
      <c r="Q687" t="str">
        <f ca="1">OFFSET('GROUP-FOR-PLOT'!$B$4,MATCH(P687,'GROUP-FOR-PLOT'!$A$5:$A$118,0),0)</f>
        <v>Zeolitic</v>
      </c>
      <c r="R687">
        <v>800</v>
      </c>
      <c r="S687">
        <v>202</v>
      </c>
    </row>
    <row r="688" spans="4:19" x14ac:dyDescent="0.25">
      <c r="D688" t="s">
        <v>67</v>
      </c>
      <c r="E688" t="s">
        <v>6</v>
      </c>
      <c r="F688" t="s">
        <v>7</v>
      </c>
      <c r="G688" t="str">
        <f ca="1">OFFSET('GROUP-FOR-PLOT'!$B$4,MATCH(F688,'GROUP-FOR-PLOT'!$A$5:$A$118,0),0)</f>
        <v>Vitric</v>
      </c>
      <c r="H688" s="35">
        <v>400</v>
      </c>
      <c r="I688" s="35">
        <v>66.913385826771446</v>
      </c>
      <c r="N688" t="s">
        <v>205</v>
      </c>
      <c r="O688" t="s">
        <v>11</v>
      </c>
      <c r="P688" t="s">
        <v>117</v>
      </c>
      <c r="Q688" t="str">
        <f ca="1">OFFSET('GROUP-FOR-PLOT'!$B$4,MATCH(P688,'GROUP-FOR-PLOT'!$A$5:$A$118,0),0)</f>
        <v>Zeolitic</v>
      </c>
      <c r="R688">
        <v>800</v>
      </c>
      <c r="S688">
        <v>46</v>
      </c>
    </row>
    <row r="689" spans="4:19" x14ac:dyDescent="0.25">
      <c r="D689" t="s">
        <v>92</v>
      </c>
      <c r="E689" t="s">
        <v>6</v>
      </c>
      <c r="F689" t="s">
        <v>7</v>
      </c>
      <c r="G689" t="str">
        <f ca="1">OFFSET('GROUP-FOR-PLOT'!$B$4,MATCH(F689,'GROUP-FOR-PLOT'!$A$5:$A$118,0),0)</f>
        <v>Vitric</v>
      </c>
      <c r="H689" s="35">
        <v>400</v>
      </c>
      <c r="I689" s="35">
        <v>13.041994750655931</v>
      </c>
      <c r="N689" t="s">
        <v>37</v>
      </c>
      <c r="O689" t="s">
        <v>11</v>
      </c>
      <c r="P689" t="s">
        <v>12</v>
      </c>
      <c r="Q689" t="str">
        <f ca="1">OFFSET('GROUP-FOR-PLOT'!$B$4,MATCH(P689,'GROUP-FOR-PLOT'!$A$5:$A$118,0),0)</f>
        <v>Zeolitic</v>
      </c>
      <c r="R689">
        <v>800</v>
      </c>
      <c r="S689">
        <v>24.93438320209998</v>
      </c>
    </row>
    <row r="690" spans="4:19" x14ac:dyDescent="0.25">
      <c r="D690" t="s">
        <v>109</v>
      </c>
      <c r="E690" t="s">
        <v>4</v>
      </c>
      <c r="F690" t="s">
        <v>7</v>
      </c>
      <c r="G690" t="str">
        <f ca="1">OFFSET('GROUP-FOR-PLOT'!$B$4,MATCH(F690,'GROUP-FOR-PLOT'!$A$5:$A$118,0),0)</f>
        <v>Vitric</v>
      </c>
      <c r="H690" s="35">
        <v>400</v>
      </c>
      <c r="I690" s="35">
        <v>8.8582677165352379</v>
      </c>
      <c r="N690" t="s">
        <v>48</v>
      </c>
      <c r="O690" t="s">
        <v>11</v>
      </c>
      <c r="P690" t="s">
        <v>18</v>
      </c>
      <c r="Q690" t="str">
        <f ca="1">OFFSET('GROUP-FOR-PLOT'!$B$4,MATCH(P690,'GROUP-FOR-PLOT'!$A$5:$A$118,0),0)</f>
        <v>Zeolitic</v>
      </c>
      <c r="R690">
        <v>800</v>
      </c>
      <c r="S690">
        <v>17.123359580052238</v>
      </c>
    </row>
    <row r="691" spans="4:19" x14ac:dyDescent="0.25">
      <c r="D691" t="s">
        <v>109</v>
      </c>
      <c r="E691" t="s">
        <v>4</v>
      </c>
      <c r="F691" t="s">
        <v>7</v>
      </c>
      <c r="G691" t="str">
        <f ca="1">OFFSET('GROUP-FOR-PLOT'!$B$4,MATCH(F691,'GROUP-FOR-PLOT'!$A$5:$A$118,0),0)</f>
        <v>Vitric</v>
      </c>
      <c r="H691" s="35">
        <v>400</v>
      </c>
      <c r="I691" s="35">
        <v>11.154855643044812</v>
      </c>
      <c r="N691" t="s">
        <v>48</v>
      </c>
      <c r="O691" t="s">
        <v>11</v>
      </c>
      <c r="P691" t="s">
        <v>18</v>
      </c>
      <c r="Q691" t="str">
        <f ca="1">OFFSET('GROUP-FOR-PLOT'!$B$4,MATCH(P691,'GROUP-FOR-PLOT'!$A$5:$A$118,0),0)</f>
        <v>Zeolitic</v>
      </c>
      <c r="R691">
        <v>800</v>
      </c>
      <c r="S691">
        <v>70.866141732283268</v>
      </c>
    </row>
    <row r="692" spans="4:19" x14ac:dyDescent="0.25">
      <c r="D692" t="s">
        <v>109</v>
      </c>
      <c r="E692" t="s">
        <v>6</v>
      </c>
      <c r="F692" t="s">
        <v>7</v>
      </c>
      <c r="G692" t="str">
        <f ca="1">OFFSET('GROUP-FOR-PLOT'!$B$4,MATCH(F692,'GROUP-FOR-PLOT'!$A$5:$A$118,0),0)</f>
        <v>Vitric</v>
      </c>
      <c r="H692" s="35">
        <v>400</v>
      </c>
      <c r="I692" s="35">
        <v>58.070866141732267</v>
      </c>
      <c r="N692" t="s">
        <v>48</v>
      </c>
      <c r="O692" t="s">
        <v>11</v>
      </c>
      <c r="P692" t="s">
        <v>18</v>
      </c>
      <c r="Q692" t="str">
        <f ca="1">OFFSET('GROUP-FOR-PLOT'!$B$4,MATCH(P692,'GROUP-FOR-PLOT'!$A$5:$A$118,0),0)</f>
        <v>Zeolitic</v>
      </c>
      <c r="R692">
        <v>800</v>
      </c>
      <c r="S692">
        <v>133.20209973753299</v>
      </c>
    </row>
    <row r="693" spans="4:19" x14ac:dyDescent="0.25">
      <c r="D693" t="s">
        <v>109</v>
      </c>
      <c r="E693" t="s">
        <v>6</v>
      </c>
      <c r="F693" t="s">
        <v>7</v>
      </c>
      <c r="G693" t="str">
        <f ca="1">OFFSET('GROUP-FOR-PLOT'!$B$4,MATCH(F693,'GROUP-FOR-PLOT'!$A$5:$A$118,0),0)</f>
        <v>Vitric</v>
      </c>
      <c r="H693" s="35">
        <v>400</v>
      </c>
      <c r="I693" s="35">
        <v>260.8950131233596</v>
      </c>
      <c r="N693" t="s">
        <v>51</v>
      </c>
      <c r="O693" t="s">
        <v>11</v>
      </c>
      <c r="P693" t="s">
        <v>18</v>
      </c>
      <c r="Q693" t="str">
        <f ca="1">OFFSET('GROUP-FOR-PLOT'!$B$4,MATCH(P693,'GROUP-FOR-PLOT'!$A$5:$A$118,0),0)</f>
        <v>Zeolitic</v>
      </c>
      <c r="R693">
        <v>800</v>
      </c>
      <c r="S693">
        <v>15.144356955380317</v>
      </c>
    </row>
    <row r="694" spans="4:19" x14ac:dyDescent="0.25">
      <c r="D694" t="s">
        <v>193</v>
      </c>
      <c r="E694" t="s">
        <v>4</v>
      </c>
      <c r="F694" t="s">
        <v>7</v>
      </c>
      <c r="G694" t="str">
        <f ca="1">OFFSET('GROUP-FOR-PLOT'!$B$4,MATCH(F694,'GROUP-FOR-PLOT'!$A$5:$A$118,0),0)</f>
        <v>Vitric</v>
      </c>
      <c r="H694">
        <v>400</v>
      </c>
      <c r="I694">
        <v>40</v>
      </c>
      <c r="J694" s="35"/>
      <c r="K694" s="35"/>
      <c r="N694" t="s">
        <v>51</v>
      </c>
      <c r="O694" t="s">
        <v>11</v>
      </c>
      <c r="P694" t="s">
        <v>52</v>
      </c>
      <c r="Q694" t="str">
        <f ca="1">OFFSET('GROUP-FOR-PLOT'!$B$4,MATCH(P694,'GROUP-FOR-PLOT'!$A$5:$A$118,0),0)</f>
        <v>Zeolitic</v>
      </c>
      <c r="R694">
        <v>800</v>
      </c>
      <c r="S694">
        <v>29.855643044619683</v>
      </c>
    </row>
    <row r="695" spans="4:19" x14ac:dyDescent="0.25">
      <c r="D695" t="s">
        <v>176</v>
      </c>
      <c r="E695" t="s">
        <v>9</v>
      </c>
      <c r="F695" t="s">
        <v>8</v>
      </c>
      <c r="G695" t="str">
        <f ca="1">OFFSET('GROUP-FOR-PLOT'!$B$4,MATCH(F695,'GROUP-FOR-PLOT'!$A$5:$A$118,0),0)</f>
        <v>Vitric</v>
      </c>
      <c r="H695">
        <v>400</v>
      </c>
      <c r="I695">
        <v>31.824146981627109</v>
      </c>
      <c r="J695" s="35"/>
      <c r="K695" s="35"/>
      <c r="N695" t="s">
        <v>51</v>
      </c>
      <c r="O695" t="s">
        <v>11</v>
      </c>
      <c r="P695" t="s">
        <v>53</v>
      </c>
      <c r="Q695" t="str">
        <f ca="1">OFFSET('GROUP-FOR-PLOT'!$B$4,MATCH(P695,'GROUP-FOR-PLOT'!$A$5:$A$118,0),0)</f>
        <v>Zeolitic</v>
      </c>
      <c r="R695">
        <v>800</v>
      </c>
      <c r="S695">
        <v>40.026246719160099</v>
      </c>
    </row>
    <row r="696" spans="4:19" x14ac:dyDescent="0.25">
      <c r="D696" t="s">
        <v>212</v>
      </c>
      <c r="E696" t="s">
        <v>9</v>
      </c>
      <c r="F696" t="s">
        <v>8</v>
      </c>
      <c r="G696" t="str">
        <f ca="1">OFFSET('GROUP-FOR-PLOT'!$B$4,MATCH(F696,'GROUP-FOR-PLOT'!$A$5:$A$118,0),0)</f>
        <v>Vitric</v>
      </c>
      <c r="H696">
        <v>400</v>
      </c>
      <c r="I696">
        <v>7</v>
      </c>
      <c r="N696" t="s">
        <v>61</v>
      </c>
      <c r="O696" t="s">
        <v>11</v>
      </c>
      <c r="P696" t="s">
        <v>12</v>
      </c>
      <c r="Q696" t="str">
        <f ca="1">OFFSET('GROUP-FOR-PLOT'!$B$4,MATCH(P696,'GROUP-FOR-PLOT'!$A$5:$A$118,0),0)</f>
        <v>Zeolitic</v>
      </c>
      <c r="R696">
        <v>800</v>
      </c>
      <c r="S696">
        <v>205.93438320209998</v>
      </c>
    </row>
    <row r="697" spans="4:19" x14ac:dyDescent="0.25">
      <c r="D697" t="s">
        <v>137</v>
      </c>
      <c r="E697" t="s">
        <v>6</v>
      </c>
      <c r="F697" t="s">
        <v>8</v>
      </c>
      <c r="G697" t="str">
        <f ca="1">OFFSET('GROUP-FOR-PLOT'!$B$4,MATCH(F697,'GROUP-FOR-PLOT'!$A$5:$A$118,0),0)</f>
        <v>Vitric</v>
      </c>
      <c r="H697">
        <v>400</v>
      </c>
      <c r="I697">
        <v>120.98687664041984</v>
      </c>
      <c r="N697" t="s">
        <v>67</v>
      </c>
      <c r="O697" t="s">
        <v>11</v>
      </c>
      <c r="P697" t="s">
        <v>18</v>
      </c>
      <c r="Q697" t="str">
        <f ca="1">OFFSET('GROUP-FOR-PLOT'!$B$4,MATCH(P697,'GROUP-FOR-PLOT'!$A$5:$A$118,0),0)</f>
        <v>Zeolitic</v>
      </c>
      <c r="R697">
        <v>800</v>
      </c>
      <c r="S697">
        <v>233.84251968503895</v>
      </c>
    </row>
    <row r="698" spans="4:19" x14ac:dyDescent="0.25">
      <c r="D698" t="s">
        <v>34</v>
      </c>
      <c r="E698" t="s">
        <v>6</v>
      </c>
      <c r="F698" t="s">
        <v>7</v>
      </c>
      <c r="G698" t="str">
        <f ca="1">OFFSET('GROUP-FOR-PLOT'!$B$4,MATCH(F698,'GROUP-FOR-PLOT'!$A$5:$A$118,0),0)</f>
        <v>Vitric</v>
      </c>
      <c r="H698">
        <v>400</v>
      </c>
      <c r="I698">
        <v>187.9212598425197</v>
      </c>
      <c r="N698" t="s">
        <v>67</v>
      </c>
      <c r="O698" t="s">
        <v>11</v>
      </c>
      <c r="P698" t="s">
        <v>18</v>
      </c>
      <c r="Q698" t="str">
        <f ca="1">OFFSET('GROUP-FOR-PLOT'!$B$4,MATCH(P698,'GROUP-FOR-PLOT'!$A$5:$A$118,0),0)</f>
        <v>Zeolitic</v>
      </c>
      <c r="R698">
        <v>800</v>
      </c>
      <c r="S698">
        <v>15.091863517060574</v>
      </c>
    </row>
    <row r="699" spans="4:19" x14ac:dyDescent="0.25">
      <c r="D699" t="s">
        <v>75</v>
      </c>
      <c r="E699" t="s">
        <v>9</v>
      </c>
      <c r="F699" t="s">
        <v>8</v>
      </c>
      <c r="G699" t="str">
        <f ca="1">OFFSET('GROUP-FOR-PLOT'!$B$4,MATCH(F699,'GROUP-FOR-PLOT'!$A$5:$A$118,0),0)</f>
        <v>Vitric</v>
      </c>
      <c r="H699">
        <v>400</v>
      </c>
      <c r="I699">
        <v>27.003937007873901</v>
      </c>
      <c r="J699" s="35"/>
      <c r="K699" s="35"/>
      <c r="N699" t="s">
        <v>67</v>
      </c>
      <c r="O699" t="s">
        <v>11</v>
      </c>
      <c r="P699" t="s">
        <v>18</v>
      </c>
      <c r="Q699" t="str">
        <f ca="1">OFFSET('GROUP-FOR-PLOT'!$B$4,MATCH(P699,'GROUP-FOR-PLOT'!$A$5:$A$118,0),0)</f>
        <v>Zeolitic</v>
      </c>
      <c r="R699">
        <v>800</v>
      </c>
      <c r="S699">
        <v>151.06561679790047</v>
      </c>
    </row>
    <row r="700" spans="4:19" x14ac:dyDescent="0.25">
      <c r="D700" t="s">
        <v>76</v>
      </c>
      <c r="E700" t="s">
        <v>4</v>
      </c>
      <c r="F700" t="s">
        <v>8</v>
      </c>
      <c r="G700" t="str">
        <f ca="1">OFFSET('GROUP-FOR-PLOT'!$B$4,MATCH(F700,'GROUP-FOR-PLOT'!$A$5:$A$118,0),0)</f>
        <v>Vitric</v>
      </c>
      <c r="H700">
        <v>400</v>
      </c>
      <c r="I700">
        <v>45.013123359579822</v>
      </c>
      <c r="J700" s="35"/>
      <c r="K700" s="35"/>
      <c r="N700" t="s">
        <v>87</v>
      </c>
      <c r="O700" t="s">
        <v>11</v>
      </c>
      <c r="P700" t="s">
        <v>12</v>
      </c>
      <c r="Q700" t="str">
        <f ca="1">OFFSET('GROUP-FOR-PLOT'!$B$4,MATCH(P700,'GROUP-FOR-PLOT'!$A$5:$A$118,0),0)</f>
        <v>Zeolitic</v>
      </c>
      <c r="R700">
        <v>800</v>
      </c>
      <c r="S700">
        <v>18.125984251968475</v>
      </c>
    </row>
    <row r="701" spans="4:19" x14ac:dyDescent="0.25">
      <c r="D701" t="s">
        <v>79</v>
      </c>
      <c r="E701" t="s">
        <v>9</v>
      </c>
      <c r="F701" t="s">
        <v>7</v>
      </c>
      <c r="G701" t="str">
        <f ca="1">OFFSET('GROUP-FOR-PLOT'!$B$4,MATCH(F701,'GROUP-FOR-PLOT'!$A$5:$A$118,0),0)</f>
        <v>Vitric</v>
      </c>
      <c r="H701">
        <v>400</v>
      </c>
      <c r="I701">
        <v>7.8740157480319795</v>
      </c>
      <c r="J701" s="35"/>
      <c r="K701" s="35"/>
      <c r="N701" t="s">
        <v>87</v>
      </c>
      <c r="O701" t="s">
        <v>11</v>
      </c>
      <c r="P701" t="s">
        <v>12</v>
      </c>
      <c r="Q701" t="str">
        <f ca="1">OFFSET('GROUP-FOR-PLOT'!$B$4,MATCH(P701,'GROUP-FOR-PLOT'!$A$5:$A$118,0),0)</f>
        <v>Zeolitic</v>
      </c>
      <c r="R701">
        <v>800</v>
      </c>
      <c r="S701">
        <v>128.9212598425197</v>
      </c>
    </row>
    <row r="702" spans="4:19" x14ac:dyDescent="0.25">
      <c r="D702" t="s">
        <v>126</v>
      </c>
      <c r="E702" t="s">
        <v>9</v>
      </c>
      <c r="F702" t="s">
        <v>7</v>
      </c>
      <c r="G702" t="str">
        <f ca="1">OFFSET('GROUP-FOR-PLOT'!$B$4,MATCH(F702,'GROUP-FOR-PLOT'!$A$5:$A$118,0),0)</f>
        <v>Vitric</v>
      </c>
      <c r="H702">
        <v>400</v>
      </c>
      <c r="I702">
        <v>45.06561679790002</v>
      </c>
      <c r="N702" t="s">
        <v>90</v>
      </c>
      <c r="O702" t="s">
        <v>11</v>
      </c>
      <c r="P702" t="s">
        <v>39</v>
      </c>
      <c r="Q702" t="str">
        <f ca="1">OFFSET('GROUP-FOR-PLOT'!$B$4,MATCH(P702,'GROUP-FOR-PLOT'!$A$5:$A$118,0),0)</f>
        <v>Zeolitic</v>
      </c>
      <c r="R702">
        <v>800</v>
      </c>
      <c r="S702">
        <v>94.816272965879307</v>
      </c>
    </row>
    <row r="703" spans="4:19" x14ac:dyDescent="0.25">
      <c r="D703" t="s">
        <v>110</v>
      </c>
      <c r="E703" t="s">
        <v>4</v>
      </c>
      <c r="F703" t="s">
        <v>7</v>
      </c>
      <c r="G703" t="str">
        <f ca="1">OFFSET('GROUP-FOR-PLOT'!$B$4,MATCH(F703,'GROUP-FOR-PLOT'!$A$5:$A$118,0),0)</f>
        <v>Vitric</v>
      </c>
      <c r="H703">
        <v>400</v>
      </c>
      <c r="I703">
        <v>9.8425196850394059</v>
      </c>
      <c r="N703" t="s">
        <v>92</v>
      </c>
      <c r="O703" t="s">
        <v>11</v>
      </c>
      <c r="P703" t="s">
        <v>18</v>
      </c>
      <c r="Q703" t="str">
        <f ca="1">OFFSET('GROUP-FOR-PLOT'!$B$4,MATCH(P703,'GROUP-FOR-PLOT'!$A$5:$A$118,0),0)</f>
        <v>Zeolitic</v>
      </c>
      <c r="R703">
        <v>800</v>
      </c>
      <c r="S703">
        <v>221.96587926509164</v>
      </c>
    </row>
    <row r="704" spans="4:19" x14ac:dyDescent="0.25">
      <c r="D704" t="s">
        <v>110</v>
      </c>
      <c r="E704" t="s">
        <v>4</v>
      </c>
      <c r="F704" t="s">
        <v>7</v>
      </c>
      <c r="G704" t="str">
        <f ca="1">OFFSET('GROUP-FOR-PLOT'!$B$4,MATCH(F704,'GROUP-FOR-PLOT'!$A$5:$A$118,0),0)</f>
        <v>Vitric</v>
      </c>
      <c r="H704">
        <v>400</v>
      </c>
      <c r="I704">
        <v>10.170603674540416</v>
      </c>
      <c r="N704" t="s">
        <v>92</v>
      </c>
      <c r="O704" t="s">
        <v>11</v>
      </c>
      <c r="P704" t="s">
        <v>18</v>
      </c>
      <c r="Q704" t="str">
        <f ca="1">OFFSET('GROUP-FOR-PLOT'!$B$4,MATCH(P704,'GROUP-FOR-PLOT'!$A$5:$A$118,0),0)</f>
        <v>Zeolitic</v>
      </c>
      <c r="R704">
        <v>800</v>
      </c>
      <c r="S704">
        <v>72.178477690288673</v>
      </c>
    </row>
    <row r="705" spans="4:19" x14ac:dyDescent="0.25">
      <c r="D705" t="s">
        <v>110</v>
      </c>
      <c r="E705" t="s">
        <v>4</v>
      </c>
      <c r="F705" t="s">
        <v>7</v>
      </c>
      <c r="G705" t="str">
        <f ca="1">OFFSET('GROUP-FOR-PLOT'!$B$4,MATCH(F705,'GROUP-FOR-PLOT'!$A$5:$A$118,0),0)</f>
        <v>Vitric</v>
      </c>
      <c r="H705">
        <v>400</v>
      </c>
      <c r="I705">
        <v>24.93438320209998</v>
      </c>
      <c r="N705" t="s">
        <v>92</v>
      </c>
      <c r="O705" t="s">
        <v>11</v>
      </c>
      <c r="P705" t="s">
        <v>18</v>
      </c>
      <c r="Q705" t="str">
        <f ca="1">OFFSET('GROUP-FOR-PLOT'!$B$4,MATCH(P705,'GROUP-FOR-PLOT'!$A$5:$A$118,0),0)</f>
        <v>Zeolitic</v>
      </c>
      <c r="R705">
        <v>800</v>
      </c>
      <c r="S705">
        <v>105.85564304461968</v>
      </c>
    </row>
    <row r="706" spans="4:19" x14ac:dyDescent="0.25">
      <c r="D706" t="s">
        <v>110</v>
      </c>
      <c r="E706" t="s">
        <v>6</v>
      </c>
      <c r="F706" t="s">
        <v>7</v>
      </c>
      <c r="G706" t="str">
        <f ca="1">OFFSET('GROUP-FOR-PLOT'!$B$4,MATCH(F706,'GROUP-FOR-PLOT'!$A$5:$A$118,0),0)</f>
        <v>Vitric</v>
      </c>
      <c r="H706">
        <v>400</v>
      </c>
      <c r="I706">
        <v>44.947506561679575</v>
      </c>
      <c r="N706" t="s">
        <v>109</v>
      </c>
      <c r="O706" t="s">
        <v>11</v>
      </c>
      <c r="P706" t="s">
        <v>18</v>
      </c>
      <c r="Q706" t="str">
        <f ca="1">OFFSET('GROUP-FOR-PLOT'!$B$4,MATCH(P706,'GROUP-FOR-PLOT'!$A$5:$A$118,0),0)</f>
        <v>Zeolitic</v>
      </c>
      <c r="R706">
        <v>800</v>
      </c>
      <c r="S706">
        <v>140.74803149606305</v>
      </c>
    </row>
    <row r="707" spans="4:19" x14ac:dyDescent="0.25">
      <c r="D707" t="s">
        <v>110</v>
      </c>
      <c r="E707" t="s">
        <v>6</v>
      </c>
      <c r="F707" t="s">
        <v>7</v>
      </c>
      <c r="G707" t="str">
        <f ca="1">OFFSET('GROUP-FOR-PLOT'!$B$4,MATCH(F707,'GROUP-FOR-PLOT'!$A$5:$A$118,0),0)</f>
        <v>Vitric</v>
      </c>
      <c r="H707">
        <v>400</v>
      </c>
      <c r="I707">
        <v>263.06561679790047</v>
      </c>
      <c r="N707" t="s">
        <v>188</v>
      </c>
      <c r="O707" t="s">
        <v>11</v>
      </c>
      <c r="P707" t="s">
        <v>12</v>
      </c>
      <c r="Q707" t="str">
        <f ca="1">OFFSET('GROUP-FOR-PLOT'!$B$4,MATCH(P707,'GROUP-FOR-PLOT'!$A$5:$A$118,0),0)</f>
        <v>Zeolitic</v>
      </c>
      <c r="R707">
        <v>800</v>
      </c>
      <c r="S707">
        <v>58.560367454068228</v>
      </c>
    </row>
    <row r="708" spans="4:19" x14ac:dyDescent="0.25">
      <c r="D708" t="s">
        <v>111</v>
      </c>
      <c r="E708" t="s">
        <v>9</v>
      </c>
      <c r="F708" t="s">
        <v>7</v>
      </c>
      <c r="G708" t="str">
        <f ca="1">OFFSET('GROUP-FOR-PLOT'!$B$4,MATCH(F708,'GROUP-FOR-PLOT'!$A$5:$A$118,0),0)</f>
        <v>Vitric</v>
      </c>
      <c r="H708">
        <v>400</v>
      </c>
      <c r="I708">
        <v>159.77690288713893</v>
      </c>
      <c r="J708" s="35"/>
      <c r="K708" s="35"/>
      <c r="N708" t="s">
        <v>188</v>
      </c>
      <c r="O708" t="s">
        <v>11</v>
      </c>
      <c r="P708" t="s">
        <v>12</v>
      </c>
      <c r="Q708" t="str">
        <f ca="1">OFFSET('GROUP-FOR-PLOT'!$B$4,MATCH(P708,'GROUP-FOR-PLOT'!$A$5:$A$118,0),0)</f>
        <v>Zeolitic</v>
      </c>
      <c r="R708">
        <v>800</v>
      </c>
      <c r="S708">
        <v>5.4396325459317723</v>
      </c>
    </row>
    <row r="709" spans="4:19" x14ac:dyDescent="0.25">
      <c r="D709" t="s">
        <v>109</v>
      </c>
      <c r="E709" t="s">
        <v>6</v>
      </c>
      <c r="F709" t="s">
        <v>7</v>
      </c>
      <c r="G709" t="str">
        <f ca="1">OFFSET('GROUP-FOR-PLOT'!$B$4,MATCH(F709,'GROUP-FOR-PLOT'!$A$5:$A$118,0),0)</f>
        <v>Vitric</v>
      </c>
      <c r="H709" s="35">
        <v>800</v>
      </c>
      <c r="I709" s="35">
        <v>69.157480314960367</v>
      </c>
      <c r="N709" t="s">
        <v>188</v>
      </c>
      <c r="O709" t="s">
        <v>11</v>
      </c>
      <c r="P709" t="s">
        <v>39</v>
      </c>
      <c r="Q709" t="str">
        <f ca="1">OFFSET('GROUP-FOR-PLOT'!$B$4,MATCH(P709,'GROUP-FOR-PLOT'!$A$5:$A$118,0),0)</f>
        <v>Zeolitic</v>
      </c>
      <c r="R709">
        <v>800</v>
      </c>
      <c r="S709">
        <v>38.000000000000455</v>
      </c>
    </row>
    <row r="710" spans="4:19" x14ac:dyDescent="0.25">
      <c r="D710" t="s">
        <v>216</v>
      </c>
      <c r="E710" t="s">
        <v>9</v>
      </c>
      <c r="F710" t="s">
        <v>8</v>
      </c>
      <c r="G710" t="str">
        <f ca="1">OFFSET('GROUP-FOR-PLOT'!$B$4,MATCH(F710,'GROUP-FOR-PLOT'!$A$5:$A$118,0),0)</f>
        <v>Vitric</v>
      </c>
      <c r="H710">
        <v>800</v>
      </c>
      <c r="I710">
        <v>110.99999999999955</v>
      </c>
      <c r="N710" t="s">
        <v>21</v>
      </c>
      <c r="O710" t="s">
        <v>11</v>
      </c>
      <c r="P710" t="s">
        <v>12</v>
      </c>
      <c r="Q710" t="str">
        <f ca="1">OFFSET('GROUP-FOR-PLOT'!$B$4,MATCH(P710,'GROUP-FOR-PLOT'!$A$5:$A$118,0),0)</f>
        <v>Zeolitic</v>
      </c>
      <c r="R710">
        <v>800</v>
      </c>
      <c r="S710">
        <v>55.144356955380317</v>
      </c>
    </row>
    <row r="711" spans="4:19" x14ac:dyDescent="0.25">
      <c r="D711" t="s">
        <v>168</v>
      </c>
      <c r="E711" t="s">
        <v>9</v>
      </c>
      <c r="F711" t="s">
        <v>7</v>
      </c>
      <c r="G711" t="str">
        <f ca="1">OFFSET('GROUP-FOR-PLOT'!$B$4,MATCH(F711,'GROUP-FOR-PLOT'!$A$5:$A$118,0),0)</f>
        <v>Vitric</v>
      </c>
      <c r="H711">
        <v>800</v>
      </c>
      <c r="I711">
        <v>7.87401574803107</v>
      </c>
      <c r="N711" t="s">
        <v>21</v>
      </c>
      <c r="O711" t="s">
        <v>11</v>
      </c>
      <c r="P711" t="s">
        <v>12</v>
      </c>
      <c r="Q711" t="str">
        <f ca="1">OFFSET('GROUP-FOR-PLOT'!$B$4,MATCH(P711,'GROUP-FOR-PLOT'!$A$5:$A$118,0),0)</f>
        <v>Zeolitic</v>
      </c>
      <c r="R711">
        <v>800</v>
      </c>
      <c r="S711">
        <v>35.761154855642872</v>
      </c>
    </row>
    <row r="712" spans="4:19" x14ac:dyDescent="0.25">
      <c r="D712" t="s">
        <v>212</v>
      </c>
      <c r="E712" t="s">
        <v>9</v>
      </c>
      <c r="F712" t="s">
        <v>8</v>
      </c>
      <c r="G712" t="str">
        <f ca="1">OFFSET('GROUP-FOR-PLOT'!$B$4,MATCH(F712,'GROUP-FOR-PLOT'!$A$5:$A$118,0),0)</f>
        <v>Vitric</v>
      </c>
      <c r="H712">
        <v>800</v>
      </c>
      <c r="I712">
        <v>142.99999999999977</v>
      </c>
      <c r="N712" t="s">
        <v>198</v>
      </c>
      <c r="O712" t="s">
        <v>11</v>
      </c>
      <c r="P712" t="s">
        <v>12</v>
      </c>
      <c r="Q712" t="str">
        <f ca="1">OFFSET('GROUP-FOR-PLOT'!$B$4,MATCH(P712,'GROUP-FOR-PLOT'!$A$5:$A$118,0),0)</f>
        <v>Zeolitic</v>
      </c>
      <c r="R712">
        <v>800</v>
      </c>
      <c r="S712">
        <v>208.00000000000045</v>
      </c>
    </row>
    <row r="713" spans="4:19" x14ac:dyDescent="0.25">
      <c r="D713" t="s">
        <v>34</v>
      </c>
      <c r="E713" t="s">
        <v>9</v>
      </c>
      <c r="F713" t="s">
        <v>7</v>
      </c>
      <c r="G713" t="str">
        <f ca="1">OFFSET('GROUP-FOR-PLOT'!$B$4,MATCH(F713,'GROUP-FOR-PLOT'!$A$5:$A$118,0),0)</f>
        <v>Vitric</v>
      </c>
      <c r="H713">
        <v>800</v>
      </c>
      <c r="I713">
        <v>74.80314960629903</v>
      </c>
      <c r="J713" s="35"/>
      <c r="K713" s="35"/>
      <c r="N713" t="s">
        <v>216</v>
      </c>
      <c r="O713" t="s">
        <v>11</v>
      </c>
      <c r="P713" t="s">
        <v>12</v>
      </c>
      <c r="Q713" t="str">
        <f ca="1">OFFSET('GROUP-FOR-PLOT'!$B$4,MATCH(P713,'GROUP-FOR-PLOT'!$A$5:$A$118,0),0)</f>
        <v>Zeolitic</v>
      </c>
      <c r="R713">
        <v>800</v>
      </c>
      <c r="S713">
        <v>79.926509186352177</v>
      </c>
    </row>
    <row r="714" spans="4:19" x14ac:dyDescent="0.25">
      <c r="D714" t="s">
        <v>34</v>
      </c>
      <c r="E714" t="s">
        <v>6</v>
      </c>
      <c r="F714" t="s">
        <v>7</v>
      </c>
      <c r="G714" t="str">
        <f ca="1">OFFSET('GROUP-FOR-PLOT'!$B$4,MATCH(F714,'GROUP-FOR-PLOT'!$A$5:$A$118,0),0)</f>
        <v>Vitric</v>
      </c>
      <c r="H714">
        <v>800</v>
      </c>
      <c r="I714">
        <v>20.013123359580277</v>
      </c>
      <c r="N714" t="s">
        <v>217</v>
      </c>
      <c r="O714" t="s">
        <v>11</v>
      </c>
      <c r="P714" t="s">
        <v>12</v>
      </c>
      <c r="Q714" t="str">
        <f ca="1">OFFSET('GROUP-FOR-PLOT'!$B$4,MATCH(P714,'GROUP-FOR-PLOT'!$A$5:$A$118,0),0)</f>
        <v>Zeolitic</v>
      </c>
      <c r="R714">
        <v>800</v>
      </c>
      <c r="S714">
        <v>37</v>
      </c>
    </row>
    <row r="715" spans="4:19" x14ac:dyDescent="0.25">
      <c r="D715" t="s">
        <v>110</v>
      </c>
      <c r="E715" t="s">
        <v>6</v>
      </c>
      <c r="F715" t="s">
        <v>7</v>
      </c>
      <c r="G715" t="str">
        <f ca="1">OFFSET('GROUP-FOR-PLOT'!$B$4,MATCH(F715,'GROUP-FOR-PLOT'!$A$5:$A$118,0),0)</f>
        <v>Vitric</v>
      </c>
      <c r="H715">
        <v>800</v>
      </c>
      <c r="I715">
        <v>26.960629921259851</v>
      </c>
      <c r="J715" s="35"/>
      <c r="K715" s="35"/>
      <c r="N715" t="s">
        <v>217</v>
      </c>
      <c r="O715" t="s">
        <v>11</v>
      </c>
      <c r="P715" t="s">
        <v>12</v>
      </c>
      <c r="Q715" t="str">
        <f ca="1">OFFSET('GROUP-FOR-PLOT'!$B$4,MATCH(P715,'GROUP-FOR-PLOT'!$A$5:$A$118,0),0)</f>
        <v>Zeolitic</v>
      </c>
      <c r="R715">
        <v>800</v>
      </c>
      <c r="S715">
        <v>65</v>
      </c>
    </row>
    <row r="716" spans="4:19" x14ac:dyDescent="0.25">
      <c r="D716" t="s">
        <v>112</v>
      </c>
      <c r="E716" t="s">
        <v>6</v>
      </c>
      <c r="F716" t="s">
        <v>7</v>
      </c>
      <c r="G716" t="str">
        <f ca="1">OFFSET('GROUP-FOR-PLOT'!$B$4,MATCH(F716,'GROUP-FOR-PLOT'!$A$5:$A$118,0),0)</f>
        <v>Vitric</v>
      </c>
      <c r="H716">
        <v>800</v>
      </c>
      <c r="I716">
        <v>160.1049868766404</v>
      </c>
      <c r="J716" s="35"/>
      <c r="K716" s="35"/>
      <c r="N716" t="s">
        <v>217</v>
      </c>
      <c r="O716" t="s">
        <v>11</v>
      </c>
      <c r="P716" t="s">
        <v>12</v>
      </c>
      <c r="Q716" t="str">
        <f ca="1">OFFSET('GROUP-FOR-PLOT'!$B$4,MATCH(P716,'GROUP-FOR-PLOT'!$A$5:$A$118,0),0)</f>
        <v>Zeolitic</v>
      </c>
      <c r="R716">
        <v>800</v>
      </c>
      <c r="S716">
        <v>57.999999999999545</v>
      </c>
    </row>
    <row r="717" spans="4:19" x14ac:dyDescent="0.25">
      <c r="D717" t="s">
        <v>201</v>
      </c>
      <c r="E717" t="s">
        <v>4</v>
      </c>
      <c r="F717" t="s">
        <v>158</v>
      </c>
      <c r="G717" t="str">
        <f ca="1">OFFSET('GROUP-FOR-PLOT'!$B$4,MATCH(F717,'GROUP-FOR-PLOT'!$A$5:$A$118,0),0)</f>
        <v>Vitric</v>
      </c>
      <c r="H717">
        <v>1200</v>
      </c>
      <c r="I717">
        <v>50</v>
      </c>
      <c r="J717" s="35"/>
      <c r="K717" s="35"/>
      <c r="N717" t="s">
        <v>168</v>
      </c>
      <c r="O717" t="s">
        <v>11</v>
      </c>
      <c r="P717" t="s">
        <v>12</v>
      </c>
      <c r="Q717" t="str">
        <f ca="1">OFFSET('GROUP-FOR-PLOT'!$B$4,MATCH(P717,'GROUP-FOR-PLOT'!$A$5:$A$118,0),0)</f>
        <v>Zeolitic</v>
      </c>
      <c r="R717">
        <v>800</v>
      </c>
      <c r="S717">
        <v>69.057742782152218</v>
      </c>
    </row>
    <row r="718" spans="4:19" x14ac:dyDescent="0.25">
      <c r="D718" t="s">
        <v>217</v>
      </c>
      <c r="E718" t="s">
        <v>9</v>
      </c>
      <c r="F718" t="s">
        <v>224</v>
      </c>
      <c r="G718" t="str">
        <f ca="1">OFFSET('GROUP-FOR-PLOT'!$B$4,MATCH(F718,'GROUP-FOR-PLOT'!$A$5:$A$118,0),0)</f>
        <v>Vitric</v>
      </c>
      <c r="H718">
        <v>1200</v>
      </c>
      <c r="I718">
        <v>85</v>
      </c>
      <c r="J718" s="35"/>
      <c r="K718" s="35"/>
      <c r="N718" t="s">
        <v>173</v>
      </c>
      <c r="O718" t="s">
        <v>11</v>
      </c>
      <c r="P718" t="s">
        <v>12</v>
      </c>
      <c r="Q718" t="str">
        <f ca="1">OFFSET('GROUP-FOR-PLOT'!$B$4,MATCH(P718,'GROUP-FOR-PLOT'!$A$5:$A$118,0),0)</f>
        <v>Zeolitic</v>
      </c>
      <c r="R718">
        <v>800</v>
      </c>
      <c r="S718">
        <v>12.139107611548525</v>
      </c>
    </row>
    <row r="719" spans="4:19" x14ac:dyDescent="0.25">
      <c r="D719" t="s">
        <v>146</v>
      </c>
      <c r="E719" t="s">
        <v>6</v>
      </c>
      <c r="F719" t="s">
        <v>7</v>
      </c>
      <c r="G719" t="str">
        <f ca="1">OFFSET('GROUP-FOR-PLOT'!$B$4,MATCH(F719,'GROUP-FOR-PLOT'!$A$5:$A$118,0),0)</f>
        <v>Vitric</v>
      </c>
      <c r="H719">
        <v>1200</v>
      </c>
      <c r="I719">
        <v>11.842519685039406</v>
      </c>
      <c r="J719" s="35"/>
      <c r="K719" s="35"/>
      <c r="N719" t="s">
        <v>196</v>
      </c>
      <c r="O719" t="s">
        <v>11</v>
      </c>
      <c r="P719" t="s">
        <v>12</v>
      </c>
      <c r="Q719" t="str">
        <f ca="1">OFFSET('GROUP-FOR-PLOT'!$B$4,MATCH(P719,'GROUP-FOR-PLOT'!$A$5:$A$118,0),0)</f>
        <v>Zeolitic</v>
      </c>
      <c r="R719">
        <v>800</v>
      </c>
      <c r="S719">
        <v>55</v>
      </c>
    </row>
    <row r="720" spans="4:19" x14ac:dyDescent="0.25">
      <c r="D720" t="s">
        <v>201</v>
      </c>
      <c r="E720" t="s">
        <v>4</v>
      </c>
      <c r="F720" t="s">
        <v>158</v>
      </c>
      <c r="G720" t="str">
        <f ca="1">OFFSET('GROUP-FOR-PLOT'!$B$4,MATCH(F720,'GROUP-FOR-PLOT'!$A$5:$A$118,0),0)</f>
        <v>Vitric</v>
      </c>
      <c r="H720">
        <v>1600</v>
      </c>
      <c r="I720">
        <v>86</v>
      </c>
      <c r="J720" s="35"/>
      <c r="K720" s="35"/>
      <c r="N720" t="s">
        <v>196</v>
      </c>
      <c r="O720" t="s">
        <v>11</v>
      </c>
      <c r="P720" t="s">
        <v>12</v>
      </c>
      <c r="Q720" t="str">
        <f ca="1">OFFSET('GROUP-FOR-PLOT'!$B$4,MATCH(P720,'GROUP-FOR-PLOT'!$A$5:$A$118,0),0)</f>
        <v>Zeolitic</v>
      </c>
      <c r="R720">
        <v>800</v>
      </c>
      <c r="S720">
        <v>70</v>
      </c>
    </row>
    <row r="721" spans="4:19" x14ac:dyDescent="0.25">
      <c r="D721" t="s">
        <v>92</v>
      </c>
      <c r="E721" t="s">
        <v>9</v>
      </c>
      <c r="F721" t="s">
        <v>8</v>
      </c>
      <c r="G721" t="str">
        <f ca="1">OFFSET('GROUP-FOR-PLOT'!$B$4,MATCH(F721,'GROUP-FOR-PLOT'!$A$5:$A$118,0),0)</f>
        <v>Vitric</v>
      </c>
      <c r="H721" s="35">
        <v>1600</v>
      </c>
      <c r="I721" s="35">
        <v>72.178477690288673</v>
      </c>
      <c r="J721" s="35"/>
      <c r="K721" s="35"/>
      <c r="N721" t="s">
        <v>196</v>
      </c>
      <c r="O721" t="s">
        <v>11</v>
      </c>
      <c r="P721" t="s">
        <v>12</v>
      </c>
      <c r="Q721" t="str">
        <f ca="1">OFFSET('GROUP-FOR-PLOT'!$B$4,MATCH(P721,'GROUP-FOR-PLOT'!$A$5:$A$118,0),0)</f>
        <v>Zeolitic</v>
      </c>
      <c r="R721">
        <v>800</v>
      </c>
      <c r="S721">
        <v>56.000000000000455</v>
      </c>
    </row>
    <row r="722" spans="4:19" x14ac:dyDescent="0.25">
      <c r="D722" t="s">
        <v>92</v>
      </c>
      <c r="E722" t="s">
        <v>9</v>
      </c>
      <c r="F722" t="s">
        <v>7</v>
      </c>
      <c r="G722" t="str">
        <f ca="1">OFFSET('GROUP-FOR-PLOT'!$B$4,MATCH(F722,'GROUP-FOR-PLOT'!$A$5:$A$118,0),0)</f>
        <v>Vitric</v>
      </c>
      <c r="H722" s="35">
        <v>1600</v>
      </c>
      <c r="I722" s="35">
        <v>76.13123359580095</v>
      </c>
      <c r="J722" s="35"/>
      <c r="K722" s="35"/>
      <c r="N722" t="s">
        <v>212</v>
      </c>
      <c r="O722" t="s">
        <v>11</v>
      </c>
      <c r="P722" t="s">
        <v>12</v>
      </c>
      <c r="Q722" t="str">
        <f ca="1">OFFSET('GROUP-FOR-PLOT'!$B$4,MATCH(P722,'GROUP-FOR-PLOT'!$A$5:$A$118,0),0)</f>
        <v>Zeolitic</v>
      </c>
      <c r="R722">
        <v>800</v>
      </c>
      <c r="S722">
        <v>39</v>
      </c>
    </row>
    <row r="723" spans="4:19" x14ac:dyDescent="0.25">
      <c r="D723" t="s">
        <v>168</v>
      </c>
      <c r="E723" t="s">
        <v>4</v>
      </c>
      <c r="F723" t="s">
        <v>7</v>
      </c>
      <c r="G723" t="str">
        <f ca="1">OFFSET('GROUP-FOR-PLOT'!$B$4,MATCH(F723,'GROUP-FOR-PLOT'!$A$5:$A$118,0),0)</f>
        <v>Vitric</v>
      </c>
      <c r="H723">
        <v>1600</v>
      </c>
      <c r="I723">
        <v>58.034120734908356</v>
      </c>
      <c r="J723" s="35"/>
      <c r="K723" s="35"/>
      <c r="N723" t="s">
        <v>212</v>
      </c>
      <c r="O723" t="s">
        <v>11</v>
      </c>
      <c r="P723" t="s">
        <v>12</v>
      </c>
      <c r="Q723" t="str">
        <f ca="1">OFFSET('GROUP-FOR-PLOT'!$B$4,MATCH(P723,'GROUP-FOR-PLOT'!$A$5:$A$118,0),0)</f>
        <v>Zeolitic</v>
      </c>
      <c r="R723">
        <v>800</v>
      </c>
      <c r="S723">
        <v>37</v>
      </c>
    </row>
    <row r="724" spans="4:19" x14ac:dyDescent="0.25">
      <c r="D724" t="s">
        <v>146</v>
      </c>
      <c r="E724" t="s">
        <v>6</v>
      </c>
      <c r="F724" t="s">
        <v>7</v>
      </c>
      <c r="G724" t="str">
        <f ca="1">OFFSET('GROUP-FOR-PLOT'!$B$4,MATCH(F724,'GROUP-FOR-PLOT'!$A$5:$A$118,0),0)</f>
        <v>Vitric</v>
      </c>
      <c r="H724">
        <v>1600</v>
      </c>
      <c r="I724">
        <v>16.011811023622158</v>
      </c>
      <c r="J724" s="35"/>
      <c r="K724" s="35"/>
      <c r="N724" t="s">
        <v>135</v>
      </c>
      <c r="O724" t="s">
        <v>11</v>
      </c>
      <c r="P724" t="s">
        <v>12</v>
      </c>
      <c r="Q724" t="str">
        <f ca="1">OFFSET('GROUP-FOR-PLOT'!$B$4,MATCH(P724,'GROUP-FOR-PLOT'!$A$5:$A$118,0),0)</f>
        <v>Zeolitic</v>
      </c>
      <c r="R724">
        <v>800</v>
      </c>
      <c r="S724">
        <v>310.05511811023644</v>
      </c>
    </row>
    <row r="725" spans="4:19" x14ac:dyDescent="0.25">
      <c r="D725" t="s">
        <v>92</v>
      </c>
      <c r="E725" t="s">
        <v>9</v>
      </c>
      <c r="F725" t="s">
        <v>7</v>
      </c>
      <c r="G725" t="str">
        <f ca="1">OFFSET('GROUP-FOR-PLOT'!$B$4,MATCH(F725,'GROUP-FOR-PLOT'!$A$5:$A$118,0),0)</f>
        <v>Vitric</v>
      </c>
      <c r="H725" s="35">
        <v>2000</v>
      </c>
      <c r="I725" s="35">
        <v>123.99999999999955</v>
      </c>
      <c r="J725" s="35"/>
      <c r="K725" s="35"/>
      <c r="N725" t="s">
        <v>135</v>
      </c>
      <c r="O725" t="s">
        <v>11</v>
      </c>
      <c r="P725" t="s">
        <v>18</v>
      </c>
      <c r="Q725" t="str">
        <f ca="1">OFFSET('GROUP-FOR-PLOT'!$B$4,MATCH(P725,'GROUP-FOR-PLOT'!$A$5:$A$118,0),0)</f>
        <v>Zeolitic</v>
      </c>
      <c r="R725">
        <v>800</v>
      </c>
      <c r="S725">
        <v>4.986876640441551E-2</v>
      </c>
    </row>
    <row r="726" spans="4:19" x14ac:dyDescent="0.25">
      <c r="D726" t="s">
        <v>92</v>
      </c>
      <c r="E726" t="s">
        <v>9</v>
      </c>
      <c r="F726" t="s">
        <v>8</v>
      </c>
      <c r="G726" t="str">
        <f ca="1">OFFSET('GROUP-FOR-PLOT'!$B$4,MATCH(F726,'GROUP-FOR-PLOT'!$A$5:$A$118,0),0)</f>
        <v>Vitric</v>
      </c>
      <c r="H726" s="35">
        <v>2000</v>
      </c>
      <c r="I726" s="35">
        <v>15.091863517061029</v>
      </c>
      <c r="J726" s="35"/>
      <c r="K726" s="35"/>
      <c r="N726" t="s">
        <v>137</v>
      </c>
      <c r="O726" t="s">
        <v>11</v>
      </c>
      <c r="P726" t="s">
        <v>31</v>
      </c>
      <c r="Q726" t="str">
        <f ca="1">OFFSET('GROUP-FOR-PLOT'!$B$4,MATCH(P726,'GROUP-FOR-PLOT'!$A$5:$A$118,0),0)</f>
        <v>Zeolitic</v>
      </c>
      <c r="R726">
        <v>800</v>
      </c>
      <c r="S726">
        <v>160.1049868766404</v>
      </c>
    </row>
    <row r="727" spans="4:19" x14ac:dyDescent="0.25">
      <c r="D727" t="s">
        <v>92</v>
      </c>
      <c r="E727" t="s">
        <v>9</v>
      </c>
      <c r="F727" t="s">
        <v>7</v>
      </c>
      <c r="G727" t="str">
        <f ca="1">OFFSET('GROUP-FOR-PLOT'!$B$4,MATCH(F727,'GROUP-FOR-PLOT'!$A$5:$A$118,0),0)</f>
        <v>Vitric</v>
      </c>
      <c r="H727" s="35">
        <v>2000</v>
      </c>
      <c r="I727" s="35">
        <v>44.947506561679802</v>
      </c>
      <c r="J727" s="35"/>
      <c r="K727" s="35"/>
      <c r="N727" t="s">
        <v>137</v>
      </c>
      <c r="O727" t="s">
        <v>11</v>
      </c>
      <c r="P727" t="s">
        <v>12</v>
      </c>
      <c r="Q727" t="str">
        <f ca="1">OFFSET('GROUP-FOR-PLOT'!$B$4,MATCH(P727,'GROUP-FOR-PLOT'!$A$5:$A$118,0),0)</f>
        <v>Zeolitic</v>
      </c>
      <c r="R727">
        <v>800</v>
      </c>
      <c r="S727">
        <v>179.01312335958005</v>
      </c>
    </row>
    <row r="728" spans="4:19" x14ac:dyDescent="0.25">
      <c r="D728" t="s">
        <v>168</v>
      </c>
      <c r="E728" t="s">
        <v>4</v>
      </c>
      <c r="F728" t="s">
        <v>7</v>
      </c>
      <c r="G728" t="str">
        <f ca="1">OFFSET('GROUP-FOR-PLOT'!$B$4,MATCH(F728,'GROUP-FOR-PLOT'!$A$5:$A$118,0),0)</f>
        <v>Vitric</v>
      </c>
      <c r="H728">
        <v>2000</v>
      </c>
      <c r="I728">
        <v>25.955380577427604</v>
      </c>
      <c r="J728" s="35"/>
      <c r="K728" s="35"/>
      <c r="N728" t="s">
        <v>144</v>
      </c>
      <c r="O728" t="s">
        <v>11</v>
      </c>
      <c r="P728" t="s">
        <v>12</v>
      </c>
      <c r="Q728" t="str">
        <f ca="1">OFFSET('GROUP-FOR-PLOT'!$B$4,MATCH(P728,'GROUP-FOR-PLOT'!$A$5:$A$118,0),0)</f>
        <v>Zeolitic</v>
      </c>
      <c r="R728">
        <v>800</v>
      </c>
      <c r="S728">
        <v>26.842519685039179</v>
      </c>
    </row>
    <row r="729" spans="4:19" x14ac:dyDescent="0.25">
      <c r="D729" t="s">
        <v>173</v>
      </c>
      <c r="E729" t="s">
        <v>4</v>
      </c>
      <c r="F729" t="s">
        <v>8</v>
      </c>
      <c r="G729" t="str">
        <f ca="1">OFFSET('GROUP-FOR-PLOT'!$B$4,MATCH(F729,'GROUP-FOR-PLOT'!$A$5:$A$118,0),0)</f>
        <v>Vitric</v>
      </c>
      <c r="H729">
        <v>2000</v>
      </c>
      <c r="I729">
        <v>14.107611548557088</v>
      </c>
      <c r="J729" s="35"/>
      <c r="K729" s="35"/>
      <c r="N729" t="s">
        <v>144</v>
      </c>
      <c r="O729" t="s">
        <v>11</v>
      </c>
      <c r="P729" t="s">
        <v>12</v>
      </c>
      <c r="Q729" t="str">
        <f ca="1">OFFSET('GROUP-FOR-PLOT'!$B$4,MATCH(P729,'GROUP-FOR-PLOT'!$A$5:$A$118,0),0)</f>
        <v>Zeolitic</v>
      </c>
      <c r="R729">
        <v>800</v>
      </c>
      <c r="S729">
        <v>117.90813648293988</v>
      </c>
    </row>
    <row r="730" spans="4:19" x14ac:dyDescent="0.25">
      <c r="D730" t="s">
        <v>82</v>
      </c>
      <c r="E730" t="s">
        <v>9</v>
      </c>
      <c r="F730" t="s">
        <v>7</v>
      </c>
      <c r="G730" t="str">
        <f ca="1">OFFSET('GROUP-FOR-PLOT'!$B$4,MATCH(F730,'GROUP-FOR-PLOT'!$A$5:$A$118,0),0)</f>
        <v>Vitric</v>
      </c>
      <c r="H730">
        <v>2000</v>
      </c>
      <c r="I730">
        <v>42.979002624672376</v>
      </c>
      <c r="J730" s="35"/>
      <c r="K730" s="35"/>
      <c r="N730" t="s">
        <v>34</v>
      </c>
      <c r="O730" t="s">
        <v>11</v>
      </c>
      <c r="P730" t="s">
        <v>18</v>
      </c>
      <c r="Q730" t="str">
        <f ca="1">OFFSET('GROUP-FOR-PLOT'!$B$4,MATCH(P730,'GROUP-FOR-PLOT'!$A$5:$A$118,0),0)</f>
        <v>Zeolitic</v>
      </c>
      <c r="R730">
        <v>800</v>
      </c>
      <c r="S730">
        <v>64.960629921260079</v>
      </c>
    </row>
    <row r="731" spans="4:19" x14ac:dyDescent="0.25">
      <c r="D731" t="s">
        <v>82</v>
      </c>
      <c r="E731" t="s">
        <v>9</v>
      </c>
      <c r="F731" t="s">
        <v>7</v>
      </c>
      <c r="G731" t="str">
        <f ca="1">OFFSET('GROUP-FOR-PLOT'!$B$4,MATCH(F731,'GROUP-FOR-PLOT'!$A$5:$A$118,0),0)</f>
        <v>Vitric</v>
      </c>
      <c r="H731">
        <v>2000</v>
      </c>
      <c r="I731">
        <v>138.12335958005315</v>
      </c>
      <c r="J731" s="35"/>
      <c r="K731" s="35"/>
      <c r="N731" t="s">
        <v>46</v>
      </c>
      <c r="O731" t="s">
        <v>11</v>
      </c>
      <c r="P731" t="s">
        <v>18</v>
      </c>
      <c r="Q731" t="str">
        <f ca="1">OFFSET('GROUP-FOR-PLOT'!$B$4,MATCH(P731,'GROUP-FOR-PLOT'!$A$5:$A$118,0),0)</f>
        <v>Zeolitic</v>
      </c>
      <c r="R731">
        <v>800</v>
      </c>
      <c r="S731">
        <v>14.091863517060574</v>
      </c>
    </row>
    <row r="732" spans="4:19" x14ac:dyDescent="0.25">
      <c r="D732" t="s">
        <v>82</v>
      </c>
      <c r="E732" t="s">
        <v>9</v>
      </c>
      <c r="F732" t="s">
        <v>8</v>
      </c>
      <c r="G732" t="str">
        <f ca="1">OFFSET('GROUP-FOR-PLOT'!$B$4,MATCH(F732,'GROUP-FOR-PLOT'!$A$5:$A$118,0),0)</f>
        <v>Vitric</v>
      </c>
      <c r="H732">
        <v>2000</v>
      </c>
      <c r="I732">
        <v>60.910761154855663</v>
      </c>
      <c r="J732" s="35"/>
      <c r="K732" s="35"/>
      <c r="N732" t="s">
        <v>46</v>
      </c>
      <c r="O732" t="s">
        <v>11</v>
      </c>
      <c r="P732" t="s">
        <v>18</v>
      </c>
      <c r="Q732" t="str">
        <f ca="1">OFFSET('GROUP-FOR-PLOT'!$B$4,MATCH(P732,'GROUP-FOR-PLOT'!$A$5:$A$118,0),0)</f>
        <v>Zeolitic</v>
      </c>
      <c r="R732">
        <v>800</v>
      </c>
      <c r="S732">
        <v>222.11286089238865</v>
      </c>
    </row>
    <row r="733" spans="4:19" x14ac:dyDescent="0.25">
      <c r="D733" t="s">
        <v>51</v>
      </c>
      <c r="E733" t="s">
        <v>9</v>
      </c>
      <c r="F733" t="s">
        <v>7</v>
      </c>
      <c r="G733" t="str">
        <f ca="1">OFFSET('GROUP-FOR-PLOT'!$B$4,MATCH(F733,'GROUP-FOR-PLOT'!$A$5:$A$118,0),0)</f>
        <v>Vitric</v>
      </c>
      <c r="H733" s="35">
        <v>2400</v>
      </c>
      <c r="I733" s="35">
        <v>29.855643044619683</v>
      </c>
      <c r="J733" s="35"/>
      <c r="K733" s="35"/>
      <c r="N733" t="s">
        <v>59</v>
      </c>
      <c r="O733" t="s">
        <v>11</v>
      </c>
      <c r="P733" t="s">
        <v>12</v>
      </c>
      <c r="Q733" t="str">
        <f ca="1">OFFSET('GROUP-FOR-PLOT'!$B$4,MATCH(P733,'GROUP-FOR-PLOT'!$A$5:$A$118,0),0)</f>
        <v>Zeolitic</v>
      </c>
      <c r="R733">
        <v>800</v>
      </c>
      <c r="S733">
        <v>352.96062992125962</v>
      </c>
    </row>
    <row r="734" spans="4:19" x14ac:dyDescent="0.25">
      <c r="D734" t="s">
        <v>82</v>
      </c>
      <c r="E734" t="s">
        <v>9</v>
      </c>
      <c r="F734" t="s">
        <v>8</v>
      </c>
      <c r="G734" t="str">
        <f ca="1">OFFSET('GROUP-FOR-PLOT'!$B$4,MATCH(F734,'GROUP-FOR-PLOT'!$A$5:$A$118,0),0)</f>
        <v>Vitric</v>
      </c>
      <c r="H734">
        <v>2400</v>
      </c>
      <c r="I734">
        <v>12.908136482939881</v>
      </c>
      <c r="J734" s="35"/>
      <c r="K734" s="35"/>
      <c r="N734" t="s">
        <v>146</v>
      </c>
      <c r="O734" t="s">
        <v>11</v>
      </c>
      <c r="P734" t="s">
        <v>12</v>
      </c>
      <c r="Q734" t="str">
        <f ca="1">OFFSET('GROUP-FOR-PLOT'!$B$4,MATCH(P734,'GROUP-FOR-PLOT'!$A$5:$A$118,0),0)</f>
        <v>Zeolitic</v>
      </c>
      <c r="R734">
        <v>800</v>
      </c>
      <c r="S734">
        <v>374.11548556430444</v>
      </c>
    </row>
    <row r="735" spans="4:19" x14ac:dyDescent="0.25">
      <c r="D735" t="s">
        <v>168</v>
      </c>
      <c r="E735" t="s">
        <v>9</v>
      </c>
      <c r="F735" t="s">
        <v>171</v>
      </c>
      <c r="G735" t="str">
        <f ca="1">OFFSET('GROUP-FOR-PLOT'!$B$4,MATCH(F735,'GROUP-FOR-PLOT'!$A$5:$A$118,0),0)</f>
        <v>Vitric</v>
      </c>
      <c r="H735">
        <v>2800</v>
      </c>
      <c r="I735">
        <v>44.123359580052238</v>
      </c>
      <c r="J735" s="35"/>
      <c r="K735" s="35"/>
      <c r="N735" t="s">
        <v>132</v>
      </c>
      <c r="O735" t="s">
        <v>11</v>
      </c>
      <c r="P735" t="s">
        <v>18</v>
      </c>
      <c r="Q735" t="str">
        <f ca="1">OFFSET('GROUP-FOR-PLOT'!$B$4,MATCH(P735,'GROUP-FOR-PLOT'!$A$5:$A$118,0),0)</f>
        <v>Zeolitic</v>
      </c>
      <c r="R735">
        <v>800</v>
      </c>
      <c r="S735">
        <v>24.990813648293624</v>
      </c>
    </row>
    <row r="736" spans="4:19" x14ac:dyDescent="0.25">
      <c r="D736" t="s">
        <v>173</v>
      </c>
      <c r="E736" t="s">
        <v>4</v>
      </c>
      <c r="F736" t="s">
        <v>8</v>
      </c>
      <c r="G736" t="str">
        <f ca="1">OFFSET('GROUP-FOR-PLOT'!$B$4,MATCH(F736,'GROUP-FOR-PLOT'!$A$5:$A$118,0),0)</f>
        <v>Vitric</v>
      </c>
      <c r="H736">
        <v>2800</v>
      </c>
      <c r="I736">
        <v>20.013123359580277</v>
      </c>
      <c r="J736" s="35"/>
      <c r="K736" s="35"/>
      <c r="N736" t="s">
        <v>82</v>
      </c>
      <c r="O736" t="s">
        <v>11</v>
      </c>
      <c r="P736" t="s">
        <v>12</v>
      </c>
      <c r="Q736" t="str">
        <f ca="1">OFFSET('GROUP-FOR-PLOT'!$B$4,MATCH(P736,'GROUP-FOR-PLOT'!$A$5:$A$118,0),0)</f>
        <v>Zeolitic</v>
      </c>
      <c r="R736">
        <v>800</v>
      </c>
      <c r="S736">
        <v>12.842519685039406</v>
      </c>
    </row>
    <row r="737" spans="4:19" x14ac:dyDescent="0.25">
      <c r="D737" t="s">
        <v>173</v>
      </c>
      <c r="E737" t="s">
        <v>4</v>
      </c>
      <c r="F737" t="s">
        <v>8</v>
      </c>
      <c r="G737" t="str">
        <f ca="1">OFFSET('GROUP-FOR-PLOT'!$B$4,MATCH(F737,'GROUP-FOR-PLOT'!$A$5:$A$118,0),0)</f>
        <v>Vitric</v>
      </c>
      <c r="H737">
        <v>2800</v>
      </c>
      <c r="I737">
        <v>14.107611548557088</v>
      </c>
      <c r="J737" s="35"/>
      <c r="K737" s="35"/>
      <c r="N737" t="s">
        <v>82</v>
      </c>
      <c r="O737" t="s">
        <v>11</v>
      </c>
      <c r="P737" t="s">
        <v>12</v>
      </c>
      <c r="Q737" t="str">
        <f ca="1">OFFSET('GROUP-FOR-PLOT'!$B$4,MATCH(P737,'GROUP-FOR-PLOT'!$A$5:$A$118,0),0)</f>
        <v>Zeolitic</v>
      </c>
      <c r="R737">
        <v>800</v>
      </c>
      <c r="S737">
        <v>65.288713910761089</v>
      </c>
    </row>
    <row r="738" spans="4:19" x14ac:dyDescent="0.25">
      <c r="D738" t="s">
        <v>168</v>
      </c>
      <c r="E738" t="s">
        <v>9</v>
      </c>
      <c r="F738" t="s">
        <v>171</v>
      </c>
      <c r="G738" t="str">
        <f ca="1">OFFSET('GROUP-FOR-PLOT'!$B$4,MATCH(F738,'GROUP-FOR-PLOT'!$A$5:$A$118,0),0)</f>
        <v>Vitric</v>
      </c>
      <c r="H738">
        <v>3200</v>
      </c>
      <c r="I738">
        <v>4.1049868766403961</v>
      </c>
      <c r="J738" s="35"/>
      <c r="K738" s="35"/>
      <c r="N738" t="s">
        <v>97</v>
      </c>
      <c r="O738" t="s">
        <v>11</v>
      </c>
      <c r="P738" t="s">
        <v>18</v>
      </c>
      <c r="Q738" t="str">
        <f ca="1">OFFSET('GROUP-FOR-PLOT'!$B$4,MATCH(P738,'GROUP-FOR-PLOT'!$A$5:$A$118,0),0)</f>
        <v>Zeolitic</v>
      </c>
      <c r="R738">
        <v>800</v>
      </c>
      <c r="S738">
        <v>49.947506561679802</v>
      </c>
    </row>
    <row r="739" spans="4:19" x14ac:dyDescent="0.25">
      <c r="D739" t="s">
        <v>109</v>
      </c>
      <c r="E739" t="s">
        <v>9</v>
      </c>
      <c r="F739" t="s">
        <v>8</v>
      </c>
      <c r="G739" t="str">
        <f ca="1">OFFSET('GROUP-FOR-PLOT'!$B$4,MATCH(F739,'GROUP-FOR-PLOT'!$A$5:$A$118,0),0)</f>
        <v>Vitric</v>
      </c>
      <c r="H739" s="35">
        <v>3200</v>
      </c>
      <c r="I739" s="35">
        <v>24.278215223097504</v>
      </c>
      <c r="J739" s="35"/>
      <c r="K739" s="35"/>
      <c r="N739" t="s">
        <v>97</v>
      </c>
      <c r="O739" t="s">
        <v>11</v>
      </c>
      <c r="P739" t="s">
        <v>18</v>
      </c>
      <c r="Q739" t="str">
        <f ca="1">OFFSET('GROUP-FOR-PLOT'!$B$4,MATCH(P739,'GROUP-FOR-PLOT'!$A$5:$A$118,0),0)</f>
        <v>Zeolitic</v>
      </c>
      <c r="R739">
        <v>800</v>
      </c>
      <c r="S739">
        <v>100.05249343832065</v>
      </c>
    </row>
    <row r="740" spans="4:19" x14ac:dyDescent="0.25">
      <c r="D740" t="s">
        <v>92</v>
      </c>
      <c r="E740" t="s">
        <v>9</v>
      </c>
      <c r="F740" t="s">
        <v>7</v>
      </c>
      <c r="G740" t="str">
        <f ca="1">OFFSET('GROUP-FOR-PLOT'!$B$4,MATCH(F740,'GROUP-FOR-PLOT'!$A$5:$A$118,0),0)</f>
        <v>Vitric</v>
      </c>
      <c r="H740" s="35">
        <v>3600</v>
      </c>
      <c r="I740" s="35">
        <v>44.947506561679802</v>
      </c>
      <c r="J740" s="35"/>
      <c r="K740" s="35"/>
      <c r="N740" t="s">
        <v>110</v>
      </c>
      <c r="O740" t="s">
        <v>11</v>
      </c>
      <c r="P740" t="s">
        <v>18</v>
      </c>
      <c r="Q740" t="str">
        <f ca="1">OFFSET('GROUP-FOR-PLOT'!$B$4,MATCH(P740,'GROUP-FOR-PLOT'!$A$5:$A$118,0),0)</f>
        <v>Zeolitic</v>
      </c>
      <c r="R740">
        <v>800</v>
      </c>
      <c r="S740">
        <v>75.131233595800495</v>
      </c>
    </row>
    <row r="741" spans="4:19" x14ac:dyDescent="0.25">
      <c r="D741" t="s">
        <v>92</v>
      </c>
      <c r="E741" t="s">
        <v>9</v>
      </c>
      <c r="F741" t="s">
        <v>7</v>
      </c>
      <c r="G741" t="str">
        <f ca="1">OFFSET('GROUP-FOR-PLOT'!$B$4,MATCH(F741,'GROUP-FOR-PLOT'!$A$5:$A$118,0),0)</f>
        <v>Vitric</v>
      </c>
      <c r="H741" s="35">
        <v>3600</v>
      </c>
      <c r="I741" s="35">
        <v>21.013123359580277</v>
      </c>
      <c r="J741" s="35"/>
      <c r="K741" s="35"/>
      <c r="N741" t="s">
        <v>110</v>
      </c>
      <c r="O741" t="s">
        <v>11</v>
      </c>
      <c r="P741" t="s">
        <v>18</v>
      </c>
      <c r="Q741" t="str">
        <f ca="1">OFFSET('GROUP-FOR-PLOT'!$B$4,MATCH(P741,'GROUP-FOR-PLOT'!$A$5:$A$118,0),0)</f>
        <v>Zeolitic</v>
      </c>
      <c r="R741">
        <v>800</v>
      </c>
      <c r="S741">
        <v>34.776902887139158</v>
      </c>
    </row>
    <row r="742" spans="4:19" x14ac:dyDescent="0.25">
      <c r="D742" t="s">
        <v>92</v>
      </c>
      <c r="E742" t="s">
        <v>9</v>
      </c>
      <c r="F742" t="s">
        <v>7</v>
      </c>
      <c r="G742" t="str">
        <f ca="1">OFFSET('GROUP-FOR-PLOT'!$B$4,MATCH(F742,'GROUP-FOR-PLOT'!$A$5:$A$118,0),0)</f>
        <v>Vitric</v>
      </c>
      <c r="H742" s="35">
        <v>4000</v>
      </c>
      <c r="I742" s="35">
        <v>19.013123359580277</v>
      </c>
      <c r="J742" s="35"/>
      <c r="K742" s="35"/>
      <c r="N742" t="s">
        <v>110</v>
      </c>
      <c r="O742" t="s">
        <v>11</v>
      </c>
      <c r="P742" t="s">
        <v>18</v>
      </c>
      <c r="Q742" t="str">
        <f ca="1">OFFSET('GROUP-FOR-PLOT'!$B$4,MATCH(P742,'GROUP-FOR-PLOT'!$A$5:$A$118,0),0)</f>
        <v>Zeolitic</v>
      </c>
      <c r="R742">
        <v>800</v>
      </c>
      <c r="S742">
        <v>55.118110236220218</v>
      </c>
    </row>
    <row r="743" spans="4:19" x14ac:dyDescent="0.25">
      <c r="D743" t="s">
        <v>212</v>
      </c>
      <c r="E743" t="s">
        <v>9</v>
      </c>
      <c r="F743" t="s">
        <v>214</v>
      </c>
      <c r="G743" t="str">
        <f ca="1">OFFSET('GROUP-FOR-PLOT'!$B$4,MATCH(F743,'GROUP-FOR-PLOT'!$A$5:$A$118,0),0)</f>
        <v>Zeolitic</v>
      </c>
      <c r="H743">
        <v>400</v>
      </c>
      <c r="I743">
        <v>72</v>
      </c>
      <c r="J743" s="35"/>
      <c r="K743" s="35"/>
      <c r="N743" t="s">
        <v>193</v>
      </c>
      <c r="O743" t="s">
        <v>11</v>
      </c>
      <c r="P743" t="s">
        <v>190</v>
      </c>
      <c r="Q743" t="str">
        <f ca="1">OFFSET('GROUP-FOR-PLOT'!$B$4,MATCH(P743,'GROUP-FOR-PLOT'!$A$5:$A$118,0),0)</f>
        <v>Zeolitic</v>
      </c>
      <c r="R743">
        <v>1200</v>
      </c>
      <c r="S743">
        <v>50.023622047244316</v>
      </c>
    </row>
    <row r="744" spans="4:19" x14ac:dyDescent="0.25">
      <c r="D744" t="s">
        <v>98</v>
      </c>
      <c r="E744" t="s">
        <v>11</v>
      </c>
      <c r="F744" t="s">
        <v>33</v>
      </c>
      <c r="G744" t="str">
        <f ca="1">OFFSET('GROUP-FOR-PLOT'!$B$4,MATCH(F744,'GROUP-FOR-PLOT'!$A$5:$A$118,0),0)</f>
        <v>Zeolitic</v>
      </c>
      <c r="H744" s="35">
        <v>400</v>
      </c>
      <c r="I744" s="35">
        <v>152.84251968503895</v>
      </c>
      <c r="N744" t="s">
        <v>217</v>
      </c>
      <c r="O744" t="s">
        <v>11</v>
      </c>
      <c r="P744" t="s">
        <v>223</v>
      </c>
      <c r="Q744" t="str">
        <f ca="1">OFFSET('GROUP-FOR-PLOT'!$B$4,MATCH(P744,'GROUP-FOR-PLOT'!$A$5:$A$118,0),0)</f>
        <v>Zeolitic</v>
      </c>
      <c r="R744">
        <v>1200</v>
      </c>
      <c r="S744">
        <v>43</v>
      </c>
    </row>
    <row r="745" spans="4:19" x14ac:dyDescent="0.25">
      <c r="D745" t="s">
        <v>193</v>
      </c>
      <c r="E745" t="s">
        <v>11</v>
      </c>
      <c r="F745" t="s">
        <v>190</v>
      </c>
      <c r="G745" t="str">
        <f ca="1">OFFSET('GROUP-FOR-PLOT'!$B$4,MATCH(F745,'GROUP-FOR-PLOT'!$A$5:$A$118,0),0)</f>
        <v>Zeolitic</v>
      </c>
      <c r="H745">
        <v>400</v>
      </c>
      <c r="I745">
        <v>16</v>
      </c>
      <c r="N745" t="s">
        <v>173</v>
      </c>
      <c r="O745" t="s">
        <v>11</v>
      </c>
      <c r="P745" t="s">
        <v>161</v>
      </c>
      <c r="Q745" t="str">
        <f ca="1">OFFSET('GROUP-FOR-PLOT'!$B$4,MATCH(P745,'GROUP-FOR-PLOT'!$A$5:$A$118,0),0)</f>
        <v>Zeolitic</v>
      </c>
      <c r="R745">
        <v>1200</v>
      </c>
      <c r="S745">
        <v>14.763779527559109</v>
      </c>
    </row>
    <row r="746" spans="4:19" x14ac:dyDescent="0.25">
      <c r="D746" t="s">
        <v>193</v>
      </c>
      <c r="E746" t="s">
        <v>11</v>
      </c>
      <c r="F746" t="s">
        <v>161</v>
      </c>
      <c r="G746" t="str">
        <f ca="1">OFFSET('GROUP-FOR-PLOT'!$B$4,MATCH(F746,'GROUP-FOR-PLOT'!$A$5:$A$118,0),0)</f>
        <v>Zeolitic</v>
      </c>
      <c r="H746">
        <v>400</v>
      </c>
      <c r="I746">
        <v>26</v>
      </c>
      <c r="N746" t="s">
        <v>173</v>
      </c>
      <c r="O746" t="s">
        <v>11</v>
      </c>
      <c r="P746" t="s">
        <v>161</v>
      </c>
      <c r="Q746" t="str">
        <f ca="1">OFFSET('GROUP-FOR-PLOT'!$B$4,MATCH(P746,'GROUP-FOR-PLOT'!$A$5:$A$118,0),0)</f>
        <v>Zeolitic</v>
      </c>
      <c r="R746">
        <v>1200</v>
      </c>
      <c r="S746">
        <v>11.811023622047287</v>
      </c>
    </row>
    <row r="747" spans="4:19" x14ac:dyDescent="0.25">
      <c r="D747" t="s">
        <v>216</v>
      </c>
      <c r="E747" t="s">
        <v>11</v>
      </c>
      <c r="F747" t="s">
        <v>164</v>
      </c>
      <c r="G747" t="str">
        <f ca="1">OFFSET('GROUP-FOR-PLOT'!$B$4,MATCH(F747,'GROUP-FOR-PLOT'!$A$5:$A$118,0),0)</f>
        <v>Zeolitic</v>
      </c>
      <c r="H747">
        <v>400</v>
      </c>
      <c r="I747">
        <v>98</v>
      </c>
      <c r="N747" t="s">
        <v>159</v>
      </c>
      <c r="O747" t="s">
        <v>11</v>
      </c>
      <c r="P747" t="s">
        <v>33</v>
      </c>
      <c r="Q747" t="str">
        <f ca="1">OFFSET('GROUP-FOR-PLOT'!$B$4,MATCH(P747,'GROUP-FOR-PLOT'!$A$5:$A$118,0),0)</f>
        <v>Zeolitic</v>
      </c>
      <c r="R747">
        <v>1200</v>
      </c>
      <c r="S747">
        <v>170.96325459317563</v>
      </c>
    </row>
    <row r="748" spans="4:19" x14ac:dyDescent="0.25">
      <c r="D748" t="s">
        <v>216</v>
      </c>
      <c r="E748" t="s">
        <v>11</v>
      </c>
      <c r="F748" t="s">
        <v>164</v>
      </c>
      <c r="G748" t="str">
        <f ca="1">OFFSET('GROUP-FOR-PLOT'!$B$4,MATCH(F748,'GROUP-FOR-PLOT'!$A$5:$A$118,0),0)</f>
        <v>Zeolitic</v>
      </c>
      <c r="H748">
        <v>400</v>
      </c>
      <c r="I748">
        <v>58.000000000000227</v>
      </c>
      <c r="N748" t="s">
        <v>159</v>
      </c>
      <c r="O748" t="s">
        <v>11</v>
      </c>
      <c r="P748" t="s">
        <v>33</v>
      </c>
      <c r="Q748" t="str">
        <f ca="1">OFFSET('GROUP-FOR-PLOT'!$B$4,MATCH(P748,'GROUP-FOR-PLOT'!$A$5:$A$118,0),0)</f>
        <v>Zeolitic</v>
      </c>
      <c r="R748">
        <v>1200</v>
      </c>
      <c r="S748">
        <v>87.926509186351723</v>
      </c>
    </row>
    <row r="749" spans="4:19" x14ac:dyDescent="0.25">
      <c r="D749" t="s">
        <v>216</v>
      </c>
      <c r="E749" t="s">
        <v>9</v>
      </c>
      <c r="F749" t="s">
        <v>199</v>
      </c>
      <c r="G749" t="str">
        <f ca="1">OFFSET('GROUP-FOR-PLOT'!$B$4,MATCH(F749,'GROUP-FOR-PLOT'!$A$5:$A$118,0),0)</f>
        <v>Zeolitic</v>
      </c>
      <c r="H749">
        <v>400</v>
      </c>
      <c r="I749">
        <v>106</v>
      </c>
      <c r="N749" t="s">
        <v>196</v>
      </c>
      <c r="O749" t="s">
        <v>11</v>
      </c>
      <c r="P749" t="s">
        <v>190</v>
      </c>
      <c r="Q749" t="str">
        <f ca="1">OFFSET('GROUP-FOR-PLOT'!$B$4,MATCH(P749,'GROUP-FOR-PLOT'!$A$5:$A$118,0),0)</f>
        <v>Zeolitic</v>
      </c>
      <c r="R749">
        <v>1200</v>
      </c>
      <c r="S749">
        <v>36</v>
      </c>
    </row>
    <row r="750" spans="4:19" x14ac:dyDescent="0.25">
      <c r="D750" t="s">
        <v>168</v>
      </c>
      <c r="E750" t="s">
        <v>9</v>
      </c>
      <c r="F750" t="s">
        <v>33</v>
      </c>
      <c r="G750" t="str">
        <f ca="1">OFFSET('GROUP-FOR-PLOT'!$B$4,MATCH(F750,'GROUP-FOR-PLOT'!$A$5:$A$118,0),0)</f>
        <v>Zeolitic</v>
      </c>
      <c r="H750">
        <v>400</v>
      </c>
      <c r="I750">
        <v>75.787401574803425</v>
      </c>
      <c r="N750" t="s">
        <v>196</v>
      </c>
      <c r="O750" t="s">
        <v>11</v>
      </c>
      <c r="P750" t="s">
        <v>197</v>
      </c>
      <c r="Q750" t="str">
        <f ca="1">OFFSET('GROUP-FOR-PLOT'!$B$4,MATCH(P750,'GROUP-FOR-PLOT'!$A$5:$A$118,0),0)</f>
        <v>Zeolitic</v>
      </c>
      <c r="R750">
        <v>1200</v>
      </c>
      <c r="S750">
        <v>129</v>
      </c>
    </row>
    <row r="751" spans="4:19" x14ac:dyDescent="0.25">
      <c r="D751" t="s">
        <v>185</v>
      </c>
      <c r="E751" t="s">
        <v>11</v>
      </c>
      <c r="F751" t="s">
        <v>33</v>
      </c>
      <c r="G751" t="str">
        <f ca="1">OFFSET('GROUP-FOR-PLOT'!$B$4,MATCH(F751,'GROUP-FOR-PLOT'!$A$5:$A$118,0),0)</f>
        <v>Zeolitic</v>
      </c>
      <c r="H751">
        <v>400</v>
      </c>
      <c r="I751">
        <v>400</v>
      </c>
      <c r="N751" t="s">
        <v>196</v>
      </c>
      <c r="O751" t="s">
        <v>11</v>
      </c>
      <c r="P751" t="s">
        <v>33</v>
      </c>
      <c r="Q751" t="str">
        <f ca="1">OFFSET('GROUP-FOR-PLOT'!$B$4,MATCH(P751,'GROUP-FOR-PLOT'!$A$5:$A$118,0),0)</f>
        <v>Zeolitic</v>
      </c>
      <c r="R751">
        <v>1200</v>
      </c>
      <c r="S751">
        <v>55</v>
      </c>
    </row>
    <row r="752" spans="4:19" x14ac:dyDescent="0.25">
      <c r="D752" t="s">
        <v>159</v>
      </c>
      <c r="E752" t="s">
        <v>11</v>
      </c>
      <c r="F752" t="s">
        <v>160</v>
      </c>
      <c r="G752" t="str">
        <f ca="1">OFFSET('GROUP-FOR-PLOT'!$B$4,MATCH(F752,'GROUP-FOR-PLOT'!$A$5:$A$118,0),0)</f>
        <v>Zeolitic</v>
      </c>
      <c r="H752">
        <v>400</v>
      </c>
      <c r="I752">
        <v>16.895013123359547</v>
      </c>
      <c r="N752" t="s">
        <v>108</v>
      </c>
      <c r="O752" t="s">
        <v>11</v>
      </c>
      <c r="P752" t="s">
        <v>12</v>
      </c>
      <c r="Q752" t="str">
        <f ca="1">OFFSET('GROUP-FOR-PLOT'!$B$4,MATCH(P752,'GROUP-FOR-PLOT'!$A$5:$A$118,0),0)</f>
        <v>Zeolitic</v>
      </c>
      <c r="R752">
        <v>1200</v>
      </c>
      <c r="S752">
        <v>210.30183727034091</v>
      </c>
    </row>
    <row r="753" spans="4:19" x14ac:dyDescent="0.25">
      <c r="D753" t="s">
        <v>159</v>
      </c>
      <c r="E753" t="s">
        <v>11</v>
      </c>
      <c r="F753" t="s">
        <v>86</v>
      </c>
      <c r="G753" t="str">
        <f ca="1">OFFSET('GROUP-FOR-PLOT'!$B$4,MATCH(F753,'GROUP-FOR-PLOT'!$A$5:$A$118,0),0)</f>
        <v>Zeolitic</v>
      </c>
      <c r="H753">
        <v>400</v>
      </c>
      <c r="I753">
        <v>383.10498687664045</v>
      </c>
      <c r="N753" t="s">
        <v>108</v>
      </c>
      <c r="O753" t="s">
        <v>11</v>
      </c>
      <c r="P753" t="s">
        <v>12</v>
      </c>
      <c r="Q753" t="str">
        <f ca="1">OFFSET('GROUP-FOR-PLOT'!$B$4,MATCH(P753,'GROUP-FOR-PLOT'!$A$5:$A$118,0),0)</f>
        <v>Zeolitic</v>
      </c>
      <c r="R753">
        <v>1200</v>
      </c>
      <c r="S753">
        <v>20.013123359580277</v>
      </c>
    </row>
    <row r="754" spans="4:19" x14ac:dyDescent="0.25">
      <c r="D754" t="s">
        <v>212</v>
      </c>
      <c r="E754" t="s">
        <v>9</v>
      </c>
      <c r="F754" t="s">
        <v>215</v>
      </c>
      <c r="G754" t="str">
        <f ca="1">OFFSET('GROUP-FOR-PLOT'!$B$4,MATCH(F754,'GROUP-FOR-PLOT'!$A$5:$A$118,0),0)</f>
        <v>Zeolitic</v>
      </c>
      <c r="H754">
        <v>400</v>
      </c>
      <c r="I754">
        <v>65</v>
      </c>
      <c r="N754" t="s">
        <v>37</v>
      </c>
      <c r="O754" t="s">
        <v>11</v>
      </c>
      <c r="P754" t="s">
        <v>39</v>
      </c>
      <c r="Q754" t="str">
        <f ca="1">OFFSET('GROUP-FOR-PLOT'!$B$4,MATCH(P754,'GROUP-FOR-PLOT'!$A$5:$A$118,0),0)</f>
        <v>Zeolitic</v>
      </c>
      <c r="R754">
        <v>1200</v>
      </c>
      <c r="S754">
        <v>189.96062992126008</v>
      </c>
    </row>
    <row r="755" spans="4:19" x14ac:dyDescent="0.25">
      <c r="D755" t="s">
        <v>81</v>
      </c>
      <c r="E755" t="s">
        <v>9</v>
      </c>
      <c r="F755" t="s">
        <v>18</v>
      </c>
      <c r="G755" t="str">
        <f ca="1">OFFSET('GROUP-FOR-PLOT'!$B$4,MATCH(F755,'GROUP-FOR-PLOT'!$A$5:$A$118,0),0)</f>
        <v>Zeolitic</v>
      </c>
      <c r="H755" s="35">
        <v>400</v>
      </c>
      <c r="I755" s="35">
        <v>144.9737532808399</v>
      </c>
      <c r="N755" t="s">
        <v>61</v>
      </c>
      <c r="O755" t="s">
        <v>11</v>
      </c>
      <c r="P755" t="s">
        <v>12</v>
      </c>
      <c r="Q755" t="str">
        <f ca="1">OFFSET('GROUP-FOR-PLOT'!$B$4,MATCH(P755,'GROUP-FOR-PLOT'!$A$5:$A$118,0),0)</f>
        <v>Zeolitic</v>
      </c>
      <c r="R755">
        <v>1200</v>
      </c>
      <c r="S755">
        <v>162.07349081364828</v>
      </c>
    </row>
    <row r="756" spans="4:19" x14ac:dyDescent="0.25">
      <c r="D756" t="s">
        <v>81</v>
      </c>
      <c r="E756" t="s">
        <v>11</v>
      </c>
      <c r="F756" t="s">
        <v>12</v>
      </c>
      <c r="G756" t="str">
        <f ca="1">OFFSET('GROUP-FOR-PLOT'!$B$4,MATCH(F756,'GROUP-FOR-PLOT'!$A$5:$A$118,0),0)</f>
        <v>Zeolitic</v>
      </c>
      <c r="H756" s="35">
        <v>400</v>
      </c>
      <c r="I756" s="35">
        <v>100.06561679790002</v>
      </c>
      <c r="N756" t="s">
        <v>67</v>
      </c>
      <c r="O756" t="s">
        <v>11</v>
      </c>
      <c r="P756" t="s">
        <v>18</v>
      </c>
      <c r="Q756" t="str">
        <f ca="1">OFFSET('GROUP-FOR-PLOT'!$B$4,MATCH(P756,'GROUP-FOR-PLOT'!$A$5:$A$118,0),0)</f>
        <v>Zeolitic</v>
      </c>
      <c r="R756">
        <v>1200</v>
      </c>
      <c r="S756">
        <v>2.149606299212337</v>
      </c>
    </row>
    <row r="757" spans="4:19" x14ac:dyDescent="0.25">
      <c r="D757" t="s">
        <v>108</v>
      </c>
      <c r="E757" t="s">
        <v>11</v>
      </c>
      <c r="F757" t="s">
        <v>12</v>
      </c>
      <c r="G757" t="str">
        <f ca="1">OFFSET('GROUP-FOR-PLOT'!$B$4,MATCH(F757,'GROUP-FOR-PLOT'!$A$5:$A$118,0),0)</f>
        <v>Zeolitic</v>
      </c>
      <c r="H757" s="35">
        <v>400</v>
      </c>
      <c r="I757" s="35">
        <v>209.9737532808399</v>
      </c>
      <c r="N757" t="s">
        <v>67</v>
      </c>
      <c r="O757" t="s">
        <v>11</v>
      </c>
      <c r="P757" t="s">
        <v>18</v>
      </c>
      <c r="Q757" t="str">
        <f ca="1">OFFSET('GROUP-FOR-PLOT'!$B$4,MATCH(P757,'GROUP-FOR-PLOT'!$A$5:$A$118,0),0)</f>
        <v>Zeolitic</v>
      </c>
      <c r="R757">
        <v>1200</v>
      </c>
      <c r="S757">
        <v>219.81627296587931</v>
      </c>
    </row>
    <row r="758" spans="4:19" x14ac:dyDescent="0.25">
      <c r="D758" t="s">
        <v>37</v>
      </c>
      <c r="E758" t="s">
        <v>11</v>
      </c>
      <c r="F758" t="s">
        <v>18</v>
      </c>
      <c r="G758" t="str">
        <f ca="1">OFFSET('GROUP-FOR-PLOT'!$B$4,MATCH(F758,'GROUP-FOR-PLOT'!$A$5:$A$118,0),0)</f>
        <v>Zeolitic</v>
      </c>
      <c r="H758" s="35">
        <v>400</v>
      </c>
      <c r="I758" s="35">
        <v>3.8477690288714257</v>
      </c>
      <c r="N758" t="s">
        <v>87</v>
      </c>
      <c r="O758" t="s">
        <v>11</v>
      </c>
      <c r="P758" t="s">
        <v>12</v>
      </c>
      <c r="Q758" t="str">
        <f ca="1">OFFSET('GROUP-FOR-PLOT'!$B$4,MATCH(P758,'GROUP-FOR-PLOT'!$A$5:$A$118,0),0)</f>
        <v>Zeolitic</v>
      </c>
      <c r="R758">
        <v>1200</v>
      </c>
      <c r="S758">
        <v>85.973753280839901</v>
      </c>
    </row>
    <row r="759" spans="4:19" x14ac:dyDescent="0.25">
      <c r="D759" t="s">
        <v>48</v>
      </c>
      <c r="E759" t="s">
        <v>11</v>
      </c>
      <c r="F759" t="s">
        <v>18</v>
      </c>
      <c r="G759" t="str">
        <f ca="1">OFFSET('GROUP-FOR-PLOT'!$B$4,MATCH(F759,'GROUP-FOR-PLOT'!$A$5:$A$118,0),0)</f>
        <v>Zeolitic</v>
      </c>
      <c r="H759" s="35">
        <v>400</v>
      </c>
      <c r="I759" s="35">
        <v>348.88188976377933</v>
      </c>
      <c r="N759" t="s">
        <v>87</v>
      </c>
      <c r="O759" t="s">
        <v>11</v>
      </c>
      <c r="P759" t="s">
        <v>12</v>
      </c>
      <c r="Q759" t="str">
        <f ca="1">OFFSET('GROUP-FOR-PLOT'!$B$4,MATCH(P759,'GROUP-FOR-PLOT'!$A$5:$A$118,0),0)</f>
        <v>Zeolitic</v>
      </c>
      <c r="R759">
        <v>1200</v>
      </c>
      <c r="S759">
        <v>95.850393700787208</v>
      </c>
    </row>
    <row r="760" spans="4:19" x14ac:dyDescent="0.25">
      <c r="D760" t="s">
        <v>48</v>
      </c>
      <c r="E760" t="s">
        <v>11</v>
      </c>
      <c r="F760" t="s">
        <v>18</v>
      </c>
      <c r="G760" t="str">
        <f ca="1">OFFSET('GROUP-FOR-PLOT'!$B$4,MATCH(F760,'GROUP-FOR-PLOT'!$A$5:$A$118,0),0)</f>
        <v>Zeolitic</v>
      </c>
      <c r="H760" s="35">
        <v>400</v>
      </c>
      <c r="I760" s="35">
        <v>51.118110236220673</v>
      </c>
      <c r="N760" t="s">
        <v>90</v>
      </c>
      <c r="O760" t="s">
        <v>11</v>
      </c>
      <c r="P760" t="s">
        <v>12</v>
      </c>
      <c r="Q760" t="str">
        <f ca="1">OFFSET('GROUP-FOR-PLOT'!$B$4,MATCH(P760,'GROUP-FOR-PLOT'!$A$5:$A$118,0),0)</f>
        <v>Zeolitic</v>
      </c>
      <c r="R760">
        <v>1200</v>
      </c>
      <c r="S760">
        <v>130.14435695538077</v>
      </c>
    </row>
    <row r="761" spans="4:19" x14ac:dyDescent="0.25">
      <c r="D761" t="s">
        <v>51</v>
      </c>
      <c r="E761" t="s">
        <v>11</v>
      </c>
      <c r="F761" t="s">
        <v>18</v>
      </c>
      <c r="G761" t="str">
        <f ca="1">OFFSET('GROUP-FOR-PLOT'!$B$4,MATCH(F761,'GROUP-FOR-PLOT'!$A$5:$A$118,0),0)</f>
        <v>Zeolitic</v>
      </c>
      <c r="H761" s="35">
        <v>400</v>
      </c>
      <c r="I761" s="35">
        <v>105.1049868766404</v>
      </c>
      <c r="N761" t="s">
        <v>92</v>
      </c>
      <c r="O761" t="s">
        <v>11</v>
      </c>
      <c r="P761" t="s">
        <v>18</v>
      </c>
      <c r="Q761" t="str">
        <f ca="1">OFFSET('GROUP-FOR-PLOT'!$B$4,MATCH(P761,'GROUP-FOR-PLOT'!$A$5:$A$118,0),0)</f>
        <v>Zeolitic</v>
      </c>
      <c r="R761">
        <v>1200</v>
      </c>
      <c r="S761">
        <v>28.002624671916237</v>
      </c>
    </row>
    <row r="762" spans="4:19" x14ac:dyDescent="0.25">
      <c r="D762" t="s">
        <v>51</v>
      </c>
      <c r="E762" t="s">
        <v>11</v>
      </c>
      <c r="F762" t="s">
        <v>18</v>
      </c>
      <c r="G762" t="str">
        <f ca="1">OFFSET('GROUP-FOR-PLOT'!$B$4,MATCH(F762,'GROUP-FOR-PLOT'!$A$5:$A$118,0),0)</f>
        <v>Zeolitic</v>
      </c>
      <c r="H762" s="35">
        <v>400</v>
      </c>
      <c r="I762" s="35">
        <v>135.82677165354335</v>
      </c>
      <c r="N762" t="s">
        <v>92</v>
      </c>
      <c r="O762" t="s">
        <v>11</v>
      </c>
      <c r="P762" t="s">
        <v>18</v>
      </c>
      <c r="Q762" t="str">
        <f ca="1">OFFSET('GROUP-FOR-PLOT'!$B$4,MATCH(P762,'GROUP-FOR-PLOT'!$A$5:$A$118,0),0)</f>
        <v>Zeolitic</v>
      </c>
      <c r="R762">
        <v>1200</v>
      </c>
      <c r="S762">
        <v>111.87664041994776</v>
      </c>
    </row>
    <row r="763" spans="4:19" x14ac:dyDescent="0.25">
      <c r="D763" t="s">
        <v>51</v>
      </c>
      <c r="E763" t="s">
        <v>11</v>
      </c>
      <c r="F763" t="s">
        <v>18</v>
      </c>
      <c r="G763" t="str">
        <f ca="1">OFFSET('GROUP-FOR-PLOT'!$B$4,MATCH(F763,'GROUP-FOR-PLOT'!$A$5:$A$118,0),0)</f>
        <v>Zeolitic</v>
      </c>
      <c r="H763" s="35">
        <v>400</v>
      </c>
      <c r="I763" s="35">
        <v>18.044619422571941</v>
      </c>
      <c r="N763" t="s">
        <v>92</v>
      </c>
      <c r="O763" t="s">
        <v>11</v>
      </c>
      <c r="P763" t="s">
        <v>18</v>
      </c>
      <c r="Q763" t="str">
        <f ca="1">OFFSET('GROUP-FOR-PLOT'!$B$4,MATCH(P763,'GROUP-FOR-PLOT'!$A$5:$A$118,0),0)</f>
        <v>Zeolitic</v>
      </c>
      <c r="R763">
        <v>1200</v>
      </c>
      <c r="S763">
        <v>115.15748031496059</v>
      </c>
    </row>
    <row r="764" spans="4:19" x14ac:dyDescent="0.25">
      <c r="D764" t="s">
        <v>51</v>
      </c>
      <c r="E764" t="s">
        <v>11</v>
      </c>
      <c r="F764" t="s">
        <v>18</v>
      </c>
      <c r="G764" t="str">
        <f ca="1">OFFSET('GROUP-FOR-PLOT'!$B$4,MATCH(F764,'GROUP-FOR-PLOT'!$A$5:$A$118,0),0)</f>
        <v>Zeolitic</v>
      </c>
      <c r="H764" s="35">
        <v>400</v>
      </c>
      <c r="I764" s="35">
        <v>141.02362204724432</v>
      </c>
      <c r="N764" t="s">
        <v>92</v>
      </c>
      <c r="O764" t="s">
        <v>11</v>
      </c>
      <c r="P764" t="s">
        <v>18</v>
      </c>
      <c r="Q764" t="str">
        <f ca="1">OFFSET('GROUP-FOR-PLOT'!$B$4,MATCH(P764,'GROUP-FOR-PLOT'!$A$5:$A$118,0),0)</f>
        <v>Zeolitic</v>
      </c>
      <c r="R764">
        <v>1200</v>
      </c>
      <c r="S764">
        <v>25.868766404199505</v>
      </c>
    </row>
    <row r="765" spans="4:19" x14ac:dyDescent="0.25">
      <c r="D765" t="s">
        <v>61</v>
      </c>
      <c r="E765" t="s">
        <v>11</v>
      </c>
      <c r="F765" t="s">
        <v>18</v>
      </c>
      <c r="G765" t="str">
        <f ca="1">OFFSET('GROUP-FOR-PLOT'!$B$4,MATCH(F765,'GROUP-FOR-PLOT'!$A$5:$A$118,0),0)</f>
        <v>Zeolitic</v>
      </c>
      <c r="H765" s="35">
        <v>400</v>
      </c>
      <c r="I765" s="35">
        <v>80.015748031496059</v>
      </c>
      <c r="N765" t="s">
        <v>98</v>
      </c>
      <c r="O765" t="s">
        <v>11</v>
      </c>
      <c r="P765" t="s">
        <v>12</v>
      </c>
      <c r="Q765" t="str">
        <f ca="1">OFFSET('GROUP-FOR-PLOT'!$B$4,MATCH(P765,'GROUP-FOR-PLOT'!$A$5:$A$118,0),0)</f>
        <v>Zeolitic</v>
      </c>
      <c r="R765">
        <v>1200</v>
      </c>
      <c r="S765">
        <v>87.926509186351723</v>
      </c>
    </row>
    <row r="766" spans="4:19" x14ac:dyDescent="0.25">
      <c r="D766" t="s">
        <v>61</v>
      </c>
      <c r="E766" t="s">
        <v>11</v>
      </c>
      <c r="F766" t="s">
        <v>12</v>
      </c>
      <c r="G766" t="str">
        <f ca="1">OFFSET('GROUP-FOR-PLOT'!$B$4,MATCH(F766,'GROUP-FOR-PLOT'!$A$5:$A$118,0),0)</f>
        <v>Zeolitic</v>
      </c>
      <c r="H766" s="35">
        <v>400</v>
      </c>
      <c r="I766" s="35">
        <v>118.76640419947489</v>
      </c>
      <c r="N766" t="s">
        <v>98</v>
      </c>
      <c r="O766" t="s">
        <v>11</v>
      </c>
      <c r="P766" t="s">
        <v>12</v>
      </c>
      <c r="Q766" t="str">
        <f ca="1">OFFSET('GROUP-FOR-PLOT'!$B$4,MATCH(P766,'GROUP-FOR-PLOT'!$A$5:$A$118,0),0)</f>
        <v>Zeolitic</v>
      </c>
      <c r="R766">
        <v>1200</v>
      </c>
      <c r="S766">
        <v>36.986876640420178</v>
      </c>
    </row>
    <row r="767" spans="4:19" x14ac:dyDescent="0.25">
      <c r="D767" t="s">
        <v>61</v>
      </c>
      <c r="E767" t="s">
        <v>11</v>
      </c>
      <c r="F767" t="s">
        <v>12</v>
      </c>
      <c r="G767" t="str">
        <f ca="1">OFFSET('GROUP-FOR-PLOT'!$B$4,MATCH(F767,'GROUP-FOR-PLOT'!$A$5:$A$118,0),0)</f>
        <v>Zeolitic</v>
      </c>
      <c r="H767" s="35">
        <v>400</v>
      </c>
      <c r="I767" s="35">
        <v>164.14435695538077</v>
      </c>
      <c r="N767" t="s">
        <v>109</v>
      </c>
      <c r="O767" t="s">
        <v>11</v>
      </c>
      <c r="P767" t="s">
        <v>18</v>
      </c>
      <c r="Q767" t="str">
        <f ca="1">OFFSET('GROUP-FOR-PLOT'!$B$4,MATCH(P767,'GROUP-FOR-PLOT'!$A$5:$A$118,0),0)</f>
        <v>Zeolitic</v>
      </c>
      <c r="R767">
        <v>1200</v>
      </c>
      <c r="S767">
        <v>104.00262467191578</v>
      </c>
    </row>
    <row r="768" spans="4:19" x14ac:dyDescent="0.25">
      <c r="D768" t="s">
        <v>67</v>
      </c>
      <c r="E768" t="s">
        <v>6</v>
      </c>
      <c r="F768" t="s">
        <v>19</v>
      </c>
      <c r="G768" t="str">
        <f ca="1">OFFSET('GROUP-FOR-PLOT'!$B$4,MATCH(F768,'GROUP-FOR-PLOT'!$A$5:$A$118,0),0)</f>
        <v>Zeolitic</v>
      </c>
      <c r="H768" s="35">
        <v>400</v>
      </c>
      <c r="I768" s="35">
        <v>80.052493438320198</v>
      </c>
      <c r="N768" t="s">
        <v>30</v>
      </c>
      <c r="O768" t="s">
        <v>11</v>
      </c>
      <c r="P768" t="s">
        <v>12</v>
      </c>
      <c r="Q768" t="str">
        <f ca="1">OFFSET('GROUP-FOR-PLOT'!$B$4,MATCH(P768,'GROUP-FOR-PLOT'!$A$5:$A$118,0),0)</f>
        <v>Zeolitic</v>
      </c>
      <c r="R768">
        <v>1200</v>
      </c>
      <c r="S768">
        <v>19.968503937007881</v>
      </c>
    </row>
    <row r="769" spans="4:19" x14ac:dyDescent="0.25">
      <c r="D769" t="s">
        <v>67</v>
      </c>
      <c r="E769" t="s">
        <v>6</v>
      </c>
      <c r="F769" t="s">
        <v>19</v>
      </c>
      <c r="G769" t="str">
        <f ca="1">OFFSET('GROUP-FOR-PLOT'!$B$4,MATCH(F769,'GROUP-FOR-PLOT'!$A$5:$A$118,0),0)</f>
        <v>Zeolitic</v>
      </c>
      <c r="H769" s="35">
        <v>400</v>
      </c>
      <c r="I769" s="35">
        <v>98.097112860892139</v>
      </c>
      <c r="N769" t="s">
        <v>188</v>
      </c>
      <c r="O769" t="s">
        <v>11</v>
      </c>
      <c r="P769" t="s">
        <v>39</v>
      </c>
      <c r="Q769" t="str">
        <f ca="1">OFFSET('GROUP-FOR-PLOT'!$B$4,MATCH(P769,'GROUP-FOR-PLOT'!$A$5:$A$118,0),0)</f>
        <v>Zeolitic</v>
      </c>
      <c r="R769">
        <v>1200</v>
      </c>
      <c r="S769">
        <v>45.699475065616753</v>
      </c>
    </row>
    <row r="770" spans="4:19" x14ac:dyDescent="0.25">
      <c r="D770" t="s">
        <v>67</v>
      </c>
      <c r="E770" t="s">
        <v>11</v>
      </c>
      <c r="F770" t="s">
        <v>18</v>
      </c>
      <c r="G770" t="str">
        <f ca="1">OFFSET('GROUP-FOR-PLOT'!$B$4,MATCH(F770,'GROUP-FOR-PLOT'!$A$5:$A$118,0),0)</f>
        <v>Zeolitic</v>
      </c>
      <c r="H770" s="35">
        <v>400</v>
      </c>
      <c r="I770" s="35">
        <v>154.93700787401622</v>
      </c>
      <c r="N770" t="s">
        <v>21</v>
      </c>
      <c r="O770" t="s">
        <v>11</v>
      </c>
      <c r="P770" t="s">
        <v>12</v>
      </c>
      <c r="Q770" t="str">
        <f ca="1">OFFSET('GROUP-FOR-PLOT'!$B$4,MATCH(P770,'GROUP-FOR-PLOT'!$A$5:$A$118,0),0)</f>
        <v>Zeolitic</v>
      </c>
      <c r="R770">
        <v>1200</v>
      </c>
      <c r="S770">
        <v>240.0262467191601</v>
      </c>
    </row>
    <row r="771" spans="4:19" x14ac:dyDescent="0.25">
      <c r="D771" t="s">
        <v>87</v>
      </c>
      <c r="E771" t="s">
        <v>9</v>
      </c>
      <c r="F771" t="s">
        <v>12</v>
      </c>
      <c r="G771" t="str">
        <f ca="1">OFFSET('GROUP-FOR-PLOT'!$B$4,MATCH(F771,'GROUP-FOR-PLOT'!$A$5:$A$118,0),0)</f>
        <v>Zeolitic</v>
      </c>
      <c r="H771" s="35">
        <v>400</v>
      </c>
      <c r="I771" s="35">
        <v>146.14435695538077</v>
      </c>
      <c r="N771" t="s">
        <v>193</v>
      </c>
      <c r="O771" t="s">
        <v>11</v>
      </c>
      <c r="P771" t="s">
        <v>12</v>
      </c>
      <c r="Q771" t="str">
        <f ca="1">OFFSET('GROUP-FOR-PLOT'!$B$4,MATCH(P771,'GROUP-FOR-PLOT'!$A$5:$A$118,0),0)</f>
        <v>Zeolitic</v>
      </c>
      <c r="R771">
        <v>1200</v>
      </c>
      <c r="S771">
        <v>36</v>
      </c>
    </row>
    <row r="772" spans="4:19" x14ac:dyDescent="0.25">
      <c r="D772" t="s">
        <v>87</v>
      </c>
      <c r="E772" t="s">
        <v>11</v>
      </c>
      <c r="F772" t="s">
        <v>12</v>
      </c>
      <c r="G772" t="str">
        <f ca="1">OFFSET('GROUP-FOR-PLOT'!$B$4,MATCH(F772,'GROUP-FOR-PLOT'!$A$5:$A$118,0),0)</f>
        <v>Zeolitic</v>
      </c>
      <c r="H772" s="35">
        <v>400</v>
      </c>
      <c r="I772" s="35">
        <v>253.85564304461923</v>
      </c>
      <c r="N772" t="s">
        <v>198</v>
      </c>
      <c r="O772" t="s">
        <v>11</v>
      </c>
      <c r="P772" t="s">
        <v>12</v>
      </c>
      <c r="Q772" t="str">
        <f ca="1">OFFSET('GROUP-FOR-PLOT'!$B$4,MATCH(P772,'GROUP-FOR-PLOT'!$A$5:$A$118,0),0)</f>
        <v>Zeolitic</v>
      </c>
      <c r="R772">
        <v>1200</v>
      </c>
      <c r="S772">
        <v>21</v>
      </c>
    </row>
    <row r="773" spans="4:19" x14ac:dyDescent="0.25">
      <c r="D773" t="s">
        <v>90</v>
      </c>
      <c r="E773" t="s">
        <v>11</v>
      </c>
      <c r="F773" t="s">
        <v>12</v>
      </c>
      <c r="G773" t="str">
        <f ca="1">OFFSET('GROUP-FOR-PLOT'!$B$4,MATCH(F773,'GROUP-FOR-PLOT'!$A$5:$A$118,0),0)</f>
        <v>Zeolitic</v>
      </c>
      <c r="H773" s="35">
        <v>400</v>
      </c>
      <c r="I773" s="35">
        <v>100.06561679790025</v>
      </c>
      <c r="N773" t="s">
        <v>217</v>
      </c>
      <c r="O773" t="s">
        <v>11</v>
      </c>
      <c r="P773" t="s">
        <v>12</v>
      </c>
      <c r="Q773" t="str">
        <f ca="1">OFFSET('GROUP-FOR-PLOT'!$B$4,MATCH(P773,'GROUP-FOR-PLOT'!$A$5:$A$118,0),0)</f>
        <v>Zeolitic</v>
      </c>
      <c r="R773">
        <v>1200</v>
      </c>
      <c r="S773">
        <v>82</v>
      </c>
    </row>
    <row r="774" spans="4:19" x14ac:dyDescent="0.25">
      <c r="D774" t="s">
        <v>90</v>
      </c>
      <c r="E774" t="s">
        <v>11</v>
      </c>
      <c r="F774" t="s">
        <v>12</v>
      </c>
      <c r="G774" t="str">
        <f ca="1">OFFSET('GROUP-FOR-PLOT'!$B$4,MATCH(F774,'GROUP-FOR-PLOT'!$A$5:$A$118,0),0)</f>
        <v>Zeolitic</v>
      </c>
      <c r="H774" s="35">
        <v>400</v>
      </c>
      <c r="I774" s="35">
        <v>40.026246719160326</v>
      </c>
      <c r="N774" t="s">
        <v>168</v>
      </c>
      <c r="O774" t="s">
        <v>11</v>
      </c>
      <c r="P774" t="s">
        <v>12</v>
      </c>
      <c r="Q774" t="str">
        <f ca="1">OFFSET('GROUP-FOR-PLOT'!$B$4,MATCH(P774,'GROUP-FOR-PLOT'!$A$5:$A$118,0),0)</f>
        <v>Zeolitic</v>
      </c>
      <c r="R774">
        <v>1200</v>
      </c>
      <c r="S774">
        <v>39.866141732283268</v>
      </c>
    </row>
    <row r="775" spans="4:19" x14ac:dyDescent="0.25">
      <c r="D775" t="s">
        <v>92</v>
      </c>
      <c r="E775" t="s">
        <v>11</v>
      </c>
      <c r="F775" t="s">
        <v>18</v>
      </c>
      <c r="G775" t="str">
        <f ca="1">OFFSET('GROUP-FOR-PLOT'!$B$4,MATCH(F775,'GROUP-FOR-PLOT'!$A$5:$A$118,0),0)</f>
        <v>Zeolitic</v>
      </c>
      <c r="H775" s="35">
        <v>400</v>
      </c>
      <c r="I775" s="35">
        <v>160.10498687664062</v>
      </c>
      <c r="N775" t="s">
        <v>168</v>
      </c>
      <c r="O775" t="s">
        <v>11</v>
      </c>
      <c r="P775" t="s">
        <v>12</v>
      </c>
      <c r="Q775" t="str">
        <f ca="1">OFFSET('GROUP-FOR-PLOT'!$B$4,MATCH(P775,'GROUP-FOR-PLOT'!$A$5:$A$118,0),0)</f>
        <v>Zeolitic</v>
      </c>
      <c r="R775">
        <v>1200</v>
      </c>
      <c r="S775">
        <v>119.97637795275614</v>
      </c>
    </row>
    <row r="776" spans="4:19" x14ac:dyDescent="0.25">
      <c r="D776" t="s">
        <v>92</v>
      </c>
      <c r="E776" t="s">
        <v>11</v>
      </c>
      <c r="F776" t="s">
        <v>18</v>
      </c>
      <c r="G776" t="str">
        <f ca="1">OFFSET('GROUP-FOR-PLOT'!$B$4,MATCH(F776,'GROUP-FOR-PLOT'!$A$5:$A$118,0),0)</f>
        <v>Zeolitic</v>
      </c>
      <c r="H776" s="35">
        <v>400</v>
      </c>
      <c r="I776" s="35">
        <v>226.85301837270345</v>
      </c>
      <c r="N776" t="s">
        <v>173</v>
      </c>
      <c r="O776" t="s">
        <v>11</v>
      </c>
      <c r="P776" t="s">
        <v>52</v>
      </c>
      <c r="Q776" t="str">
        <f ca="1">OFFSET('GROUP-FOR-PLOT'!$B$4,MATCH(P776,'GROUP-FOR-PLOT'!$A$5:$A$118,0),0)</f>
        <v>Zeolitic</v>
      </c>
      <c r="R776">
        <v>1200</v>
      </c>
      <c r="S776">
        <v>47.244094488188921</v>
      </c>
    </row>
    <row r="777" spans="4:19" x14ac:dyDescent="0.25">
      <c r="D777" t="s">
        <v>98</v>
      </c>
      <c r="E777" t="s">
        <v>11</v>
      </c>
      <c r="F777" t="s">
        <v>12</v>
      </c>
      <c r="G777" t="str">
        <f ca="1">OFFSET('GROUP-FOR-PLOT'!$B$4,MATCH(F777,'GROUP-FOR-PLOT'!$A$5:$A$118,0),0)</f>
        <v>Zeolitic</v>
      </c>
      <c r="H777" s="35">
        <v>400</v>
      </c>
      <c r="I777" s="35">
        <v>60.039370078740376</v>
      </c>
      <c r="N777" t="s">
        <v>173</v>
      </c>
      <c r="O777" t="s">
        <v>11</v>
      </c>
      <c r="P777" t="s">
        <v>12</v>
      </c>
      <c r="Q777" t="str">
        <f ca="1">OFFSET('GROUP-FOR-PLOT'!$B$4,MATCH(P777,'GROUP-FOR-PLOT'!$A$5:$A$118,0),0)</f>
        <v>Zeolitic</v>
      </c>
      <c r="R777">
        <v>1200</v>
      </c>
      <c r="S777">
        <v>25.918635170603693</v>
      </c>
    </row>
    <row r="778" spans="4:19" x14ac:dyDescent="0.25">
      <c r="D778" t="s">
        <v>98</v>
      </c>
      <c r="E778" t="s">
        <v>11</v>
      </c>
      <c r="F778" t="s">
        <v>12</v>
      </c>
      <c r="G778" t="str">
        <f ca="1">OFFSET('GROUP-FOR-PLOT'!$B$4,MATCH(F778,'GROUP-FOR-PLOT'!$A$5:$A$118,0),0)</f>
        <v>Zeolitic</v>
      </c>
      <c r="H778" s="35">
        <v>400</v>
      </c>
      <c r="I778" s="35">
        <v>110.23622047244135</v>
      </c>
      <c r="N778" t="s">
        <v>159</v>
      </c>
      <c r="O778" t="s">
        <v>11</v>
      </c>
      <c r="P778" t="s">
        <v>12</v>
      </c>
      <c r="Q778" t="str">
        <f ca="1">OFFSET('GROUP-FOR-PLOT'!$B$4,MATCH(P778,'GROUP-FOR-PLOT'!$A$5:$A$118,0),0)</f>
        <v>Zeolitic</v>
      </c>
      <c r="R778">
        <v>1200</v>
      </c>
      <c r="S778">
        <v>60.039370078740376</v>
      </c>
    </row>
    <row r="779" spans="4:19" x14ac:dyDescent="0.25">
      <c r="D779" t="s">
        <v>30</v>
      </c>
      <c r="E779" t="s">
        <v>11</v>
      </c>
      <c r="F779" t="s">
        <v>18</v>
      </c>
      <c r="G779" t="str">
        <f ca="1">OFFSET('GROUP-FOR-PLOT'!$B$4,MATCH(F779,'GROUP-FOR-PLOT'!$A$5:$A$118,0),0)</f>
        <v>Zeolitic</v>
      </c>
      <c r="H779" s="35">
        <v>400</v>
      </c>
      <c r="I779" s="35">
        <v>147.96587926509164</v>
      </c>
      <c r="N779" t="s">
        <v>196</v>
      </c>
      <c r="O779" t="s">
        <v>11</v>
      </c>
      <c r="P779" t="s">
        <v>12</v>
      </c>
      <c r="Q779" t="str">
        <f ca="1">OFFSET('GROUP-FOR-PLOT'!$B$4,MATCH(P779,'GROUP-FOR-PLOT'!$A$5:$A$118,0),0)</f>
        <v>Zeolitic</v>
      </c>
      <c r="R779">
        <v>1200</v>
      </c>
      <c r="S779">
        <v>50</v>
      </c>
    </row>
    <row r="780" spans="4:19" x14ac:dyDescent="0.25">
      <c r="D780" t="s">
        <v>193</v>
      </c>
      <c r="E780" t="s">
        <v>11</v>
      </c>
      <c r="F780" t="s">
        <v>12</v>
      </c>
      <c r="G780" t="str">
        <f ca="1">OFFSET('GROUP-FOR-PLOT'!$B$4,MATCH(F780,'GROUP-FOR-PLOT'!$A$5:$A$118,0),0)</f>
        <v>Zeolitic</v>
      </c>
      <c r="H780">
        <v>400</v>
      </c>
      <c r="I780">
        <v>20</v>
      </c>
      <c r="N780" t="s">
        <v>196</v>
      </c>
      <c r="O780" t="s">
        <v>11</v>
      </c>
      <c r="P780" t="s">
        <v>12</v>
      </c>
      <c r="Q780" t="str">
        <f ca="1">OFFSET('GROUP-FOR-PLOT'!$B$4,MATCH(P780,'GROUP-FOR-PLOT'!$A$5:$A$118,0),0)</f>
        <v>Zeolitic</v>
      </c>
      <c r="R780">
        <v>1200</v>
      </c>
      <c r="S780">
        <v>34</v>
      </c>
    </row>
    <row r="781" spans="4:19" x14ac:dyDescent="0.25">
      <c r="D781" t="s">
        <v>193</v>
      </c>
      <c r="E781" t="s">
        <v>11</v>
      </c>
      <c r="F781" t="s">
        <v>12</v>
      </c>
      <c r="G781" t="str">
        <f ca="1">OFFSET('GROUP-FOR-PLOT'!$B$4,MATCH(F781,'GROUP-FOR-PLOT'!$A$5:$A$118,0),0)</f>
        <v>Zeolitic</v>
      </c>
      <c r="H781">
        <v>400</v>
      </c>
      <c r="I781">
        <v>150</v>
      </c>
      <c r="N781" t="s">
        <v>135</v>
      </c>
      <c r="O781" t="s">
        <v>11</v>
      </c>
      <c r="P781" t="s">
        <v>18</v>
      </c>
      <c r="Q781" t="str">
        <f ca="1">OFFSET('GROUP-FOR-PLOT'!$B$4,MATCH(P781,'GROUP-FOR-PLOT'!$A$5:$A$118,0),0)</f>
        <v>Zeolitic</v>
      </c>
      <c r="R781">
        <v>1200</v>
      </c>
      <c r="S781">
        <v>10.120734908136455</v>
      </c>
    </row>
    <row r="782" spans="4:19" x14ac:dyDescent="0.25">
      <c r="D782" t="s">
        <v>216</v>
      </c>
      <c r="E782" t="s">
        <v>11</v>
      </c>
      <c r="F782" t="s">
        <v>52</v>
      </c>
      <c r="G782" t="str">
        <f ca="1">OFFSET('GROUP-FOR-PLOT'!$B$4,MATCH(F782,'GROUP-FOR-PLOT'!$A$5:$A$118,0),0)</f>
        <v>Zeolitic</v>
      </c>
      <c r="H782">
        <v>400</v>
      </c>
      <c r="I782">
        <v>37.999999999999773</v>
      </c>
      <c r="N782" t="s">
        <v>135</v>
      </c>
      <c r="O782" t="s">
        <v>11</v>
      </c>
      <c r="P782" t="s">
        <v>18</v>
      </c>
      <c r="Q782" t="str">
        <f ca="1">OFFSET('GROUP-FOR-PLOT'!$B$4,MATCH(P782,'GROUP-FOR-PLOT'!$A$5:$A$118,0),0)</f>
        <v>Zeolitic</v>
      </c>
      <c r="R782">
        <v>1200</v>
      </c>
      <c r="S782">
        <v>42.979002624671466</v>
      </c>
    </row>
    <row r="783" spans="4:19" x14ac:dyDescent="0.25">
      <c r="D783" t="s">
        <v>217</v>
      </c>
      <c r="E783" t="s">
        <v>11</v>
      </c>
      <c r="F783" t="s">
        <v>12</v>
      </c>
      <c r="G783" t="str">
        <f ca="1">OFFSET('GROUP-FOR-PLOT'!$B$4,MATCH(F783,'GROUP-FOR-PLOT'!$A$5:$A$118,0),0)</f>
        <v>Zeolitic</v>
      </c>
      <c r="H783">
        <v>400</v>
      </c>
      <c r="I783">
        <v>69.999999999999773</v>
      </c>
      <c r="N783" t="s">
        <v>135</v>
      </c>
      <c r="O783" t="s">
        <v>11</v>
      </c>
      <c r="P783" t="s">
        <v>12</v>
      </c>
      <c r="Q783" t="str">
        <f ca="1">OFFSET('GROUP-FOR-PLOT'!$B$4,MATCH(P783,'GROUP-FOR-PLOT'!$A$5:$A$118,0),0)</f>
        <v>Zeolitic</v>
      </c>
      <c r="R783">
        <v>1200</v>
      </c>
      <c r="S783">
        <v>187.00787401574826</v>
      </c>
    </row>
    <row r="784" spans="4:19" x14ac:dyDescent="0.25">
      <c r="D784" t="s">
        <v>217</v>
      </c>
      <c r="E784" t="s">
        <v>11</v>
      </c>
      <c r="F784" t="s">
        <v>12</v>
      </c>
      <c r="G784" t="str">
        <f ca="1">OFFSET('GROUP-FOR-PLOT'!$B$4,MATCH(F784,'GROUP-FOR-PLOT'!$A$5:$A$118,0),0)</f>
        <v>Zeolitic</v>
      </c>
      <c r="H784">
        <v>400</v>
      </c>
      <c r="I784">
        <v>37</v>
      </c>
      <c r="N784" t="s">
        <v>135</v>
      </c>
      <c r="O784" t="s">
        <v>11</v>
      </c>
      <c r="P784" t="s">
        <v>29</v>
      </c>
      <c r="Q784" t="str">
        <f ca="1">OFFSET('GROUP-FOR-PLOT'!$B$4,MATCH(P784,'GROUP-FOR-PLOT'!$A$5:$A$118,0),0)</f>
        <v>Zeolitic</v>
      </c>
      <c r="R784">
        <v>1200</v>
      </c>
      <c r="S784">
        <v>40.026246719160099</v>
      </c>
    </row>
    <row r="785" spans="4:19" x14ac:dyDescent="0.25">
      <c r="D785" t="s">
        <v>217</v>
      </c>
      <c r="E785" t="s">
        <v>11</v>
      </c>
      <c r="F785" t="s">
        <v>12</v>
      </c>
      <c r="G785" t="str">
        <f ca="1">OFFSET('GROUP-FOR-PLOT'!$B$4,MATCH(F785,'GROUP-FOR-PLOT'!$A$5:$A$118,0),0)</f>
        <v>Zeolitic</v>
      </c>
      <c r="H785">
        <v>400</v>
      </c>
      <c r="I785">
        <v>128.00000000000023</v>
      </c>
      <c r="N785" t="s">
        <v>135</v>
      </c>
      <c r="O785" t="s">
        <v>11</v>
      </c>
      <c r="P785" t="s">
        <v>29</v>
      </c>
      <c r="Q785" t="str">
        <f ca="1">OFFSET('GROUP-FOR-PLOT'!$B$4,MATCH(P785,'GROUP-FOR-PLOT'!$A$5:$A$118,0),0)</f>
        <v>Zeolitic</v>
      </c>
      <c r="R785">
        <v>1200</v>
      </c>
      <c r="S785">
        <v>119.86614173228372</v>
      </c>
    </row>
    <row r="786" spans="4:19" x14ac:dyDescent="0.25">
      <c r="D786" t="s">
        <v>217</v>
      </c>
      <c r="E786" t="s">
        <v>11</v>
      </c>
      <c r="F786" t="s">
        <v>12</v>
      </c>
      <c r="G786" t="str">
        <f ca="1">OFFSET('GROUP-FOR-PLOT'!$B$4,MATCH(F786,'GROUP-FOR-PLOT'!$A$5:$A$118,0),0)</f>
        <v>Zeolitic</v>
      </c>
      <c r="H786">
        <v>400</v>
      </c>
      <c r="I786">
        <v>54</v>
      </c>
      <c r="N786" t="s">
        <v>137</v>
      </c>
      <c r="O786" t="s">
        <v>11</v>
      </c>
      <c r="P786" t="s">
        <v>12</v>
      </c>
      <c r="Q786" t="str">
        <f ca="1">OFFSET('GROUP-FOR-PLOT'!$B$4,MATCH(P786,'GROUP-FOR-PLOT'!$A$5:$A$118,0),0)</f>
        <v>Zeolitic</v>
      </c>
      <c r="R786">
        <v>1200</v>
      </c>
      <c r="S786">
        <v>400</v>
      </c>
    </row>
    <row r="787" spans="4:19" x14ac:dyDescent="0.25">
      <c r="D787" t="s">
        <v>217</v>
      </c>
      <c r="E787" t="s">
        <v>11</v>
      </c>
      <c r="F787" t="s">
        <v>12</v>
      </c>
      <c r="G787" t="str">
        <f ca="1">OFFSET('GROUP-FOR-PLOT'!$B$4,MATCH(F787,'GROUP-FOR-PLOT'!$A$5:$A$118,0),0)</f>
        <v>Zeolitic</v>
      </c>
      <c r="H787">
        <v>400</v>
      </c>
      <c r="I787">
        <v>78</v>
      </c>
      <c r="N787" t="s">
        <v>144</v>
      </c>
      <c r="O787" t="s">
        <v>11</v>
      </c>
      <c r="P787" t="s">
        <v>12</v>
      </c>
      <c r="Q787" t="str">
        <f ca="1">OFFSET('GROUP-FOR-PLOT'!$B$4,MATCH(P787,'GROUP-FOR-PLOT'!$A$5:$A$118,0),0)</f>
        <v>Zeolitic</v>
      </c>
      <c r="R787">
        <v>1200</v>
      </c>
      <c r="S787">
        <v>21.855643044619228</v>
      </c>
    </row>
    <row r="788" spans="4:19" x14ac:dyDescent="0.25">
      <c r="D788" t="s">
        <v>168</v>
      </c>
      <c r="E788" t="s">
        <v>11</v>
      </c>
      <c r="F788" t="s">
        <v>12</v>
      </c>
      <c r="G788" t="str">
        <f ca="1">OFFSET('GROUP-FOR-PLOT'!$B$4,MATCH(F788,'GROUP-FOR-PLOT'!$A$5:$A$118,0),0)</f>
        <v>Zeolitic</v>
      </c>
      <c r="H788">
        <v>400</v>
      </c>
      <c r="I788">
        <v>193.86876640419905</v>
      </c>
      <c r="N788" t="s">
        <v>144</v>
      </c>
      <c r="O788" t="s">
        <v>11</v>
      </c>
      <c r="P788" t="s">
        <v>12</v>
      </c>
      <c r="Q788" t="str">
        <f ca="1">OFFSET('GROUP-FOR-PLOT'!$B$4,MATCH(P788,'GROUP-FOR-PLOT'!$A$5:$A$118,0),0)</f>
        <v>Zeolitic</v>
      </c>
      <c r="R788">
        <v>1200</v>
      </c>
      <c r="S788">
        <v>60.039370078739921</v>
      </c>
    </row>
    <row r="789" spans="4:19" x14ac:dyDescent="0.25">
      <c r="D789" t="s">
        <v>168</v>
      </c>
      <c r="E789" t="s">
        <v>11</v>
      </c>
      <c r="F789" t="s">
        <v>12</v>
      </c>
      <c r="G789" t="str">
        <f ca="1">OFFSET('GROUP-FOR-PLOT'!$B$4,MATCH(F789,'GROUP-FOR-PLOT'!$A$5:$A$118,0),0)</f>
        <v>Zeolitic</v>
      </c>
      <c r="H789">
        <v>400</v>
      </c>
      <c r="I789">
        <v>130.24934383202117</v>
      </c>
      <c r="N789" t="s">
        <v>144</v>
      </c>
      <c r="O789" t="s">
        <v>11</v>
      </c>
      <c r="P789" t="s">
        <v>12</v>
      </c>
      <c r="Q789" t="str">
        <f ca="1">OFFSET('GROUP-FOR-PLOT'!$B$4,MATCH(P789,'GROUP-FOR-PLOT'!$A$5:$A$118,0),0)</f>
        <v>Zeolitic</v>
      </c>
      <c r="R789">
        <v>1200</v>
      </c>
      <c r="S789">
        <v>15.091863517060574</v>
      </c>
    </row>
    <row r="790" spans="4:19" x14ac:dyDescent="0.25">
      <c r="D790" t="s">
        <v>173</v>
      </c>
      <c r="E790" t="s">
        <v>4</v>
      </c>
      <c r="F790" t="s">
        <v>31</v>
      </c>
      <c r="G790" t="str">
        <f ca="1">OFFSET('GROUP-FOR-PLOT'!$B$4,MATCH(F790,'GROUP-FOR-PLOT'!$A$5:$A$118,0),0)</f>
        <v>Zeolitic</v>
      </c>
      <c r="H790">
        <v>400</v>
      </c>
      <c r="I790">
        <v>75.131233595800495</v>
      </c>
      <c r="N790" t="s">
        <v>144</v>
      </c>
      <c r="O790" t="s">
        <v>11</v>
      </c>
      <c r="P790" t="s">
        <v>12</v>
      </c>
      <c r="Q790" t="str">
        <f ca="1">OFFSET('GROUP-FOR-PLOT'!$B$4,MATCH(P790,'GROUP-FOR-PLOT'!$A$5:$A$118,0),0)</f>
        <v>Zeolitic</v>
      </c>
      <c r="R790">
        <v>1200</v>
      </c>
      <c r="S790">
        <v>287.9212598425197</v>
      </c>
    </row>
    <row r="791" spans="4:19" x14ac:dyDescent="0.25">
      <c r="D791" t="s">
        <v>176</v>
      </c>
      <c r="E791" t="s">
        <v>11</v>
      </c>
      <c r="F791" t="s">
        <v>12</v>
      </c>
      <c r="G791" t="str">
        <f ca="1">OFFSET('GROUP-FOR-PLOT'!$B$4,MATCH(F791,'GROUP-FOR-PLOT'!$A$5:$A$118,0),0)</f>
        <v>Zeolitic</v>
      </c>
      <c r="H791">
        <v>400</v>
      </c>
      <c r="I791">
        <v>110.10498687664017</v>
      </c>
      <c r="N791" t="s">
        <v>34</v>
      </c>
      <c r="O791" t="s">
        <v>11</v>
      </c>
      <c r="P791" t="s">
        <v>18</v>
      </c>
      <c r="Q791" t="str">
        <f ca="1">OFFSET('GROUP-FOR-PLOT'!$B$4,MATCH(P791,'GROUP-FOR-PLOT'!$A$5:$A$118,0),0)</f>
        <v>Zeolitic</v>
      </c>
      <c r="R791">
        <v>1200</v>
      </c>
      <c r="S791">
        <v>53.805774278214813</v>
      </c>
    </row>
    <row r="792" spans="4:19" x14ac:dyDescent="0.25">
      <c r="D792" t="s">
        <v>212</v>
      </c>
      <c r="E792" t="s">
        <v>11</v>
      </c>
      <c r="F792" t="s">
        <v>12</v>
      </c>
      <c r="G792" t="str">
        <f ca="1">OFFSET('GROUP-FOR-PLOT'!$B$4,MATCH(F792,'GROUP-FOR-PLOT'!$A$5:$A$118,0),0)</f>
        <v>Zeolitic</v>
      </c>
      <c r="H792">
        <v>400</v>
      </c>
      <c r="I792">
        <v>79</v>
      </c>
      <c r="N792" t="s">
        <v>34</v>
      </c>
      <c r="O792" t="s">
        <v>11</v>
      </c>
      <c r="P792" t="s">
        <v>18</v>
      </c>
      <c r="Q792" t="str">
        <f ca="1">OFFSET('GROUP-FOR-PLOT'!$B$4,MATCH(P792,'GROUP-FOR-PLOT'!$A$5:$A$118,0),0)</f>
        <v>Zeolitic</v>
      </c>
      <c r="R792">
        <v>1200</v>
      </c>
      <c r="S792">
        <v>111.22047244094529</v>
      </c>
    </row>
    <row r="793" spans="4:19" x14ac:dyDescent="0.25">
      <c r="D793" t="s">
        <v>212</v>
      </c>
      <c r="E793" t="s">
        <v>11</v>
      </c>
      <c r="F793" t="s">
        <v>12</v>
      </c>
      <c r="G793" t="str">
        <f ca="1">OFFSET('GROUP-FOR-PLOT'!$B$4,MATCH(F793,'GROUP-FOR-PLOT'!$A$5:$A$118,0),0)</f>
        <v>Zeolitic</v>
      </c>
      <c r="H793">
        <v>400</v>
      </c>
      <c r="I793">
        <v>37</v>
      </c>
      <c r="N793" t="s">
        <v>34</v>
      </c>
      <c r="O793" t="s">
        <v>11</v>
      </c>
      <c r="P793" t="s">
        <v>18</v>
      </c>
      <c r="Q793" t="str">
        <f ca="1">OFFSET('GROUP-FOR-PLOT'!$B$4,MATCH(P793,'GROUP-FOR-PLOT'!$A$5:$A$118,0),0)</f>
        <v>Zeolitic</v>
      </c>
      <c r="R793">
        <v>1200</v>
      </c>
      <c r="S793">
        <v>9.5144356955379408</v>
      </c>
    </row>
    <row r="794" spans="4:19" x14ac:dyDescent="0.25">
      <c r="D794" t="s">
        <v>135</v>
      </c>
      <c r="E794" t="s">
        <v>11</v>
      </c>
      <c r="F794" t="s">
        <v>18</v>
      </c>
      <c r="G794" t="str">
        <f ca="1">OFFSET('GROUP-FOR-PLOT'!$B$4,MATCH(F794,'GROUP-FOR-PLOT'!$A$5:$A$118,0),0)</f>
        <v>Zeolitic</v>
      </c>
      <c r="H794">
        <v>400</v>
      </c>
      <c r="I794">
        <v>94.897637795275841</v>
      </c>
      <c r="N794" t="s">
        <v>34</v>
      </c>
      <c r="O794" t="s">
        <v>11</v>
      </c>
      <c r="P794" t="s">
        <v>18</v>
      </c>
      <c r="Q794" t="str">
        <f ca="1">OFFSET('GROUP-FOR-PLOT'!$B$4,MATCH(P794,'GROUP-FOR-PLOT'!$A$5:$A$118,0),0)</f>
        <v>Zeolitic</v>
      </c>
      <c r="R794">
        <v>1200</v>
      </c>
      <c r="S794">
        <v>9.5144356955379408</v>
      </c>
    </row>
    <row r="795" spans="4:19" x14ac:dyDescent="0.25">
      <c r="D795" t="s">
        <v>135</v>
      </c>
      <c r="E795" t="s">
        <v>11</v>
      </c>
      <c r="F795" t="s">
        <v>18</v>
      </c>
      <c r="G795" t="str">
        <f ca="1">OFFSET('GROUP-FOR-PLOT'!$B$4,MATCH(F795,'GROUP-FOR-PLOT'!$A$5:$A$118,0),0)</f>
        <v>Zeolitic</v>
      </c>
      <c r="H795">
        <v>400</v>
      </c>
      <c r="I795">
        <v>172.24409448818869</v>
      </c>
      <c r="N795" t="s">
        <v>34</v>
      </c>
      <c r="O795" t="s">
        <v>11</v>
      </c>
      <c r="P795" t="s">
        <v>18</v>
      </c>
      <c r="Q795" t="str">
        <f ca="1">OFFSET('GROUP-FOR-PLOT'!$B$4,MATCH(P795,'GROUP-FOR-PLOT'!$A$5:$A$118,0),0)</f>
        <v>Zeolitic</v>
      </c>
      <c r="R795">
        <v>1200</v>
      </c>
      <c r="S795">
        <v>29.855643044619683</v>
      </c>
    </row>
    <row r="796" spans="4:19" x14ac:dyDescent="0.25">
      <c r="D796" t="s">
        <v>135</v>
      </c>
      <c r="E796" t="s">
        <v>11</v>
      </c>
      <c r="F796" t="s">
        <v>12</v>
      </c>
      <c r="G796" t="str">
        <f ca="1">OFFSET('GROUP-FOR-PLOT'!$B$4,MATCH(F796,'GROUP-FOR-PLOT'!$A$5:$A$118,0),0)</f>
        <v>Zeolitic</v>
      </c>
      <c r="H796">
        <v>400</v>
      </c>
      <c r="I796">
        <v>132.85826771653547</v>
      </c>
      <c r="N796" t="s">
        <v>34</v>
      </c>
      <c r="O796" t="s">
        <v>11</v>
      </c>
      <c r="P796" t="s">
        <v>18</v>
      </c>
      <c r="Q796" t="str">
        <f ca="1">OFFSET('GROUP-FOR-PLOT'!$B$4,MATCH(P796,'GROUP-FOR-PLOT'!$A$5:$A$118,0),0)</f>
        <v>Zeolitic</v>
      </c>
      <c r="R796">
        <v>1200</v>
      </c>
      <c r="S796">
        <v>104.98687664041972</v>
      </c>
    </row>
    <row r="797" spans="4:19" x14ac:dyDescent="0.25">
      <c r="D797" t="s">
        <v>144</v>
      </c>
      <c r="E797" t="s">
        <v>11</v>
      </c>
      <c r="F797" t="s">
        <v>12</v>
      </c>
      <c r="G797" t="str">
        <f ca="1">OFFSET('GROUP-FOR-PLOT'!$B$4,MATCH(F797,'GROUP-FOR-PLOT'!$A$5:$A$118,0),0)</f>
        <v>Zeolitic</v>
      </c>
      <c r="H797">
        <v>400</v>
      </c>
      <c r="I797">
        <v>12.144356955380545</v>
      </c>
      <c r="N797" t="s">
        <v>34</v>
      </c>
      <c r="O797" t="s">
        <v>11</v>
      </c>
      <c r="P797" t="s">
        <v>18</v>
      </c>
      <c r="Q797" t="str">
        <f ca="1">OFFSET('GROUP-FOR-PLOT'!$B$4,MATCH(P797,'GROUP-FOR-PLOT'!$A$5:$A$118,0),0)</f>
        <v>Zeolitic</v>
      </c>
      <c r="R797">
        <v>1200</v>
      </c>
      <c r="S797">
        <v>37.013123359580277</v>
      </c>
    </row>
    <row r="798" spans="4:19" x14ac:dyDescent="0.25">
      <c r="D798" t="s">
        <v>144</v>
      </c>
      <c r="E798" t="s">
        <v>11</v>
      </c>
      <c r="F798" t="s">
        <v>12</v>
      </c>
      <c r="G798" t="str">
        <f ca="1">OFFSET('GROUP-FOR-PLOT'!$B$4,MATCH(F798,'GROUP-FOR-PLOT'!$A$5:$A$118,0),0)</f>
        <v>Zeolitic</v>
      </c>
      <c r="H798">
        <v>400</v>
      </c>
      <c r="I798">
        <v>257.8740157480313</v>
      </c>
      <c r="N798" t="s">
        <v>59</v>
      </c>
      <c r="O798" t="s">
        <v>11</v>
      </c>
      <c r="P798" t="s">
        <v>12</v>
      </c>
      <c r="Q798" t="str">
        <f ca="1">OFFSET('GROUP-FOR-PLOT'!$B$4,MATCH(P798,'GROUP-FOR-PLOT'!$A$5:$A$118,0),0)</f>
        <v>Zeolitic</v>
      </c>
      <c r="R798">
        <v>1200</v>
      </c>
      <c r="S798">
        <v>206.03674540682414</v>
      </c>
    </row>
    <row r="799" spans="4:19" x14ac:dyDescent="0.25">
      <c r="D799" t="s">
        <v>144</v>
      </c>
      <c r="E799" t="s">
        <v>11</v>
      </c>
      <c r="F799" t="s">
        <v>12</v>
      </c>
      <c r="G799" t="str">
        <f ca="1">OFFSET('GROUP-FOR-PLOT'!$B$4,MATCH(F799,'GROUP-FOR-PLOT'!$A$5:$A$118,0),0)</f>
        <v>Zeolitic</v>
      </c>
      <c r="H799">
        <v>400</v>
      </c>
      <c r="I799">
        <v>24.934383202099525</v>
      </c>
      <c r="N799" t="s">
        <v>146</v>
      </c>
      <c r="O799" t="s">
        <v>11</v>
      </c>
      <c r="P799" t="s">
        <v>12</v>
      </c>
      <c r="Q799" t="str">
        <f ca="1">OFFSET('GROUP-FOR-PLOT'!$B$4,MATCH(P799,'GROUP-FOR-PLOT'!$A$5:$A$118,0),0)</f>
        <v>Zeolitic</v>
      </c>
      <c r="R799">
        <v>1200</v>
      </c>
      <c r="S799">
        <v>234.25196850393695</v>
      </c>
    </row>
    <row r="800" spans="4:19" x14ac:dyDescent="0.25">
      <c r="D800" t="s">
        <v>144</v>
      </c>
      <c r="E800" t="s">
        <v>11</v>
      </c>
      <c r="F800" t="s">
        <v>12</v>
      </c>
      <c r="G800" t="str">
        <f ca="1">OFFSET('GROUP-FOR-PLOT'!$B$4,MATCH(F800,'GROUP-FOR-PLOT'!$A$5:$A$118,0),0)</f>
        <v>Zeolitic</v>
      </c>
      <c r="H800">
        <v>400</v>
      </c>
      <c r="I800">
        <v>23.026246719160326</v>
      </c>
      <c r="N800" t="s">
        <v>82</v>
      </c>
      <c r="O800" t="s">
        <v>11</v>
      </c>
      <c r="P800" t="s">
        <v>12</v>
      </c>
      <c r="Q800" t="str">
        <f ca="1">OFFSET('GROUP-FOR-PLOT'!$B$4,MATCH(P800,'GROUP-FOR-PLOT'!$A$5:$A$118,0),0)</f>
        <v>Zeolitic</v>
      </c>
      <c r="R800">
        <v>1200</v>
      </c>
      <c r="S800">
        <v>155.18372703412024</v>
      </c>
    </row>
    <row r="801" spans="4:19" x14ac:dyDescent="0.25">
      <c r="D801" t="s">
        <v>70</v>
      </c>
      <c r="E801" t="s">
        <v>11</v>
      </c>
      <c r="F801" t="s">
        <v>18</v>
      </c>
      <c r="G801" t="str">
        <f ca="1">OFFSET('GROUP-FOR-PLOT'!$B$4,MATCH(F801,'GROUP-FOR-PLOT'!$A$5:$A$118,0),0)</f>
        <v>Zeolitic</v>
      </c>
      <c r="H801">
        <v>400</v>
      </c>
      <c r="I801">
        <v>67.87926509186309</v>
      </c>
      <c r="N801" t="s">
        <v>82</v>
      </c>
      <c r="O801" t="s">
        <v>11</v>
      </c>
      <c r="P801" t="s">
        <v>12</v>
      </c>
      <c r="Q801" t="str">
        <f ca="1">OFFSET('GROUP-FOR-PLOT'!$B$4,MATCH(P801,'GROUP-FOR-PLOT'!$A$5:$A$118,0),0)</f>
        <v>Zeolitic</v>
      </c>
      <c r="R801">
        <v>1200</v>
      </c>
      <c r="S801">
        <v>221.86876640419996</v>
      </c>
    </row>
    <row r="802" spans="4:19" x14ac:dyDescent="0.25">
      <c r="D802" t="s">
        <v>70</v>
      </c>
      <c r="E802" t="s">
        <v>11</v>
      </c>
      <c r="F802" t="s">
        <v>31</v>
      </c>
      <c r="G802" t="str">
        <f ca="1">OFFSET('GROUP-FOR-PLOT'!$B$4,MATCH(F802,'GROUP-FOR-PLOT'!$A$5:$A$118,0),0)</f>
        <v>Zeolitic</v>
      </c>
      <c r="H802">
        <v>400</v>
      </c>
      <c r="I802">
        <v>12.139107611548752</v>
      </c>
      <c r="N802" t="s">
        <v>97</v>
      </c>
      <c r="O802" t="s">
        <v>11</v>
      </c>
      <c r="P802" t="s">
        <v>18</v>
      </c>
      <c r="Q802" t="str">
        <f ca="1">OFFSET('GROUP-FOR-PLOT'!$B$4,MATCH(P802,'GROUP-FOR-PLOT'!$A$5:$A$118,0),0)</f>
        <v>Zeolitic</v>
      </c>
      <c r="R802">
        <v>1200</v>
      </c>
      <c r="S802">
        <v>100.07874015747984</v>
      </c>
    </row>
    <row r="803" spans="4:19" x14ac:dyDescent="0.25">
      <c r="D803" t="s">
        <v>70</v>
      </c>
      <c r="E803" t="s">
        <v>11</v>
      </c>
      <c r="F803" t="s">
        <v>18</v>
      </c>
      <c r="G803" t="str">
        <f ca="1">OFFSET('GROUP-FOR-PLOT'!$B$4,MATCH(F803,'GROUP-FOR-PLOT'!$A$5:$A$118,0),0)</f>
        <v>Zeolitic</v>
      </c>
      <c r="H803">
        <v>400</v>
      </c>
      <c r="I803">
        <v>90.879265091863999</v>
      </c>
      <c r="N803" t="s">
        <v>97</v>
      </c>
      <c r="O803" t="s">
        <v>11</v>
      </c>
      <c r="P803" t="s">
        <v>18</v>
      </c>
      <c r="Q803" t="str">
        <f ca="1">OFFSET('GROUP-FOR-PLOT'!$B$4,MATCH(P803,'GROUP-FOR-PLOT'!$A$5:$A$118,0),0)</f>
        <v>Zeolitic</v>
      </c>
      <c r="R803">
        <v>1200</v>
      </c>
      <c r="S803">
        <v>20.013123359580277</v>
      </c>
    </row>
    <row r="804" spans="4:19" x14ac:dyDescent="0.25">
      <c r="D804" t="s">
        <v>70</v>
      </c>
      <c r="E804" t="s">
        <v>11</v>
      </c>
      <c r="F804" t="s">
        <v>18</v>
      </c>
      <c r="G804" t="str">
        <f ca="1">OFFSET('GROUP-FOR-PLOT'!$B$4,MATCH(F804,'GROUP-FOR-PLOT'!$A$5:$A$118,0),0)</f>
        <v>Zeolitic</v>
      </c>
      <c r="H804">
        <v>400</v>
      </c>
      <c r="I804">
        <v>56.102362204723704</v>
      </c>
      <c r="N804" t="s">
        <v>97</v>
      </c>
      <c r="O804" t="s">
        <v>11</v>
      </c>
      <c r="P804" t="s">
        <v>18</v>
      </c>
      <c r="Q804" t="str">
        <f ca="1">OFFSET('GROUP-FOR-PLOT'!$B$4,MATCH(P804,'GROUP-FOR-PLOT'!$A$5:$A$118,0),0)</f>
        <v>Zeolitic</v>
      </c>
      <c r="R804">
        <v>1200</v>
      </c>
      <c r="S804">
        <v>20.013123359580277</v>
      </c>
    </row>
    <row r="805" spans="4:19" x14ac:dyDescent="0.25">
      <c r="D805" t="s">
        <v>72</v>
      </c>
      <c r="E805" t="s">
        <v>11</v>
      </c>
      <c r="F805" t="s">
        <v>18</v>
      </c>
      <c r="G805" t="str">
        <f ca="1">OFFSET('GROUP-FOR-PLOT'!$B$4,MATCH(F805,'GROUP-FOR-PLOT'!$A$5:$A$118,0),0)</f>
        <v>Zeolitic</v>
      </c>
      <c r="H805">
        <v>400</v>
      </c>
      <c r="I805">
        <v>96.981627296587703</v>
      </c>
      <c r="N805" t="s">
        <v>97</v>
      </c>
      <c r="O805" t="s">
        <v>11</v>
      </c>
      <c r="P805" t="s">
        <v>18</v>
      </c>
      <c r="Q805" t="str">
        <f ca="1">OFFSET('GROUP-FOR-PLOT'!$B$4,MATCH(P805,'GROUP-FOR-PLOT'!$A$5:$A$118,0),0)</f>
        <v>Zeolitic</v>
      </c>
      <c r="R805">
        <v>1200</v>
      </c>
      <c r="S805">
        <v>259.8950131233596</v>
      </c>
    </row>
    <row r="806" spans="4:19" x14ac:dyDescent="0.25">
      <c r="D806" t="s">
        <v>77</v>
      </c>
      <c r="E806" t="s">
        <v>11</v>
      </c>
      <c r="F806" t="s">
        <v>18</v>
      </c>
      <c r="G806" t="str">
        <f ca="1">OFFSET('GROUP-FOR-PLOT'!$B$4,MATCH(F806,'GROUP-FOR-PLOT'!$A$5:$A$118,0),0)</f>
        <v>Zeolitic</v>
      </c>
      <c r="H806">
        <v>400</v>
      </c>
      <c r="I806">
        <v>26.986876640420178</v>
      </c>
      <c r="N806" t="s">
        <v>110</v>
      </c>
      <c r="O806" t="s">
        <v>11</v>
      </c>
      <c r="P806" t="s">
        <v>18</v>
      </c>
      <c r="Q806" t="str">
        <f ca="1">OFFSET('GROUP-FOR-PLOT'!$B$4,MATCH(P806,'GROUP-FOR-PLOT'!$A$5:$A$118,0),0)</f>
        <v>Zeolitic</v>
      </c>
      <c r="R806">
        <v>1200</v>
      </c>
      <c r="S806">
        <v>152.96062992126008</v>
      </c>
    </row>
    <row r="807" spans="4:19" x14ac:dyDescent="0.25">
      <c r="D807" t="s">
        <v>78</v>
      </c>
      <c r="E807" t="s">
        <v>11</v>
      </c>
      <c r="F807" t="s">
        <v>18</v>
      </c>
      <c r="G807" t="str">
        <f ca="1">OFFSET('GROUP-FOR-PLOT'!$B$4,MATCH(F807,'GROUP-FOR-PLOT'!$A$5:$A$118,0),0)</f>
        <v>Zeolitic</v>
      </c>
      <c r="H807">
        <v>400</v>
      </c>
      <c r="I807">
        <v>43.921259842519703</v>
      </c>
      <c r="N807" t="s">
        <v>112</v>
      </c>
      <c r="O807" t="s">
        <v>11</v>
      </c>
      <c r="P807" t="s">
        <v>12</v>
      </c>
      <c r="Q807" t="str">
        <f ca="1">OFFSET('GROUP-FOR-PLOT'!$B$4,MATCH(P807,'GROUP-FOR-PLOT'!$A$5:$A$118,0),0)</f>
        <v>Zeolitic</v>
      </c>
      <c r="R807">
        <v>1200</v>
      </c>
      <c r="S807">
        <v>240.15748031496037</v>
      </c>
    </row>
    <row r="808" spans="4:19" x14ac:dyDescent="0.25">
      <c r="D808" t="s">
        <v>78</v>
      </c>
      <c r="E808" t="s">
        <v>9</v>
      </c>
      <c r="F808" t="s">
        <v>68</v>
      </c>
      <c r="G808" t="str">
        <f ca="1">OFFSET('GROUP-FOR-PLOT'!$B$4,MATCH(F808,'GROUP-FOR-PLOT'!$A$5:$A$118,0),0)</f>
        <v>Zeolitic</v>
      </c>
      <c r="H808">
        <v>400</v>
      </c>
      <c r="I808">
        <v>18.044619422572396</v>
      </c>
      <c r="N808" t="s">
        <v>198</v>
      </c>
      <c r="O808" t="s">
        <v>11</v>
      </c>
      <c r="P808" t="s">
        <v>190</v>
      </c>
      <c r="Q808" t="str">
        <f ca="1">OFFSET('GROUP-FOR-PLOT'!$B$4,MATCH(P808,'GROUP-FOR-PLOT'!$A$5:$A$118,0),0)</f>
        <v>Zeolitic</v>
      </c>
      <c r="R808">
        <v>1600</v>
      </c>
      <c r="S808">
        <v>25</v>
      </c>
    </row>
    <row r="809" spans="4:19" x14ac:dyDescent="0.25">
      <c r="D809" t="s">
        <v>46</v>
      </c>
      <c r="E809" t="s">
        <v>11</v>
      </c>
      <c r="F809" t="s">
        <v>18</v>
      </c>
      <c r="G809" t="str">
        <f ca="1">OFFSET('GROUP-FOR-PLOT'!$B$4,MATCH(F809,'GROUP-FOR-PLOT'!$A$5:$A$118,0),0)</f>
        <v>Zeolitic</v>
      </c>
      <c r="H809">
        <v>400</v>
      </c>
      <c r="I809">
        <v>303.85564304461923</v>
      </c>
      <c r="N809" t="s">
        <v>198</v>
      </c>
      <c r="O809" t="s">
        <v>11</v>
      </c>
      <c r="P809" t="s">
        <v>161</v>
      </c>
      <c r="Q809" t="str">
        <f ca="1">OFFSET('GROUP-FOR-PLOT'!$B$4,MATCH(P809,'GROUP-FOR-PLOT'!$A$5:$A$118,0),0)</f>
        <v>Zeolitic</v>
      </c>
      <c r="R809">
        <v>1600</v>
      </c>
      <c r="S809">
        <v>240.00000000000045</v>
      </c>
    </row>
    <row r="810" spans="4:19" x14ac:dyDescent="0.25">
      <c r="D810" t="s">
        <v>46</v>
      </c>
      <c r="E810" t="s">
        <v>11</v>
      </c>
      <c r="F810" t="s">
        <v>18</v>
      </c>
      <c r="G810" t="str">
        <f ca="1">OFFSET('GROUP-FOR-PLOT'!$B$4,MATCH(F810,'GROUP-FOR-PLOT'!$A$5:$A$118,0),0)</f>
        <v>Zeolitic</v>
      </c>
      <c r="H810">
        <v>400</v>
      </c>
      <c r="I810">
        <v>90.223097112861069</v>
      </c>
      <c r="N810" t="s">
        <v>217</v>
      </c>
      <c r="O810" t="s">
        <v>11</v>
      </c>
      <c r="P810" t="s">
        <v>223</v>
      </c>
      <c r="Q810" t="str">
        <f ca="1">OFFSET('GROUP-FOR-PLOT'!$B$4,MATCH(P810,'GROUP-FOR-PLOT'!$A$5:$A$118,0),0)</f>
        <v>Zeolitic</v>
      </c>
      <c r="R810">
        <v>1600</v>
      </c>
      <c r="S810">
        <v>41.002624671916237</v>
      </c>
    </row>
    <row r="811" spans="4:19" x14ac:dyDescent="0.25">
      <c r="D811" t="s">
        <v>46</v>
      </c>
      <c r="E811" t="s">
        <v>11</v>
      </c>
      <c r="F811" t="s">
        <v>18</v>
      </c>
      <c r="G811" t="str">
        <f ca="1">OFFSET('GROUP-FOR-PLOT'!$B$4,MATCH(F811,'GROUP-FOR-PLOT'!$A$5:$A$118,0),0)</f>
        <v>Zeolitic</v>
      </c>
      <c r="H811">
        <v>400</v>
      </c>
      <c r="I811">
        <v>5.9212598425197029</v>
      </c>
      <c r="N811" t="s">
        <v>168</v>
      </c>
      <c r="O811" t="s">
        <v>11</v>
      </c>
      <c r="P811" t="s">
        <v>33</v>
      </c>
      <c r="Q811" t="str">
        <f ca="1">OFFSET('GROUP-FOR-PLOT'!$B$4,MATCH(P811,'GROUP-FOR-PLOT'!$A$5:$A$118,0),0)</f>
        <v>Zeolitic</v>
      </c>
      <c r="R811">
        <v>1600</v>
      </c>
      <c r="S811">
        <v>10.826771653543346</v>
      </c>
    </row>
    <row r="812" spans="4:19" x14ac:dyDescent="0.25">
      <c r="D812" t="s">
        <v>59</v>
      </c>
      <c r="E812" t="s">
        <v>11</v>
      </c>
      <c r="F812" t="s">
        <v>18</v>
      </c>
      <c r="G812" t="str">
        <f ca="1">OFFSET('GROUP-FOR-PLOT'!$B$4,MATCH(F812,'GROUP-FOR-PLOT'!$A$5:$A$118,0),0)</f>
        <v>Zeolitic</v>
      </c>
      <c r="H812">
        <v>400</v>
      </c>
      <c r="I812">
        <v>22.973753280839901</v>
      </c>
      <c r="N812" t="s">
        <v>159</v>
      </c>
      <c r="O812" t="s">
        <v>11</v>
      </c>
      <c r="P812" t="s">
        <v>161</v>
      </c>
      <c r="Q812" t="str">
        <f ca="1">OFFSET('GROUP-FOR-PLOT'!$B$4,MATCH(P812,'GROUP-FOR-PLOT'!$A$5:$A$118,0),0)</f>
        <v>Zeolitic</v>
      </c>
      <c r="R812">
        <v>1600</v>
      </c>
      <c r="S812">
        <v>60.039370078740376</v>
      </c>
    </row>
    <row r="813" spans="4:19" x14ac:dyDescent="0.25">
      <c r="D813" t="s">
        <v>59</v>
      </c>
      <c r="E813" t="s">
        <v>11</v>
      </c>
      <c r="F813" t="s">
        <v>12</v>
      </c>
      <c r="G813" t="str">
        <f ca="1">OFFSET('GROUP-FOR-PLOT'!$B$4,MATCH(F813,'GROUP-FOR-PLOT'!$A$5:$A$118,0),0)</f>
        <v>Zeolitic</v>
      </c>
      <c r="H813">
        <v>400</v>
      </c>
      <c r="I813">
        <v>92.84776902887188</v>
      </c>
      <c r="N813" t="s">
        <v>159</v>
      </c>
      <c r="O813" t="s">
        <v>11</v>
      </c>
      <c r="P813" t="s">
        <v>161</v>
      </c>
      <c r="Q813" t="str">
        <f ca="1">OFFSET('GROUP-FOR-PLOT'!$B$4,MATCH(P813,'GROUP-FOR-PLOT'!$A$5:$A$118,0),0)</f>
        <v>Zeolitic</v>
      </c>
      <c r="R813">
        <v>1600</v>
      </c>
      <c r="S813">
        <v>169.94750656167957</v>
      </c>
    </row>
    <row r="814" spans="4:19" x14ac:dyDescent="0.25">
      <c r="D814" t="s">
        <v>59</v>
      </c>
      <c r="E814" t="s">
        <v>11</v>
      </c>
      <c r="F814" t="s">
        <v>12</v>
      </c>
      <c r="G814" t="str">
        <f ca="1">OFFSET('GROUP-FOR-PLOT'!$B$4,MATCH(F814,'GROUP-FOR-PLOT'!$A$5:$A$118,0),0)</f>
        <v>Zeolitic</v>
      </c>
      <c r="H814">
        <v>400</v>
      </c>
      <c r="I814">
        <v>232.01312335957982</v>
      </c>
      <c r="J814" s="35"/>
      <c r="K814" s="35"/>
      <c r="N814" t="s">
        <v>196</v>
      </c>
      <c r="O814" t="s">
        <v>11</v>
      </c>
      <c r="P814" t="s">
        <v>161</v>
      </c>
      <c r="Q814" t="str">
        <f ca="1">OFFSET('GROUP-FOR-PLOT'!$B$4,MATCH(P814,'GROUP-FOR-PLOT'!$A$5:$A$118,0),0)</f>
        <v>Zeolitic</v>
      </c>
      <c r="R814">
        <v>1600</v>
      </c>
      <c r="S814">
        <v>24</v>
      </c>
    </row>
    <row r="815" spans="4:19" x14ac:dyDescent="0.25">
      <c r="D815" t="s">
        <v>146</v>
      </c>
      <c r="E815" t="s">
        <v>11</v>
      </c>
      <c r="F815" t="s">
        <v>12</v>
      </c>
      <c r="G815" t="str">
        <f ca="1">OFFSET('GROUP-FOR-PLOT'!$B$4,MATCH(F815,'GROUP-FOR-PLOT'!$A$5:$A$118,0),0)</f>
        <v>Zeolitic</v>
      </c>
      <c r="H815">
        <v>400</v>
      </c>
      <c r="I815">
        <v>271.88188976377978</v>
      </c>
      <c r="J815" s="35"/>
      <c r="K815" s="35"/>
      <c r="N815" t="s">
        <v>48</v>
      </c>
      <c r="O815" t="s">
        <v>11</v>
      </c>
      <c r="P815" t="s">
        <v>12</v>
      </c>
      <c r="Q815" t="str">
        <f ca="1">OFFSET('GROUP-FOR-PLOT'!$B$4,MATCH(P815,'GROUP-FOR-PLOT'!$A$5:$A$118,0),0)</f>
        <v>Zeolitic</v>
      </c>
      <c r="R815">
        <v>1600</v>
      </c>
      <c r="S815">
        <v>64.960629921259624</v>
      </c>
    </row>
    <row r="816" spans="4:19" x14ac:dyDescent="0.25">
      <c r="D816" t="s">
        <v>124</v>
      </c>
      <c r="E816" t="s">
        <v>11</v>
      </c>
      <c r="F816" t="s">
        <v>12</v>
      </c>
      <c r="G816" t="str">
        <f ca="1">OFFSET('GROUP-FOR-PLOT'!$B$4,MATCH(F816,'GROUP-FOR-PLOT'!$A$5:$A$118,0),0)</f>
        <v>Zeolitic</v>
      </c>
      <c r="H816">
        <v>400</v>
      </c>
      <c r="I816">
        <v>26.999999999999545</v>
      </c>
      <c r="J816" s="35"/>
      <c r="K816" s="35"/>
      <c r="N816" t="s">
        <v>67</v>
      </c>
      <c r="O816" t="s">
        <v>11</v>
      </c>
      <c r="P816" t="s">
        <v>18</v>
      </c>
      <c r="Q816" t="str">
        <f ca="1">OFFSET('GROUP-FOR-PLOT'!$B$4,MATCH(P816,'GROUP-FOR-PLOT'!$A$5:$A$118,0),0)</f>
        <v>Zeolitic</v>
      </c>
      <c r="R816">
        <v>1600</v>
      </c>
      <c r="S816">
        <v>0.32808398950101036</v>
      </c>
    </row>
    <row r="817" spans="4:19" x14ac:dyDescent="0.25">
      <c r="D817" t="s">
        <v>128</v>
      </c>
      <c r="E817" t="s">
        <v>11</v>
      </c>
      <c r="F817" t="s">
        <v>18</v>
      </c>
      <c r="G817" t="str">
        <f ca="1">OFFSET('GROUP-FOR-PLOT'!$B$4,MATCH(F817,'GROUP-FOR-PLOT'!$A$5:$A$118,0),0)</f>
        <v>Zeolitic</v>
      </c>
      <c r="H817">
        <v>400</v>
      </c>
      <c r="I817">
        <v>89.999999999999545</v>
      </c>
      <c r="J817" s="35"/>
      <c r="K817" s="35"/>
      <c r="N817" t="s">
        <v>67</v>
      </c>
      <c r="O817" t="s">
        <v>11</v>
      </c>
      <c r="P817" t="s">
        <v>18</v>
      </c>
      <c r="Q817" t="str">
        <f ca="1">OFFSET('GROUP-FOR-PLOT'!$B$4,MATCH(P817,'GROUP-FOR-PLOT'!$A$5:$A$118,0),0)</f>
        <v>Zeolitic</v>
      </c>
      <c r="R817">
        <v>1600</v>
      </c>
      <c r="S817">
        <v>24.884514435695564</v>
      </c>
    </row>
    <row r="818" spans="4:19" x14ac:dyDescent="0.25">
      <c r="D818" t="s">
        <v>129</v>
      </c>
      <c r="E818" t="s">
        <v>11</v>
      </c>
      <c r="F818" t="s">
        <v>12</v>
      </c>
      <c r="G818" t="str">
        <f ca="1">OFFSET('GROUP-FOR-PLOT'!$B$4,MATCH(F818,'GROUP-FOR-PLOT'!$A$5:$A$118,0),0)</f>
        <v>Zeolitic</v>
      </c>
      <c r="H818">
        <v>400</v>
      </c>
      <c r="I818">
        <v>99.860892388451248</v>
      </c>
      <c r="J818" s="35"/>
      <c r="K818" s="35"/>
      <c r="N818" t="s">
        <v>87</v>
      </c>
      <c r="O818" t="s">
        <v>11</v>
      </c>
      <c r="P818" t="s">
        <v>12</v>
      </c>
      <c r="Q818" t="str">
        <f ca="1">OFFSET('GROUP-FOR-PLOT'!$B$4,MATCH(P818,'GROUP-FOR-PLOT'!$A$5:$A$118,0),0)</f>
        <v>Zeolitic</v>
      </c>
      <c r="R818">
        <v>1600</v>
      </c>
      <c r="S818">
        <v>400</v>
      </c>
    </row>
    <row r="819" spans="4:19" x14ac:dyDescent="0.25">
      <c r="D819" t="s">
        <v>129</v>
      </c>
      <c r="E819" t="s">
        <v>9</v>
      </c>
      <c r="F819" t="s">
        <v>52</v>
      </c>
      <c r="G819" t="str">
        <f ca="1">OFFSET('GROUP-FOR-PLOT'!$B$4,MATCH(F819,'GROUP-FOR-PLOT'!$A$5:$A$118,0),0)</f>
        <v>Zeolitic</v>
      </c>
      <c r="H819">
        <v>400</v>
      </c>
      <c r="I819">
        <v>47.244094488189148</v>
      </c>
      <c r="J819" s="35"/>
      <c r="K819" s="35"/>
      <c r="N819" t="s">
        <v>90</v>
      </c>
      <c r="O819" t="s">
        <v>11</v>
      </c>
      <c r="P819" t="s">
        <v>12</v>
      </c>
      <c r="Q819" t="str">
        <f ca="1">OFFSET('GROUP-FOR-PLOT'!$B$4,MATCH(P819,'GROUP-FOR-PLOT'!$A$5:$A$118,0),0)</f>
        <v>Zeolitic</v>
      </c>
      <c r="R819">
        <v>1600</v>
      </c>
      <c r="S819">
        <v>194.98687664041972</v>
      </c>
    </row>
    <row r="820" spans="4:19" x14ac:dyDescent="0.25">
      <c r="D820" t="s">
        <v>129</v>
      </c>
      <c r="E820" t="s">
        <v>11</v>
      </c>
      <c r="F820" t="s">
        <v>12</v>
      </c>
      <c r="G820" t="str">
        <f ca="1">OFFSET('GROUP-FOR-PLOT'!$B$4,MATCH(F820,'GROUP-FOR-PLOT'!$A$5:$A$118,0),0)</f>
        <v>Zeolitic</v>
      </c>
      <c r="H820">
        <v>400</v>
      </c>
      <c r="I820">
        <v>59.908136482939426</v>
      </c>
      <c r="J820" s="35"/>
      <c r="K820" s="35"/>
      <c r="N820" t="s">
        <v>90</v>
      </c>
      <c r="O820" t="s">
        <v>11</v>
      </c>
      <c r="P820" t="s">
        <v>18</v>
      </c>
      <c r="Q820" t="str">
        <f ca="1">OFFSET('GROUP-FOR-PLOT'!$B$4,MATCH(P820,'GROUP-FOR-PLOT'!$A$5:$A$118,0),0)</f>
        <v>Zeolitic</v>
      </c>
      <c r="R820">
        <v>1600</v>
      </c>
      <c r="S820">
        <v>120.0787401574803</v>
      </c>
    </row>
    <row r="821" spans="4:19" x14ac:dyDescent="0.25">
      <c r="D821" t="s">
        <v>131</v>
      </c>
      <c r="E821" t="s">
        <v>11</v>
      </c>
      <c r="F821" t="s">
        <v>12</v>
      </c>
      <c r="G821" t="str">
        <f ca="1">OFFSET('GROUP-FOR-PLOT'!$B$4,MATCH(F821,'GROUP-FOR-PLOT'!$A$5:$A$118,0),0)</f>
        <v>Zeolitic</v>
      </c>
      <c r="H821">
        <v>400</v>
      </c>
      <c r="I821">
        <v>129</v>
      </c>
      <c r="J821" s="35"/>
      <c r="K821" s="35"/>
      <c r="N821" t="s">
        <v>92</v>
      </c>
      <c r="O821" t="s">
        <v>11</v>
      </c>
      <c r="P821" t="s">
        <v>18</v>
      </c>
      <c r="Q821" t="str">
        <f ca="1">OFFSET('GROUP-FOR-PLOT'!$B$4,MATCH(P821,'GROUP-FOR-PLOT'!$A$5:$A$118,0),0)</f>
        <v>Zeolitic</v>
      </c>
      <c r="R821">
        <v>1600</v>
      </c>
      <c r="S821">
        <v>58.120734908136001</v>
      </c>
    </row>
    <row r="822" spans="4:19" x14ac:dyDescent="0.25">
      <c r="D822" t="s">
        <v>132</v>
      </c>
      <c r="E822" t="s">
        <v>11</v>
      </c>
      <c r="F822" t="s">
        <v>18</v>
      </c>
      <c r="G822" t="str">
        <f ca="1">OFFSET('GROUP-FOR-PLOT'!$B$4,MATCH(F822,'GROUP-FOR-PLOT'!$A$5:$A$118,0),0)</f>
        <v>Zeolitic</v>
      </c>
      <c r="H822">
        <v>400</v>
      </c>
      <c r="I822">
        <v>83.947506561679802</v>
      </c>
      <c r="J822" s="35"/>
      <c r="K822" s="35"/>
      <c r="N822" t="s">
        <v>98</v>
      </c>
      <c r="O822" t="s">
        <v>11</v>
      </c>
      <c r="P822" t="s">
        <v>12</v>
      </c>
      <c r="Q822" t="str">
        <f ca="1">OFFSET('GROUP-FOR-PLOT'!$B$4,MATCH(P822,'GROUP-FOR-PLOT'!$A$5:$A$118,0),0)</f>
        <v>Zeolitic</v>
      </c>
      <c r="R822">
        <v>1600</v>
      </c>
      <c r="S822">
        <v>400</v>
      </c>
    </row>
    <row r="823" spans="4:19" x14ac:dyDescent="0.25">
      <c r="D823" t="s">
        <v>132</v>
      </c>
      <c r="E823" t="s">
        <v>11</v>
      </c>
      <c r="F823" t="s">
        <v>18</v>
      </c>
      <c r="G823" t="str">
        <f ca="1">OFFSET('GROUP-FOR-PLOT'!$B$4,MATCH(F823,'GROUP-FOR-PLOT'!$A$5:$A$118,0),0)</f>
        <v>Zeolitic</v>
      </c>
      <c r="H823">
        <v>400</v>
      </c>
      <c r="I823">
        <v>10.170603674540416</v>
      </c>
      <c r="J823" s="35"/>
      <c r="K823" s="35"/>
      <c r="N823" t="s">
        <v>109</v>
      </c>
      <c r="O823" t="s">
        <v>11</v>
      </c>
      <c r="P823" t="s">
        <v>18</v>
      </c>
      <c r="Q823" t="str">
        <f ca="1">OFFSET('GROUP-FOR-PLOT'!$B$4,MATCH(P823,'GROUP-FOR-PLOT'!$A$5:$A$118,0),0)</f>
        <v>Zeolitic</v>
      </c>
      <c r="R823">
        <v>1600</v>
      </c>
      <c r="S823">
        <v>98.097112860892139</v>
      </c>
    </row>
    <row r="824" spans="4:19" x14ac:dyDescent="0.25">
      <c r="D824" t="s">
        <v>132</v>
      </c>
      <c r="E824" t="s">
        <v>11</v>
      </c>
      <c r="F824" t="s">
        <v>12</v>
      </c>
      <c r="G824" t="str">
        <f ca="1">OFFSET('GROUP-FOR-PLOT'!$B$4,MATCH(F824,'GROUP-FOR-PLOT'!$A$5:$A$118,0),0)</f>
        <v>Zeolitic</v>
      </c>
      <c r="H824">
        <v>400</v>
      </c>
      <c r="I824">
        <v>7.8740157480317521</v>
      </c>
      <c r="J824" s="35"/>
      <c r="K824" s="35"/>
      <c r="N824" t="s">
        <v>109</v>
      </c>
      <c r="O824" t="s">
        <v>11</v>
      </c>
      <c r="P824" t="s">
        <v>18</v>
      </c>
      <c r="Q824" t="str">
        <f ca="1">OFFSET('GROUP-FOR-PLOT'!$B$4,MATCH(P824,'GROUP-FOR-PLOT'!$A$5:$A$118,0),0)</f>
        <v>Zeolitic</v>
      </c>
      <c r="R824">
        <v>1600</v>
      </c>
      <c r="S824">
        <v>275.85564304461968</v>
      </c>
    </row>
    <row r="825" spans="4:19" x14ac:dyDescent="0.25">
      <c r="D825" t="s">
        <v>132</v>
      </c>
      <c r="E825" t="s">
        <v>11</v>
      </c>
      <c r="F825" t="s">
        <v>18</v>
      </c>
      <c r="G825" t="str">
        <f ca="1">OFFSET('GROUP-FOR-PLOT'!$B$4,MATCH(F825,'GROUP-FOR-PLOT'!$A$5:$A$118,0),0)</f>
        <v>Zeolitic</v>
      </c>
      <c r="H825">
        <v>400</v>
      </c>
      <c r="I825">
        <v>142.06036745406823</v>
      </c>
      <c r="J825" s="35"/>
      <c r="K825" s="35"/>
      <c r="N825" t="s">
        <v>30</v>
      </c>
      <c r="O825" t="s">
        <v>11</v>
      </c>
      <c r="P825" t="s">
        <v>12</v>
      </c>
      <c r="Q825" t="str">
        <f ca="1">OFFSET('GROUP-FOR-PLOT'!$B$4,MATCH(P825,'GROUP-FOR-PLOT'!$A$5:$A$118,0),0)</f>
        <v>Zeolitic</v>
      </c>
      <c r="R825">
        <v>1600</v>
      </c>
      <c r="S825">
        <v>83.049868766403961</v>
      </c>
    </row>
    <row r="826" spans="4:19" x14ac:dyDescent="0.25">
      <c r="D826" t="s">
        <v>132</v>
      </c>
      <c r="E826" t="s">
        <v>11</v>
      </c>
      <c r="F826" t="s">
        <v>12</v>
      </c>
      <c r="G826" t="str">
        <f ca="1">OFFSET('GROUP-FOR-PLOT'!$B$4,MATCH(F826,'GROUP-FOR-PLOT'!$A$5:$A$118,0),0)</f>
        <v>Zeolitic</v>
      </c>
      <c r="H826">
        <v>400</v>
      </c>
      <c r="I826">
        <v>9.8425196850394059</v>
      </c>
      <c r="J826" s="35"/>
      <c r="K826" s="35"/>
      <c r="N826" t="s">
        <v>30</v>
      </c>
      <c r="O826" t="s">
        <v>11</v>
      </c>
      <c r="P826" t="s">
        <v>12</v>
      </c>
      <c r="Q826" t="str">
        <f ca="1">OFFSET('GROUP-FOR-PLOT'!$B$4,MATCH(P826,'GROUP-FOR-PLOT'!$A$5:$A$118,0),0)</f>
        <v>Zeolitic</v>
      </c>
      <c r="R826">
        <v>1600</v>
      </c>
      <c r="S826">
        <v>148.95013123359604</v>
      </c>
    </row>
    <row r="827" spans="4:19" x14ac:dyDescent="0.25">
      <c r="D827" t="s">
        <v>132</v>
      </c>
      <c r="E827" t="s">
        <v>11</v>
      </c>
      <c r="F827" t="s">
        <v>12</v>
      </c>
      <c r="G827" t="str">
        <f ca="1">OFFSET('GROUP-FOR-PLOT'!$B$4,MATCH(F827,'GROUP-FOR-PLOT'!$A$5:$A$118,0),0)</f>
        <v>Zeolitic</v>
      </c>
      <c r="H827">
        <v>400</v>
      </c>
      <c r="I827">
        <v>10.170603674540416</v>
      </c>
      <c r="J827" s="35"/>
      <c r="K827" s="35"/>
      <c r="N827" t="s">
        <v>30</v>
      </c>
      <c r="O827" t="s">
        <v>11</v>
      </c>
      <c r="P827" t="s">
        <v>12</v>
      </c>
      <c r="Q827" t="str">
        <f ca="1">OFFSET('GROUP-FOR-PLOT'!$B$4,MATCH(P827,'GROUP-FOR-PLOT'!$A$5:$A$118,0),0)</f>
        <v>Zeolitic</v>
      </c>
      <c r="R827">
        <v>1600</v>
      </c>
      <c r="S827">
        <v>168</v>
      </c>
    </row>
    <row r="828" spans="4:19" x14ac:dyDescent="0.25">
      <c r="D828" t="s">
        <v>132</v>
      </c>
      <c r="E828" t="s">
        <v>11</v>
      </c>
      <c r="F828" t="s">
        <v>12</v>
      </c>
      <c r="G828" t="str">
        <f ca="1">OFFSET('GROUP-FOR-PLOT'!$B$4,MATCH(F828,'GROUP-FOR-PLOT'!$A$5:$A$118,0),0)</f>
        <v>Zeolitic</v>
      </c>
      <c r="H828">
        <v>400</v>
      </c>
      <c r="I828">
        <v>9.8425196850394059</v>
      </c>
      <c r="J828" s="35"/>
      <c r="K828" s="35"/>
      <c r="N828" t="s">
        <v>168</v>
      </c>
      <c r="O828" t="s">
        <v>11</v>
      </c>
      <c r="P828" t="s">
        <v>12</v>
      </c>
      <c r="Q828" t="str">
        <f ca="1">OFFSET('GROUP-FOR-PLOT'!$B$4,MATCH(P828,'GROUP-FOR-PLOT'!$A$5:$A$118,0),0)</f>
        <v>Zeolitic</v>
      </c>
      <c r="R828">
        <v>1600</v>
      </c>
      <c r="S828">
        <v>139.86614173228327</v>
      </c>
    </row>
    <row r="829" spans="4:19" x14ac:dyDescent="0.25">
      <c r="D829" t="s">
        <v>132</v>
      </c>
      <c r="E829" t="s">
        <v>11</v>
      </c>
      <c r="F829" t="s">
        <v>12</v>
      </c>
      <c r="G829" t="str">
        <f ca="1">OFFSET('GROUP-FOR-PLOT'!$B$4,MATCH(F829,'GROUP-FOR-PLOT'!$A$5:$A$118,0),0)</f>
        <v>Zeolitic</v>
      </c>
      <c r="H829">
        <v>400</v>
      </c>
      <c r="I829">
        <v>10.170603674540871</v>
      </c>
      <c r="J829" s="35"/>
      <c r="K829" s="35"/>
      <c r="N829" t="s">
        <v>168</v>
      </c>
      <c r="O829" t="s">
        <v>11</v>
      </c>
      <c r="P829" t="s">
        <v>12</v>
      </c>
      <c r="Q829" t="str">
        <f ca="1">OFFSET('GROUP-FOR-PLOT'!$B$4,MATCH(P829,'GROUP-FOR-PLOT'!$A$5:$A$118,0),0)</f>
        <v>Zeolitic</v>
      </c>
      <c r="R829">
        <v>1600</v>
      </c>
      <c r="S829">
        <v>79.068241469816257</v>
      </c>
    </row>
    <row r="830" spans="4:19" x14ac:dyDescent="0.25">
      <c r="D830" t="s">
        <v>132</v>
      </c>
      <c r="E830" t="s">
        <v>11</v>
      </c>
      <c r="F830" t="s">
        <v>18</v>
      </c>
      <c r="G830" t="str">
        <f ca="1">OFFSET('GROUP-FOR-PLOT'!$B$4,MATCH(F830,'GROUP-FOR-PLOT'!$A$5:$A$118,0),0)</f>
        <v>Zeolitic</v>
      </c>
      <c r="H830">
        <v>400</v>
      </c>
      <c r="I830">
        <v>115.9212598425197</v>
      </c>
      <c r="J830" s="35"/>
      <c r="K830" s="35"/>
      <c r="N830" t="s">
        <v>168</v>
      </c>
      <c r="O830" t="s">
        <v>11</v>
      </c>
      <c r="P830" t="s">
        <v>12</v>
      </c>
      <c r="Q830" t="str">
        <f ca="1">OFFSET('GROUP-FOR-PLOT'!$B$4,MATCH(P830,'GROUP-FOR-PLOT'!$A$5:$A$118,0),0)</f>
        <v>Zeolitic</v>
      </c>
      <c r="R830">
        <v>1600</v>
      </c>
      <c r="S830">
        <v>95.144356955380772</v>
      </c>
    </row>
    <row r="831" spans="4:19" x14ac:dyDescent="0.25">
      <c r="D831" t="s">
        <v>133</v>
      </c>
      <c r="E831" t="s">
        <v>11</v>
      </c>
      <c r="F831" t="s">
        <v>18</v>
      </c>
      <c r="G831" t="str">
        <f ca="1">OFFSET('GROUP-FOR-PLOT'!$B$4,MATCH(F831,'GROUP-FOR-PLOT'!$A$5:$A$118,0),0)</f>
        <v>Zeolitic</v>
      </c>
      <c r="H831">
        <v>400</v>
      </c>
      <c r="I831">
        <v>5.0131233595798221</v>
      </c>
      <c r="J831" s="35"/>
      <c r="K831" s="35"/>
      <c r="N831" t="s">
        <v>135</v>
      </c>
      <c r="O831" t="s">
        <v>11</v>
      </c>
      <c r="P831" t="s">
        <v>29</v>
      </c>
      <c r="Q831" t="str">
        <f ca="1">OFFSET('GROUP-FOR-PLOT'!$B$4,MATCH(P831,'GROUP-FOR-PLOT'!$A$5:$A$118,0),0)</f>
        <v>Zeolitic</v>
      </c>
      <c r="R831">
        <v>1600</v>
      </c>
      <c r="S831">
        <v>300.08136482939608</v>
      </c>
    </row>
    <row r="832" spans="4:19" x14ac:dyDescent="0.25">
      <c r="D832" t="s">
        <v>134</v>
      </c>
      <c r="E832" t="s">
        <v>11</v>
      </c>
      <c r="F832" t="s">
        <v>12</v>
      </c>
      <c r="G832" t="str">
        <f ca="1">OFFSET('GROUP-FOR-PLOT'!$B$4,MATCH(F832,'GROUP-FOR-PLOT'!$A$5:$A$118,0),0)</f>
        <v>Zeolitic</v>
      </c>
      <c r="H832">
        <v>400</v>
      </c>
      <c r="I832">
        <v>62.999999999999545</v>
      </c>
      <c r="N832" t="s">
        <v>137</v>
      </c>
      <c r="O832" t="s">
        <v>11</v>
      </c>
      <c r="P832" t="s">
        <v>12</v>
      </c>
      <c r="Q832" t="str">
        <f ca="1">OFFSET('GROUP-FOR-PLOT'!$B$4,MATCH(P832,'GROUP-FOR-PLOT'!$A$5:$A$118,0),0)</f>
        <v>Zeolitic</v>
      </c>
      <c r="R832">
        <v>1600</v>
      </c>
      <c r="S832">
        <v>300.90813648293943</v>
      </c>
    </row>
    <row r="833" spans="4:19" x14ac:dyDescent="0.25">
      <c r="D833" t="s">
        <v>82</v>
      </c>
      <c r="E833" t="s">
        <v>11</v>
      </c>
      <c r="F833" t="s">
        <v>12</v>
      </c>
      <c r="G833" t="str">
        <f ca="1">OFFSET('GROUP-FOR-PLOT'!$B$4,MATCH(F833,'GROUP-FOR-PLOT'!$A$5:$A$118,0),0)</f>
        <v>Zeolitic</v>
      </c>
      <c r="H833">
        <v>400</v>
      </c>
      <c r="I833">
        <v>77.052493438320198</v>
      </c>
      <c r="N833" t="s">
        <v>144</v>
      </c>
      <c r="O833" t="s">
        <v>11</v>
      </c>
      <c r="P833" t="s">
        <v>12</v>
      </c>
      <c r="Q833" t="str">
        <f ca="1">OFFSET('GROUP-FOR-PLOT'!$B$4,MATCH(P833,'GROUP-FOR-PLOT'!$A$5:$A$118,0),0)</f>
        <v>Zeolitic</v>
      </c>
      <c r="R833">
        <v>1600</v>
      </c>
      <c r="S833">
        <v>42.131233595800495</v>
      </c>
    </row>
    <row r="834" spans="4:19" x14ac:dyDescent="0.25">
      <c r="D834" t="s">
        <v>97</v>
      </c>
      <c r="E834" t="s">
        <v>9</v>
      </c>
      <c r="F834" t="s">
        <v>18</v>
      </c>
      <c r="G834" t="str">
        <f ca="1">OFFSET('GROUP-FOR-PLOT'!$B$4,MATCH(F834,'GROUP-FOR-PLOT'!$A$5:$A$118,0),0)</f>
        <v>Zeolitic</v>
      </c>
      <c r="H834">
        <v>400</v>
      </c>
      <c r="I834">
        <v>30</v>
      </c>
      <c r="N834" t="s">
        <v>144</v>
      </c>
      <c r="O834" t="s">
        <v>11</v>
      </c>
      <c r="P834" t="s">
        <v>12</v>
      </c>
      <c r="Q834" t="str">
        <f ca="1">OFFSET('GROUP-FOR-PLOT'!$B$4,MATCH(P834,'GROUP-FOR-PLOT'!$A$5:$A$118,0),0)</f>
        <v>Zeolitic</v>
      </c>
      <c r="R834">
        <v>1600</v>
      </c>
      <c r="S834">
        <v>109.90813648293943</v>
      </c>
    </row>
    <row r="835" spans="4:19" x14ac:dyDescent="0.25">
      <c r="D835" t="s">
        <v>97</v>
      </c>
      <c r="E835" t="s">
        <v>11</v>
      </c>
      <c r="F835" t="s">
        <v>18</v>
      </c>
      <c r="G835" t="str">
        <f ca="1">OFFSET('GROUP-FOR-PLOT'!$B$4,MATCH(F835,'GROUP-FOR-PLOT'!$A$5:$A$118,0),0)</f>
        <v>Zeolitic</v>
      </c>
      <c r="H835">
        <v>400</v>
      </c>
      <c r="I835">
        <v>89.895013123359831</v>
      </c>
      <c r="N835" t="s">
        <v>34</v>
      </c>
      <c r="O835" t="s">
        <v>11</v>
      </c>
      <c r="P835" t="s">
        <v>18</v>
      </c>
      <c r="Q835" t="str">
        <f ca="1">OFFSET('GROUP-FOR-PLOT'!$B$4,MATCH(P835,'GROUP-FOR-PLOT'!$A$5:$A$118,0),0)</f>
        <v>Zeolitic</v>
      </c>
      <c r="R835">
        <v>1600</v>
      </c>
      <c r="S835">
        <v>191.98950131233596</v>
      </c>
    </row>
    <row r="836" spans="4:19" x14ac:dyDescent="0.25">
      <c r="D836" t="s">
        <v>97</v>
      </c>
      <c r="E836" t="s">
        <v>11</v>
      </c>
      <c r="F836" t="s">
        <v>18</v>
      </c>
      <c r="G836" t="str">
        <f ca="1">OFFSET('GROUP-FOR-PLOT'!$B$4,MATCH(F836,'GROUP-FOR-PLOT'!$A$5:$A$118,0),0)</f>
        <v>Zeolitic</v>
      </c>
      <c r="H836">
        <v>400</v>
      </c>
      <c r="I836">
        <v>160.1049868766404</v>
      </c>
      <c r="N836" t="s">
        <v>46</v>
      </c>
      <c r="O836" t="s">
        <v>11</v>
      </c>
      <c r="P836" t="s">
        <v>12</v>
      </c>
      <c r="Q836" t="str">
        <f ca="1">OFFSET('GROUP-FOR-PLOT'!$B$4,MATCH(P836,'GROUP-FOR-PLOT'!$A$5:$A$118,0),0)</f>
        <v>Zeolitic</v>
      </c>
      <c r="R836">
        <v>1600</v>
      </c>
      <c r="S836">
        <v>129.92125984251925</v>
      </c>
    </row>
    <row r="837" spans="4:19" x14ac:dyDescent="0.25">
      <c r="D837" t="s">
        <v>97</v>
      </c>
      <c r="E837" t="s">
        <v>11</v>
      </c>
      <c r="F837" t="s">
        <v>18</v>
      </c>
      <c r="G837" t="str">
        <f ca="1">OFFSET('GROUP-FOR-PLOT'!$B$4,MATCH(F837,'GROUP-FOR-PLOT'!$A$5:$A$118,0),0)</f>
        <v>Zeolitic</v>
      </c>
      <c r="H837">
        <v>400</v>
      </c>
      <c r="I837">
        <v>79.973753280839901</v>
      </c>
      <c r="N837" t="s">
        <v>82</v>
      </c>
      <c r="O837" t="s">
        <v>11</v>
      </c>
      <c r="P837" t="s">
        <v>12</v>
      </c>
      <c r="Q837" t="str">
        <f ca="1">OFFSET('GROUP-FOR-PLOT'!$B$4,MATCH(P837,'GROUP-FOR-PLOT'!$A$5:$A$118,0),0)</f>
        <v>Zeolitic</v>
      </c>
      <c r="R837">
        <v>1600</v>
      </c>
      <c r="S837">
        <v>343.09186351706012</v>
      </c>
    </row>
    <row r="838" spans="4:19" x14ac:dyDescent="0.25">
      <c r="D838" t="s">
        <v>113</v>
      </c>
      <c r="E838" t="s">
        <v>11</v>
      </c>
      <c r="F838" t="s">
        <v>12</v>
      </c>
      <c r="G838" t="str">
        <f ca="1">OFFSET('GROUP-FOR-PLOT'!$B$4,MATCH(F838,'GROUP-FOR-PLOT'!$A$5:$A$118,0),0)</f>
        <v>Zeolitic</v>
      </c>
      <c r="H838">
        <v>400</v>
      </c>
      <c r="I838">
        <v>202.0997375328086</v>
      </c>
      <c r="N838" t="s">
        <v>82</v>
      </c>
      <c r="O838" t="s">
        <v>11</v>
      </c>
      <c r="P838" t="s">
        <v>52</v>
      </c>
      <c r="Q838" t="str">
        <f ca="1">OFFSET('GROUP-FOR-PLOT'!$B$4,MATCH(P838,'GROUP-FOR-PLOT'!$A$5:$A$118,0),0)</f>
        <v>Zeolitic</v>
      </c>
      <c r="R838">
        <v>1600</v>
      </c>
      <c r="S838">
        <v>56.908136482939881</v>
      </c>
    </row>
    <row r="839" spans="4:19" x14ac:dyDescent="0.25">
      <c r="D839" t="s">
        <v>217</v>
      </c>
      <c r="E839" t="s">
        <v>11</v>
      </c>
      <c r="F839" t="s">
        <v>223</v>
      </c>
      <c r="G839" t="str">
        <f ca="1">OFFSET('GROUP-FOR-PLOT'!$B$4,MATCH(F839,'GROUP-FOR-PLOT'!$A$5:$A$118,0),0)</f>
        <v>Zeolitic</v>
      </c>
      <c r="H839">
        <v>800</v>
      </c>
      <c r="I839">
        <v>35</v>
      </c>
      <c r="N839" t="s">
        <v>97</v>
      </c>
      <c r="O839" t="s">
        <v>11</v>
      </c>
      <c r="P839" t="s">
        <v>18</v>
      </c>
      <c r="Q839" t="str">
        <f ca="1">OFFSET('GROUP-FOR-PLOT'!$B$4,MATCH(P839,'GROUP-FOR-PLOT'!$A$5:$A$118,0),0)</f>
        <v>Zeolitic</v>
      </c>
      <c r="R839">
        <v>1600</v>
      </c>
      <c r="S839">
        <v>400</v>
      </c>
    </row>
    <row r="840" spans="4:19" x14ac:dyDescent="0.25">
      <c r="D840" t="s">
        <v>217</v>
      </c>
      <c r="E840" t="s">
        <v>11</v>
      </c>
      <c r="F840" t="s">
        <v>223</v>
      </c>
      <c r="G840" t="str">
        <f ca="1">OFFSET('GROUP-FOR-PLOT'!$B$4,MATCH(F840,'GROUP-FOR-PLOT'!$A$5:$A$118,0),0)</f>
        <v>Zeolitic</v>
      </c>
      <c r="H840">
        <v>800</v>
      </c>
      <c r="I840">
        <v>205.00000000000045</v>
      </c>
      <c r="N840" t="s">
        <v>110</v>
      </c>
      <c r="O840" t="s">
        <v>11</v>
      </c>
      <c r="P840" t="s">
        <v>18</v>
      </c>
      <c r="Q840" t="str">
        <f ca="1">OFFSET('GROUP-FOR-PLOT'!$B$4,MATCH(P840,'GROUP-FOR-PLOT'!$A$5:$A$118,0),0)</f>
        <v>Zeolitic</v>
      </c>
      <c r="R840">
        <v>1600</v>
      </c>
      <c r="S840">
        <v>117.0524934383202</v>
      </c>
    </row>
    <row r="841" spans="4:19" x14ac:dyDescent="0.25">
      <c r="D841" t="s">
        <v>168</v>
      </c>
      <c r="E841" t="s">
        <v>11</v>
      </c>
      <c r="F841" t="s">
        <v>33</v>
      </c>
      <c r="G841" t="str">
        <f ca="1">OFFSET('GROUP-FOR-PLOT'!$B$4,MATCH(F841,'GROUP-FOR-PLOT'!$A$5:$A$118,0),0)</f>
        <v>Zeolitic</v>
      </c>
      <c r="H841">
        <v>800</v>
      </c>
      <c r="I841">
        <v>25.91863517060392</v>
      </c>
      <c r="N841" t="s">
        <v>110</v>
      </c>
      <c r="O841" t="s">
        <v>11</v>
      </c>
      <c r="P841" t="s">
        <v>18</v>
      </c>
      <c r="Q841" t="str">
        <f ca="1">OFFSET('GROUP-FOR-PLOT'!$B$4,MATCH(P841,'GROUP-FOR-PLOT'!$A$5:$A$118,0),0)</f>
        <v>Zeolitic</v>
      </c>
      <c r="R841">
        <v>1600</v>
      </c>
      <c r="S841">
        <v>29.855643044619683</v>
      </c>
    </row>
    <row r="842" spans="4:19" x14ac:dyDescent="0.25">
      <c r="D842" t="s">
        <v>185</v>
      </c>
      <c r="E842" t="s">
        <v>11</v>
      </c>
      <c r="F842" t="s">
        <v>33</v>
      </c>
      <c r="G842" t="str">
        <f ca="1">OFFSET('GROUP-FOR-PLOT'!$B$4,MATCH(F842,'GROUP-FOR-PLOT'!$A$5:$A$118,0),0)</f>
        <v>Zeolitic</v>
      </c>
      <c r="H842">
        <v>800</v>
      </c>
      <c r="I842">
        <v>162.03937007874015</v>
      </c>
      <c r="N842" t="s">
        <v>196</v>
      </c>
      <c r="O842" t="s">
        <v>11</v>
      </c>
      <c r="P842" t="s">
        <v>161</v>
      </c>
      <c r="Q842" t="str">
        <f ca="1">OFFSET('GROUP-FOR-PLOT'!$B$4,MATCH(P842,'GROUP-FOR-PLOT'!$A$5:$A$118,0),0)</f>
        <v>Zeolitic</v>
      </c>
      <c r="R842">
        <v>2000</v>
      </c>
      <c r="S842">
        <v>102</v>
      </c>
    </row>
    <row r="843" spans="4:19" x14ac:dyDescent="0.25">
      <c r="D843" t="s">
        <v>176</v>
      </c>
      <c r="E843" t="s">
        <v>11</v>
      </c>
      <c r="F843" t="s">
        <v>33</v>
      </c>
      <c r="G843" t="str">
        <f ca="1">OFFSET('GROUP-FOR-PLOT'!$B$4,MATCH(F843,'GROUP-FOR-PLOT'!$A$5:$A$118,0),0)</f>
        <v>Zeolitic</v>
      </c>
      <c r="H843">
        <v>800</v>
      </c>
      <c r="I843">
        <v>34.120734908136455</v>
      </c>
      <c r="N843" t="s">
        <v>196</v>
      </c>
      <c r="O843" t="s">
        <v>11</v>
      </c>
      <c r="P843" t="s">
        <v>161</v>
      </c>
      <c r="Q843" t="str">
        <f ca="1">OFFSET('GROUP-FOR-PLOT'!$B$4,MATCH(P843,'GROUP-FOR-PLOT'!$A$5:$A$118,0),0)</f>
        <v>Zeolitic</v>
      </c>
      <c r="R843">
        <v>2000</v>
      </c>
      <c r="S843">
        <v>46.000000000000455</v>
      </c>
    </row>
    <row r="844" spans="4:19" x14ac:dyDescent="0.25">
      <c r="D844" t="s">
        <v>159</v>
      </c>
      <c r="E844" t="s">
        <v>11</v>
      </c>
      <c r="F844" t="s">
        <v>86</v>
      </c>
      <c r="G844" t="str">
        <f ca="1">OFFSET('GROUP-FOR-PLOT'!$B$4,MATCH(F844,'GROUP-FOR-PLOT'!$A$5:$A$118,0),0)</f>
        <v>Zeolitic</v>
      </c>
      <c r="H844">
        <v>800</v>
      </c>
      <c r="I844">
        <v>268.14173228346453</v>
      </c>
      <c r="N844" t="s">
        <v>205</v>
      </c>
      <c r="O844" t="s">
        <v>11</v>
      </c>
      <c r="P844" t="s">
        <v>161</v>
      </c>
      <c r="Q844" t="str">
        <f ca="1">OFFSET('GROUP-FOR-PLOT'!$B$4,MATCH(P844,'GROUP-FOR-PLOT'!$A$5:$A$118,0),0)</f>
        <v>Zeolitic</v>
      </c>
      <c r="R844">
        <v>2000</v>
      </c>
      <c r="S844">
        <v>116</v>
      </c>
    </row>
    <row r="845" spans="4:19" x14ac:dyDescent="0.25">
      <c r="D845" t="s">
        <v>159</v>
      </c>
      <c r="E845" t="s">
        <v>11</v>
      </c>
      <c r="F845" t="s">
        <v>33</v>
      </c>
      <c r="G845" t="str">
        <f ca="1">OFFSET('GROUP-FOR-PLOT'!$B$4,MATCH(F845,'GROUP-FOR-PLOT'!$A$5:$A$118,0),0)</f>
        <v>Zeolitic</v>
      </c>
      <c r="H845">
        <v>800</v>
      </c>
      <c r="I845">
        <v>131.85826771653547</v>
      </c>
      <c r="N845" t="s">
        <v>108</v>
      </c>
      <c r="O845" t="s">
        <v>11</v>
      </c>
      <c r="P845" t="s">
        <v>12</v>
      </c>
      <c r="Q845" t="str">
        <f ca="1">OFFSET('GROUP-FOR-PLOT'!$B$4,MATCH(P845,'GROUP-FOR-PLOT'!$A$5:$A$118,0),0)</f>
        <v>Zeolitic</v>
      </c>
      <c r="R845">
        <v>2000</v>
      </c>
      <c r="S845">
        <v>140.09186351705966</v>
      </c>
    </row>
    <row r="846" spans="4:19" x14ac:dyDescent="0.25">
      <c r="D846" t="s">
        <v>37</v>
      </c>
      <c r="E846" t="s">
        <v>11</v>
      </c>
      <c r="F846" t="s">
        <v>12</v>
      </c>
      <c r="G846" t="str">
        <f ca="1">OFFSET('GROUP-FOR-PLOT'!$B$4,MATCH(F846,'GROUP-FOR-PLOT'!$A$5:$A$118,0),0)</f>
        <v>Zeolitic</v>
      </c>
      <c r="H846" s="35">
        <v>800</v>
      </c>
      <c r="I846" s="35">
        <v>24.93438320209998</v>
      </c>
      <c r="N846" t="s">
        <v>108</v>
      </c>
      <c r="O846" t="s">
        <v>11</v>
      </c>
      <c r="P846" t="s">
        <v>12</v>
      </c>
      <c r="Q846" t="str">
        <f ca="1">OFFSET('GROUP-FOR-PLOT'!$B$4,MATCH(P846,'GROUP-FOR-PLOT'!$A$5:$A$118,0),0)</f>
        <v>Zeolitic</v>
      </c>
      <c r="R846">
        <v>2000</v>
      </c>
      <c r="S846">
        <v>104.98687664041972</v>
      </c>
    </row>
    <row r="847" spans="4:19" x14ac:dyDescent="0.25">
      <c r="D847" t="s">
        <v>48</v>
      </c>
      <c r="E847" t="s">
        <v>11</v>
      </c>
      <c r="F847" t="s">
        <v>18</v>
      </c>
      <c r="G847" t="str">
        <f ca="1">OFFSET('GROUP-FOR-PLOT'!$B$4,MATCH(F847,'GROUP-FOR-PLOT'!$A$5:$A$118,0),0)</f>
        <v>Zeolitic</v>
      </c>
      <c r="H847" s="35">
        <v>800</v>
      </c>
      <c r="I847" s="35">
        <v>17.123359580052238</v>
      </c>
      <c r="N847" t="s">
        <v>48</v>
      </c>
      <c r="O847" t="s">
        <v>11</v>
      </c>
      <c r="P847" t="s">
        <v>12</v>
      </c>
      <c r="Q847" t="str">
        <f ca="1">OFFSET('GROUP-FOR-PLOT'!$B$4,MATCH(P847,'GROUP-FOR-PLOT'!$A$5:$A$118,0),0)</f>
        <v>Zeolitic</v>
      </c>
      <c r="R847">
        <v>2000</v>
      </c>
      <c r="S847">
        <v>96</v>
      </c>
    </row>
    <row r="848" spans="4:19" x14ac:dyDescent="0.25">
      <c r="D848" t="s">
        <v>48</v>
      </c>
      <c r="E848" t="s">
        <v>11</v>
      </c>
      <c r="F848" t="s">
        <v>18</v>
      </c>
      <c r="G848" t="str">
        <f ca="1">OFFSET('GROUP-FOR-PLOT'!$B$4,MATCH(F848,'GROUP-FOR-PLOT'!$A$5:$A$118,0),0)</f>
        <v>Zeolitic</v>
      </c>
      <c r="H848" s="35">
        <v>800</v>
      </c>
      <c r="I848" s="35">
        <v>70.866141732283268</v>
      </c>
      <c r="N848" t="s">
        <v>61</v>
      </c>
      <c r="O848" t="s">
        <v>11</v>
      </c>
      <c r="P848" t="s">
        <v>12</v>
      </c>
      <c r="Q848" t="str">
        <f ca="1">OFFSET('GROUP-FOR-PLOT'!$B$4,MATCH(P848,'GROUP-FOR-PLOT'!$A$5:$A$118,0),0)</f>
        <v>Zeolitic</v>
      </c>
      <c r="R848">
        <v>2000</v>
      </c>
      <c r="S848">
        <v>59.711286089239366</v>
      </c>
    </row>
    <row r="849" spans="4:19" x14ac:dyDescent="0.25">
      <c r="D849" t="s">
        <v>48</v>
      </c>
      <c r="E849" t="s">
        <v>11</v>
      </c>
      <c r="F849" t="s">
        <v>18</v>
      </c>
      <c r="G849" t="str">
        <f ca="1">OFFSET('GROUP-FOR-PLOT'!$B$4,MATCH(F849,'GROUP-FOR-PLOT'!$A$5:$A$118,0),0)</f>
        <v>Zeolitic</v>
      </c>
      <c r="H849" s="35">
        <v>800</v>
      </c>
      <c r="I849" s="35">
        <v>133.20209973753299</v>
      </c>
      <c r="N849" t="s">
        <v>67</v>
      </c>
      <c r="O849" t="s">
        <v>11</v>
      </c>
      <c r="P849" t="s">
        <v>18</v>
      </c>
      <c r="Q849" t="str">
        <f ca="1">OFFSET('GROUP-FOR-PLOT'!$B$4,MATCH(P849,'GROUP-FOR-PLOT'!$A$5:$A$118,0),0)</f>
        <v>Zeolitic</v>
      </c>
      <c r="R849">
        <v>2000</v>
      </c>
      <c r="S849">
        <v>215.92913385826705</v>
      </c>
    </row>
    <row r="850" spans="4:19" x14ac:dyDescent="0.25">
      <c r="D850" t="s">
        <v>51</v>
      </c>
      <c r="E850" t="s">
        <v>11</v>
      </c>
      <c r="F850" t="s">
        <v>18</v>
      </c>
      <c r="G850" t="str">
        <f ca="1">OFFSET('GROUP-FOR-PLOT'!$B$4,MATCH(F850,'GROUP-FOR-PLOT'!$A$5:$A$118,0),0)</f>
        <v>Zeolitic</v>
      </c>
      <c r="H850" s="35">
        <v>800</v>
      </c>
      <c r="I850" s="35">
        <v>15.144356955380317</v>
      </c>
      <c r="N850" t="s">
        <v>87</v>
      </c>
      <c r="O850" t="s">
        <v>11</v>
      </c>
      <c r="P850" t="s">
        <v>12</v>
      </c>
      <c r="Q850" t="str">
        <f ca="1">OFFSET('GROUP-FOR-PLOT'!$B$4,MATCH(P850,'GROUP-FOR-PLOT'!$A$5:$A$118,0),0)</f>
        <v>Zeolitic</v>
      </c>
      <c r="R850">
        <v>2000</v>
      </c>
      <c r="S850">
        <v>165.8950131233596</v>
      </c>
    </row>
    <row r="851" spans="4:19" x14ac:dyDescent="0.25">
      <c r="D851" t="s">
        <v>51</v>
      </c>
      <c r="E851" t="s">
        <v>11</v>
      </c>
      <c r="F851" t="s">
        <v>52</v>
      </c>
      <c r="G851" t="str">
        <f ca="1">OFFSET('GROUP-FOR-PLOT'!$B$4,MATCH(F851,'GROUP-FOR-PLOT'!$A$5:$A$118,0),0)</f>
        <v>Zeolitic</v>
      </c>
      <c r="H851" s="35">
        <v>800</v>
      </c>
      <c r="I851" s="35">
        <v>29.855643044619683</v>
      </c>
      <c r="N851" t="s">
        <v>87</v>
      </c>
      <c r="O851" t="s">
        <v>11</v>
      </c>
      <c r="P851" t="s">
        <v>12</v>
      </c>
      <c r="Q851" t="str">
        <f ca="1">OFFSET('GROUP-FOR-PLOT'!$B$4,MATCH(P851,'GROUP-FOR-PLOT'!$A$5:$A$118,0),0)</f>
        <v>Zeolitic</v>
      </c>
      <c r="R851">
        <v>2000</v>
      </c>
      <c r="S851">
        <v>234.1049868766404</v>
      </c>
    </row>
    <row r="852" spans="4:19" x14ac:dyDescent="0.25">
      <c r="D852" t="s">
        <v>51</v>
      </c>
      <c r="E852" t="s">
        <v>11</v>
      </c>
      <c r="F852" t="s">
        <v>53</v>
      </c>
      <c r="G852" t="str">
        <f ca="1">OFFSET('GROUP-FOR-PLOT'!$B$4,MATCH(F852,'GROUP-FOR-PLOT'!$A$5:$A$118,0),0)</f>
        <v>Zeolitic</v>
      </c>
      <c r="H852" s="35">
        <v>800</v>
      </c>
      <c r="I852" s="35">
        <v>40.026246719160099</v>
      </c>
      <c r="N852" t="s">
        <v>90</v>
      </c>
      <c r="O852" t="s">
        <v>11</v>
      </c>
      <c r="P852" t="s">
        <v>18</v>
      </c>
      <c r="Q852" t="str">
        <f ca="1">OFFSET('GROUP-FOR-PLOT'!$B$4,MATCH(P852,'GROUP-FOR-PLOT'!$A$5:$A$118,0),0)</f>
        <v>Zeolitic</v>
      </c>
      <c r="R852">
        <v>2000</v>
      </c>
      <c r="S852">
        <v>134.86876640419996</v>
      </c>
    </row>
    <row r="853" spans="4:19" x14ac:dyDescent="0.25">
      <c r="D853" t="s">
        <v>61</v>
      </c>
      <c r="E853" t="s">
        <v>11</v>
      </c>
      <c r="F853" t="s">
        <v>12</v>
      </c>
      <c r="G853" t="str">
        <f ca="1">OFFSET('GROUP-FOR-PLOT'!$B$4,MATCH(F853,'GROUP-FOR-PLOT'!$A$5:$A$118,0),0)</f>
        <v>Zeolitic</v>
      </c>
      <c r="H853" s="35">
        <v>800</v>
      </c>
      <c r="I853" s="35">
        <v>205.93438320209998</v>
      </c>
      <c r="N853" t="s">
        <v>92</v>
      </c>
      <c r="O853" t="s">
        <v>11</v>
      </c>
      <c r="P853" t="s">
        <v>12</v>
      </c>
      <c r="Q853" t="str">
        <f ca="1">OFFSET('GROUP-FOR-PLOT'!$B$4,MATCH(P853,'GROUP-FOR-PLOT'!$A$5:$A$118,0),0)</f>
        <v>Zeolitic</v>
      </c>
      <c r="R853">
        <v>2000</v>
      </c>
      <c r="S853">
        <v>33.136482939632515</v>
      </c>
    </row>
    <row r="854" spans="4:19" x14ac:dyDescent="0.25">
      <c r="D854" t="s">
        <v>67</v>
      </c>
      <c r="E854" t="s">
        <v>11</v>
      </c>
      <c r="F854" t="s">
        <v>18</v>
      </c>
      <c r="G854" t="str">
        <f ca="1">OFFSET('GROUP-FOR-PLOT'!$B$4,MATCH(F854,'GROUP-FOR-PLOT'!$A$5:$A$118,0),0)</f>
        <v>Zeolitic</v>
      </c>
      <c r="H854" s="35">
        <v>800</v>
      </c>
      <c r="I854" s="35">
        <v>233.84251968503895</v>
      </c>
      <c r="N854" t="s">
        <v>92</v>
      </c>
      <c r="O854" t="s">
        <v>11</v>
      </c>
      <c r="P854" t="s">
        <v>29</v>
      </c>
      <c r="Q854" t="str">
        <f ca="1">OFFSET('GROUP-FOR-PLOT'!$B$4,MATCH(P854,'GROUP-FOR-PLOT'!$A$5:$A$118,0),0)</f>
        <v>Zeolitic</v>
      </c>
      <c r="R854">
        <v>2000</v>
      </c>
      <c r="S854">
        <v>112.94225721784778</v>
      </c>
    </row>
    <row r="855" spans="4:19" x14ac:dyDescent="0.25">
      <c r="D855" t="s">
        <v>67</v>
      </c>
      <c r="E855" t="s">
        <v>11</v>
      </c>
      <c r="F855" t="s">
        <v>18</v>
      </c>
      <c r="G855" t="str">
        <f ca="1">OFFSET('GROUP-FOR-PLOT'!$B$4,MATCH(F855,'GROUP-FOR-PLOT'!$A$5:$A$118,0),0)</f>
        <v>Zeolitic</v>
      </c>
      <c r="H855" s="35">
        <v>800</v>
      </c>
      <c r="I855" s="35">
        <v>15.091863517060574</v>
      </c>
      <c r="N855" t="s">
        <v>98</v>
      </c>
      <c r="O855" t="s">
        <v>11</v>
      </c>
      <c r="P855" t="s">
        <v>12</v>
      </c>
      <c r="Q855" t="str">
        <f ca="1">OFFSET('GROUP-FOR-PLOT'!$B$4,MATCH(P855,'GROUP-FOR-PLOT'!$A$5:$A$118,0),0)</f>
        <v>Zeolitic</v>
      </c>
      <c r="R855">
        <v>2000</v>
      </c>
      <c r="S855">
        <v>263.14435695537986</v>
      </c>
    </row>
    <row r="856" spans="4:19" x14ac:dyDescent="0.25">
      <c r="D856" t="s">
        <v>67</v>
      </c>
      <c r="E856" t="s">
        <v>11</v>
      </c>
      <c r="F856" t="s">
        <v>18</v>
      </c>
      <c r="G856" t="str">
        <f ca="1">OFFSET('GROUP-FOR-PLOT'!$B$4,MATCH(F856,'GROUP-FOR-PLOT'!$A$5:$A$118,0),0)</f>
        <v>Zeolitic</v>
      </c>
      <c r="H856" s="35">
        <v>800</v>
      </c>
      <c r="I856" s="35">
        <v>151.06561679790047</v>
      </c>
      <c r="N856" t="s">
        <v>109</v>
      </c>
      <c r="O856" t="s">
        <v>11</v>
      </c>
      <c r="P856" t="s">
        <v>18</v>
      </c>
      <c r="Q856" t="str">
        <f ca="1">OFFSET('GROUP-FOR-PLOT'!$B$4,MATCH(P856,'GROUP-FOR-PLOT'!$A$5:$A$118,0),0)</f>
        <v>Zeolitic</v>
      </c>
      <c r="R856">
        <v>2000</v>
      </c>
      <c r="S856">
        <v>379</v>
      </c>
    </row>
    <row r="857" spans="4:19" x14ac:dyDescent="0.25">
      <c r="D857" t="s">
        <v>87</v>
      </c>
      <c r="E857" t="s">
        <v>11</v>
      </c>
      <c r="F857" t="s">
        <v>12</v>
      </c>
      <c r="G857" t="str">
        <f ca="1">OFFSET('GROUP-FOR-PLOT'!$B$4,MATCH(F857,'GROUP-FOR-PLOT'!$A$5:$A$118,0),0)</f>
        <v>Zeolitic</v>
      </c>
      <c r="H857" s="35">
        <v>800</v>
      </c>
      <c r="I857" s="35">
        <v>18.125984251968475</v>
      </c>
      <c r="N857" t="s">
        <v>30</v>
      </c>
      <c r="O857" t="s">
        <v>11</v>
      </c>
      <c r="P857" t="s">
        <v>12</v>
      </c>
      <c r="Q857" t="str">
        <f ca="1">OFFSET('GROUP-FOR-PLOT'!$B$4,MATCH(P857,'GROUP-FOR-PLOT'!$A$5:$A$118,0),0)</f>
        <v>Zeolitic</v>
      </c>
      <c r="R857">
        <v>2000</v>
      </c>
      <c r="S857">
        <v>73.141732283464535</v>
      </c>
    </row>
    <row r="858" spans="4:19" x14ac:dyDescent="0.25">
      <c r="D858" t="s">
        <v>87</v>
      </c>
      <c r="E858" t="s">
        <v>11</v>
      </c>
      <c r="F858" t="s">
        <v>12</v>
      </c>
      <c r="G858" t="str">
        <f ca="1">OFFSET('GROUP-FOR-PLOT'!$B$4,MATCH(F858,'GROUP-FOR-PLOT'!$A$5:$A$118,0),0)</f>
        <v>Zeolitic</v>
      </c>
      <c r="H858" s="35">
        <v>800</v>
      </c>
      <c r="I858" s="35">
        <v>128.9212598425197</v>
      </c>
      <c r="N858" t="s">
        <v>46</v>
      </c>
      <c r="O858" t="s">
        <v>11</v>
      </c>
      <c r="P858" t="s">
        <v>12</v>
      </c>
      <c r="Q858" t="str">
        <f ca="1">OFFSET('GROUP-FOR-PLOT'!$B$4,MATCH(P858,'GROUP-FOR-PLOT'!$A$5:$A$118,0),0)</f>
        <v>Zeolitic</v>
      </c>
      <c r="R858">
        <v>2000</v>
      </c>
      <c r="S858">
        <v>9.8425196850394059</v>
      </c>
    </row>
    <row r="859" spans="4:19" x14ac:dyDescent="0.25">
      <c r="D859" t="s">
        <v>90</v>
      </c>
      <c r="E859" t="s">
        <v>11</v>
      </c>
      <c r="F859" t="s">
        <v>39</v>
      </c>
      <c r="G859" t="str">
        <f ca="1">OFFSET('GROUP-FOR-PLOT'!$B$4,MATCH(F859,'GROUP-FOR-PLOT'!$A$5:$A$118,0),0)</f>
        <v>Zeolitic</v>
      </c>
      <c r="H859" s="35">
        <v>800</v>
      </c>
      <c r="I859" s="35">
        <v>94.816272965879307</v>
      </c>
      <c r="N859" t="s">
        <v>82</v>
      </c>
      <c r="O859" t="s">
        <v>11</v>
      </c>
      <c r="P859" t="s">
        <v>52</v>
      </c>
      <c r="Q859" t="str">
        <f ca="1">OFFSET('GROUP-FOR-PLOT'!$B$4,MATCH(P859,'GROUP-FOR-PLOT'!$A$5:$A$118,0),0)</f>
        <v>Zeolitic</v>
      </c>
      <c r="R859">
        <v>2000</v>
      </c>
      <c r="S859">
        <v>54.968503937007426</v>
      </c>
    </row>
    <row r="860" spans="4:19" x14ac:dyDescent="0.25">
      <c r="D860" t="s">
        <v>92</v>
      </c>
      <c r="E860" t="s">
        <v>11</v>
      </c>
      <c r="F860" t="s">
        <v>18</v>
      </c>
      <c r="G860" t="str">
        <f ca="1">OFFSET('GROUP-FOR-PLOT'!$B$4,MATCH(F860,'GROUP-FOR-PLOT'!$A$5:$A$118,0),0)</f>
        <v>Zeolitic</v>
      </c>
      <c r="H860" s="35">
        <v>800</v>
      </c>
      <c r="I860" s="35">
        <v>221.96587926509164</v>
      </c>
      <c r="N860" t="s">
        <v>97</v>
      </c>
      <c r="O860" t="s">
        <v>11</v>
      </c>
      <c r="P860" t="s">
        <v>18</v>
      </c>
      <c r="Q860" t="str">
        <f ca="1">OFFSET('GROUP-FOR-PLOT'!$B$4,MATCH(P860,'GROUP-FOR-PLOT'!$A$5:$A$118,0),0)</f>
        <v>Zeolitic</v>
      </c>
      <c r="R860">
        <v>2000</v>
      </c>
      <c r="S860">
        <v>400</v>
      </c>
    </row>
    <row r="861" spans="4:19" x14ac:dyDescent="0.25">
      <c r="D861" t="s">
        <v>92</v>
      </c>
      <c r="E861" t="s">
        <v>11</v>
      </c>
      <c r="F861" t="s">
        <v>18</v>
      </c>
      <c r="G861" t="str">
        <f ca="1">OFFSET('GROUP-FOR-PLOT'!$B$4,MATCH(F861,'GROUP-FOR-PLOT'!$A$5:$A$118,0),0)</f>
        <v>Zeolitic</v>
      </c>
      <c r="H861" s="35">
        <v>800</v>
      </c>
      <c r="I861" s="35">
        <v>72.178477690288673</v>
      </c>
      <c r="N861" t="s">
        <v>110</v>
      </c>
      <c r="O861" t="s">
        <v>11</v>
      </c>
      <c r="P861" t="s">
        <v>18</v>
      </c>
      <c r="Q861" t="str">
        <f ca="1">OFFSET('GROUP-FOR-PLOT'!$B$4,MATCH(P861,'GROUP-FOR-PLOT'!$A$5:$A$118,0),0)</f>
        <v>Zeolitic</v>
      </c>
      <c r="R861">
        <v>2000</v>
      </c>
      <c r="S861">
        <v>82.881889763779782</v>
      </c>
    </row>
    <row r="862" spans="4:19" x14ac:dyDescent="0.25">
      <c r="D862" t="s">
        <v>92</v>
      </c>
      <c r="E862" t="s">
        <v>11</v>
      </c>
      <c r="F862" t="s">
        <v>18</v>
      </c>
      <c r="G862" t="str">
        <f ca="1">OFFSET('GROUP-FOR-PLOT'!$B$4,MATCH(F862,'GROUP-FOR-PLOT'!$A$5:$A$118,0),0)</f>
        <v>Zeolitic</v>
      </c>
      <c r="H862" s="35">
        <v>800</v>
      </c>
      <c r="I862" s="35">
        <v>105.85564304461968</v>
      </c>
      <c r="N862" t="s">
        <v>98</v>
      </c>
      <c r="O862" t="s">
        <v>11</v>
      </c>
      <c r="P862" t="s">
        <v>33</v>
      </c>
      <c r="Q862" t="str">
        <f ca="1">OFFSET('GROUP-FOR-PLOT'!$B$4,MATCH(P862,'GROUP-FOR-PLOT'!$A$5:$A$118,0),0)</f>
        <v>Zeolitic</v>
      </c>
      <c r="R862">
        <v>2400</v>
      </c>
      <c r="S862">
        <v>76.881889763780237</v>
      </c>
    </row>
    <row r="863" spans="4:19" x14ac:dyDescent="0.25">
      <c r="D863" t="s">
        <v>109</v>
      </c>
      <c r="E863" t="s">
        <v>11</v>
      </c>
      <c r="F863" t="s">
        <v>18</v>
      </c>
      <c r="G863" t="str">
        <f ca="1">OFFSET('GROUP-FOR-PLOT'!$B$4,MATCH(F863,'GROUP-FOR-PLOT'!$A$5:$A$118,0),0)</f>
        <v>Zeolitic</v>
      </c>
      <c r="H863" s="35">
        <v>800</v>
      </c>
      <c r="I863" s="35">
        <v>140.74803149606305</v>
      </c>
      <c r="N863" t="s">
        <v>173</v>
      </c>
      <c r="O863" t="s">
        <v>11</v>
      </c>
      <c r="P863" t="s">
        <v>86</v>
      </c>
      <c r="Q863" t="str">
        <f ca="1">OFFSET('GROUP-FOR-PLOT'!$B$4,MATCH(P863,'GROUP-FOR-PLOT'!$A$5:$A$118,0),0)</f>
        <v>Zeolitic</v>
      </c>
      <c r="R863">
        <v>2400</v>
      </c>
      <c r="S863">
        <v>83.98950131233596</v>
      </c>
    </row>
    <row r="864" spans="4:19" x14ac:dyDescent="0.25">
      <c r="D864" t="s">
        <v>216</v>
      </c>
      <c r="E864" t="s">
        <v>11</v>
      </c>
      <c r="F864" t="s">
        <v>12</v>
      </c>
      <c r="G864" t="str">
        <f ca="1">OFFSET('GROUP-FOR-PLOT'!$B$4,MATCH(F864,'GROUP-FOR-PLOT'!$A$5:$A$118,0),0)</f>
        <v>Zeolitic</v>
      </c>
      <c r="H864">
        <v>800</v>
      </c>
      <c r="I864">
        <v>79.926509186352177</v>
      </c>
      <c r="N864" t="s">
        <v>196</v>
      </c>
      <c r="O864" t="s">
        <v>11</v>
      </c>
      <c r="P864" t="s">
        <v>161</v>
      </c>
      <c r="Q864" t="str">
        <f ca="1">OFFSET('GROUP-FOR-PLOT'!$B$4,MATCH(P864,'GROUP-FOR-PLOT'!$A$5:$A$118,0),0)</f>
        <v>Zeolitic</v>
      </c>
      <c r="R864">
        <v>2400</v>
      </c>
      <c r="S864">
        <v>27.999999999999545</v>
      </c>
    </row>
    <row r="865" spans="4:19" x14ac:dyDescent="0.25">
      <c r="D865" t="s">
        <v>217</v>
      </c>
      <c r="E865" t="s">
        <v>11</v>
      </c>
      <c r="F865" t="s">
        <v>12</v>
      </c>
      <c r="G865" t="str">
        <f ca="1">OFFSET('GROUP-FOR-PLOT'!$B$4,MATCH(F865,'GROUP-FOR-PLOT'!$A$5:$A$118,0),0)</f>
        <v>Zeolitic</v>
      </c>
      <c r="H865">
        <v>800</v>
      </c>
      <c r="I865">
        <v>37</v>
      </c>
      <c r="N865" t="s">
        <v>196</v>
      </c>
      <c r="O865" t="s">
        <v>11</v>
      </c>
      <c r="P865" t="s">
        <v>161</v>
      </c>
      <c r="Q865" t="str">
        <f ca="1">OFFSET('GROUP-FOR-PLOT'!$B$4,MATCH(P865,'GROUP-FOR-PLOT'!$A$5:$A$118,0),0)</f>
        <v>Zeolitic</v>
      </c>
      <c r="R865">
        <v>2400</v>
      </c>
      <c r="S865">
        <v>36</v>
      </c>
    </row>
    <row r="866" spans="4:19" x14ac:dyDescent="0.25">
      <c r="D866" t="s">
        <v>217</v>
      </c>
      <c r="E866" t="s">
        <v>11</v>
      </c>
      <c r="F866" t="s">
        <v>12</v>
      </c>
      <c r="G866" t="str">
        <f ca="1">OFFSET('GROUP-FOR-PLOT'!$B$4,MATCH(F866,'GROUP-FOR-PLOT'!$A$5:$A$118,0),0)</f>
        <v>Zeolitic</v>
      </c>
      <c r="H866">
        <v>800</v>
      </c>
      <c r="I866">
        <v>65</v>
      </c>
      <c r="N866" t="s">
        <v>48</v>
      </c>
      <c r="O866" t="s">
        <v>11</v>
      </c>
      <c r="P866" t="s">
        <v>12</v>
      </c>
      <c r="Q866" t="str">
        <f ca="1">OFFSET('GROUP-FOR-PLOT'!$B$4,MATCH(P866,'GROUP-FOR-PLOT'!$A$5:$A$118,0),0)</f>
        <v>Zeolitic</v>
      </c>
      <c r="R866">
        <v>2400</v>
      </c>
      <c r="S866">
        <v>154</v>
      </c>
    </row>
    <row r="867" spans="4:19" x14ac:dyDescent="0.25">
      <c r="D867" t="s">
        <v>217</v>
      </c>
      <c r="E867" t="s">
        <v>11</v>
      </c>
      <c r="F867" t="s">
        <v>12</v>
      </c>
      <c r="G867" t="str">
        <f ca="1">OFFSET('GROUP-FOR-PLOT'!$B$4,MATCH(F867,'GROUP-FOR-PLOT'!$A$5:$A$118,0),0)</f>
        <v>Zeolitic</v>
      </c>
      <c r="H867">
        <v>800</v>
      </c>
      <c r="I867">
        <v>57.999999999999545</v>
      </c>
      <c r="N867" t="s">
        <v>87</v>
      </c>
      <c r="O867" t="s">
        <v>11</v>
      </c>
      <c r="P867" t="s">
        <v>12</v>
      </c>
      <c r="Q867" t="str">
        <f ca="1">OFFSET('GROUP-FOR-PLOT'!$B$4,MATCH(P867,'GROUP-FOR-PLOT'!$A$5:$A$118,0),0)</f>
        <v>Zeolitic</v>
      </c>
      <c r="R867">
        <v>2400</v>
      </c>
      <c r="S867">
        <v>9.9895013123355056</v>
      </c>
    </row>
    <row r="868" spans="4:19" x14ac:dyDescent="0.25">
      <c r="D868" t="s">
        <v>168</v>
      </c>
      <c r="E868" t="s">
        <v>11</v>
      </c>
      <c r="F868" t="s">
        <v>12</v>
      </c>
      <c r="G868" t="str">
        <f ca="1">OFFSET('GROUP-FOR-PLOT'!$B$4,MATCH(F868,'GROUP-FOR-PLOT'!$A$5:$A$118,0),0)</f>
        <v>Zeolitic</v>
      </c>
      <c r="H868">
        <v>800</v>
      </c>
      <c r="I868">
        <v>69.057742782152218</v>
      </c>
      <c r="N868" t="s">
        <v>90</v>
      </c>
      <c r="O868" t="s">
        <v>11</v>
      </c>
      <c r="P868" t="s">
        <v>18</v>
      </c>
      <c r="Q868" t="str">
        <f ca="1">OFFSET('GROUP-FOR-PLOT'!$B$4,MATCH(P868,'GROUP-FOR-PLOT'!$A$5:$A$118,0),0)</f>
        <v>Zeolitic</v>
      </c>
      <c r="R868">
        <v>2400</v>
      </c>
      <c r="S868">
        <v>60.997375328083763</v>
      </c>
    </row>
    <row r="869" spans="4:19" x14ac:dyDescent="0.25">
      <c r="D869" t="s">
        <v>173</v>
      </c>
      <c r="E869" t="s">
        <v>11</v>
      </c>
      <c r="F869" t="s">
        <v>12</v>
      </c>
      <c r="G869" t="str">
        <f ca="1">OFFSET('GROUP-FOR-PLOT'!$B$4,MATCH(F869,'GROUP-FOR-PLOT'!$A$5:$A$118,0),0)</f>
        <v>Zeolitic</v>
      </c>
      <c r="H869">
        <v>800</v>
      </c>
      <c r="I869">
        <v>12.139107611548525</v>
      </c>
      <c r="N869" t="s">
        <v>90</v>
      </c>
      <c r="O869" t="s">
        <v>11</v>
      </c>
      <c r="P869" t="s">
        <v>18</v>
      </c>
      <c r="Q869" t="str">
        <f ca="1">OFFSET('GROUP-FOR-PLOT'!$B$4,MATCH(P869,'GROUP-FOR-PLOT'!$A$5:$A$118,0),0)</f>
        <v>Zeolitic</v>
      </c>
      <c r="R869">
        <v>2400</v>
      </c>
      <c r="S869">
        <v>68.897637795274932</v>
      </c>
    </row>
    <row r="870" spans="4:19" x14ac:dyDescent="0.25">
      <c r="D870" t="s">
        <v>212</v>
      </c>
      <c r="E870" t="s">
        <v>9</v>
      </c>
      <c r="F870" t="s">
        <v>116</v>
      </c>
      <c r="G870" t="str">
        <f ca="1">OFFSET('GROUP-FOR-PLOT'!$B$4,MATCH(F870,'GROUP-FOR-PLOT'!$A$5:$A$118,0),0)</f>
        <v>Zeolitic</v>
      </c>
      <c r="H870">
        <v>800</v>
      </c>
      <c r="I870">
        <v>21</v>
      </c>
      <c r="N870" t="s">
        <v>90</v>
      </c>
      <c r="O870" t="s">
        <v>11</v>
      </c>
      <c r="P870" t="s">
        <v>18</v>
      </c>
      <c r="Q870" t="str">
        <f ca="1">OFFSET('GROUP-FOR-PLOT'!$B$4,MATCH(P870,'GROUP-FOR-PLOT'!$A$5:$A$118,0),0)</f>
        <v>Zeolitic</v>
      </c>
      <c r="R870">
        <v>2400</v>
      </c>
      <c r="S870">
        <v>9.1863517061028688E-2</v>
      </c>
    </row>
    <row r="871" spans="4:19" x14ac:dyDescent="0.25">
      <c r="D871" t="s">
        <v>212</v>
      </c>
      <c r="E871" t="s">
        <v>11</v>
      </c>
      <c r="F871" t="s">
        <v>12</v>
      </c>
      <c r="G871" t="str">
        <f ca="1">OFFSET('GROUP-FOR-PLOT'!$B$4,MATCH(F871,'GROUP-FOR-PLOT'!$A$5:$A$118,0),0)</f>
        <v>Zeolitic</v>
      </c>
      <c r="H871">
        <v>800</v>
      </c>
      <c r="I871">
        <v>39</v>
      </c>
      <c r="N871" t="s">
        <v>92</v>
      </c>
      <c r="O871" t="s">
        <v>11</v>
      </c>
      <c r="P871" t="s">
        <v>29</v>
      </c>
      <c r="Q871" t="str">
        <f ca="1">OFFSET('GROUP-FOR-PLOT'!$B$4,MATCH(P871,'GROUP-FOR-PLOT'!$A$5:$A$118,0),0)</f>
        <v>Zeolitic</v>
      </c>
      <c r="R871">
        <v>2400</v>
      </c>
      <c r="S871">
        <v>248.93438320209953</v>
      </c>
    </row>
    <row r="872" spans="4:19" x14ac:dyDescent="0.25">
      <c r="D872" t="s">
        <v>212</v>
      </c>
      <c r="E872" t="s">
        <v>11</v>
      </c>
      <c r="F872" t="s">
        <v>12</v>
      </c>
      <c r="G872" t="str">
        <f ca="1">OFFSET('GROUP-FOR-PLOT'!$B$4,MATCH(F872,'GROUP-FOR-PLOT'!$A$5:$A$118,0),0)</f>
        <v>Zeolitic</v>
      </c>
      <c r="H872">
        <v>800</v>
      </c>
      <c r="I872">
        <v>37</v>
      </c>
      <c r="N872" t="s">
        <v>92</v>
      </c>
      <c r="O872" t="s">
        <v>11</v>
      </c>
      <c r="P872" t="s">
        <v>29</v>
      </c>
      <c r="Q872" t="str">
        <f ca="1">OFFSET('GROUP-FOR-PLOT'!$B$4,MATCH(P872,'GROUP-FOR-PLOT'!$A$5:$A$118,0),0)</f>
        <v>Zeolitic</v>
      </c>
      <c r="R872">
        <v>2400</v>
      </c>
      <c r="S872">
        <v>135.17060367454087</v>
      </c>
    </row>
    <row r="873" spans="4:19" x14ac:dyDescent="0.25">
      <c r="D873" t="s">
        <v>212</v>
      </c>
      <c r="E873" t="s">
        <v>9</v>
      </c>
      <c r="F873" t="s">
        <v>123</v>
      </c>
      <c r="G873" t="str">
        <f ca="1">OFFSET('GROUP-FOR-PLOT'!$B$4,MATCH(F873,'GROUP-FOR-PLOT'!$A$5:$A$118,0),0)</f>
        <v>Zeolitic</v>
      </c>
      <c r="H873">
        <v>800</v>
      </c>
      <c r="I873">
        <v>160.00000000000023</v>
      </c>
      <c r="J873" s="35"/>
      <c r="K873" s="35"/>
      <c r="N873" t="s">
        <v>92</v>
      </c>
      <c r="O873" t="s">
        <v>11</v>
      </c>
      <c r="P873" t="s">
        <v>29</v>
      </c>
      <c r="Q873" t="str">
        <f ca="1">OFFSET('GROUP-FOR-PLOT'!$B$4,MATCH(P873,'GROUP-FOR-PLOT'!$A$5:$A$118,0),0)</f>
        <v>Zeolitic</v>
      </c>
      <c r="R873">
        <v>2400</v>
      </c>
      <c r="S873">
        <v>15.895013123359604</v>
      </c>
    </row>
    <row r="874" spans="4:19" x14ac:dyDescent="0.25">
      <c r="D874" t="s">
        <v>135</v>
      </c>
      <c r="E874" t="s">
        <v>11</v>
      </c>
      <c r="F874" t="s">
        <v>12</v>
      </c>
      <c r="G874" t="str">
        <f ca="1">OFFSET('GROUP-FOR-PLOT'!$B$4,MATCH(F874,'GROUP-FOR-PLOT'!$A$5:$A$118,0),0)</f>
        <v>Zeolitic</v>
      </c>
      <c r="H874">
        <v>800</v>
      </c>
      <c r="I874">
        <v>310.05511811023644</v>
      </c>
      <c r="J874" s="35"/>
      <c r="K874" s="35"/>
      <c r="N874" t="s">
        <v>98</v>
      </c>
      <c r="O874" t="s">
        <v>11</v>
      </c>
      <c r="P874" t="s">
        <v>12</v>
      </c>
      <c r="Q874" t="str">
        <f ca="1">OFFSET('GROUP-FOR-PLOT'!$B$4,MATCH(P874,'GROUP-FOR-PLOT'!$A$5:$A$118,0),0)</f>
        <v>Zeolitic</v>
      </c>
      <c r="R874">
        <v>2400</v>
      </c>
      <c r="S874">
        <v>47.244094488188239</v>
      </c>
    </row>
    <row r="875" spans="4:19" x14ac:dyDescent="0.25">
      <c r="D875" t="s">
        <v>135</v>
      </c>
      <c r="E875" t="s">
        <v>11</v>
      </c>
      <c r="F875" t="s">
        <v>18</v>
      </c>
      <c r="G875" t="str">
        <f ca="1">OFFSET('GROUP-FOR-PLOT'!$B$4,MATCH(F875,'GROUP-FOR-PLOT'!$A$5:$A$118,0),0)</f>
        <v>Zeolitic</v>
      </c>
      <c r="H875">
        <v>800</v>
      </c>
      <c r="I875">
        <v>4.986876640441551E-2</v>
      </c>
      <c r="J875" s="35"/>
      <c r="K875" s="35"/>
      <c r="N875" t="s">
        <v>109</v>
      </c>
      <c r="O875" t="s">
        <v>11</v>
      </c>
      <c r="P875" t="s">
        <v>12</v>
      </c>
      <c r="Q875" t="str">
        <f ca="1">OFFSET('GROUP-FOR-PLOT'!$B$4,MATCH(P875,'GROUP-FOR-PLOT'!$A$5:$A$118,0),0)</f>
        <v>Zeolitic</v>
      </c>
      <c r="R875">
        <v>2400</v>
      </c>
      <c r="S875">
        <v>110.96062992126053</v>
      </c>
    </row>
    <row r="876" spans="4:19" x14ac:dyDescent="0.25">
      <c r="D876" t="s">
        <v>137</v>
      </c>
      <c r="E876" t="s">
        <v>11</v>
      </c>
      <c r="F876" t="s">
        <v>31</v>
      </c>
      <c r="G876" t="str">
        <f ca="1">OFFSET('GROUP-FOR-PLOT'!$B$4,MATCH(F876,'GROUP-FOR-PLOT'!$A$5:$A$118,0),0)</f>
        <v>Zeolitic</v>
      </c>
      <c r="H876">
        <v>800</v>
      </c>
      <c r="I876">
        <v>160.1049868766404</v>
      </c>
      <c r="J876" s="35"/>
      <c r="K876" s="35"/>
      <c r="N876" t="s">
        <v>82</v>
      </c>
      <c r="O876" t="s">
        <v>11</v>
      </c>
      <c r="P876" t="s">
        <v>12</v>
      </c>
      <c r="Q876" t="str">
        <f ca="1">OFFSET('GROUP-FOR-PLOT'!$B$4,MATCH(P876,'GROUP-FOR-PLOT'!$A$5:$A$118,0),0)</f>
        <v>Zeolitic</v>
      </c>
      <c r="R876">
        <v>2400</v>
      </c>
      <c r="S876">
        <v>166.01049868766404</v>
      </c>
    </row>
    <row r="877" spans="4:19" x14ac:dyDescent="0.25">
      <c r="D877" t="s">
        <v>137</v>
      </c>
      <c r="E877" t="s">
        <v>11</v>
      </c>
      <c r="F877" t="s">
        <v>12</v>
      </c>
      <c r="G877" t="str">
        <f ca="1">OFFSET('GROUP-FOR-PLOT'!$B$4,MATCH(F877,'GROUP-FOR-PLOT'!$A$5:$A$118,0),0)</f>
        <v>Zeolitic</v>
      </c>
      <c r="H877">
        <v>800</v>
      </c>
      <c r="I877">
        <v>179.01312335958005</v>
      </c>
      <c r="J877" s="35"/>
      <c r="K877" s="35"/>
      <c r="N877" t="s">
        <v>97</v>
      </c>
      <c r="O877" t="s">
        <v>11</v>
      </c>
      <c r="P877" t="s">
        <v>18</v>
      </c>
      <c r="Q877" t="str">
        <f ca="1">OFFSET('GROUP-FOR-PLOT'!$B$4,MATCH(P877,'GROUP-FOR-PLOT'!$A$5:$A$118,0),0)</f>
        <v>Zeolitic</v>
      </c>
      <c r="R877">
        <v>2400</v>
      </c>
      <c r="S877">
        <v>230</v>
      </c>
    </row>
    <row r="878" spans="4:19" x14ac:dyDescent="0.25">
      <c r="D878" t="s">
        <v>144</v>
      </c>
      <c r="E878" t="s">
        <v>11</v>
      </c>
      <c r="F878" t="s">
        <v>12</v>
      </c>
      <c r="G878" t="str">
        <f ca="1">OFFSET('GROUP-FOR-PLOT'!$B$4,MATCH(F878,'GROUP-FOR-PLOT'!$A$5:$A$118,0),0)</f>
        <v>Zeolitic</v>
      </c>
      <c r="H878">
        <v>800</v>
      </c>
      <c r="I878">
        <v>26.842519685039179</v>
      </c>
      <c r="J878" s="35"/>
      <c r="K878" s="35"/>
      <c r="N878" t="s">
        <v>110</v>
      </c>
      <c r="O878" t="s">
        <v>11</v>
      </c>
      <c r="P878" t="s">
        <v>18</v>
      </c>
      <c r="Q878" t="str">
        <f ca="1">OFFSET('GROUP-FOR-PLOT'!$B$4,MATCH(P878,'GROUP-FOR-PLOT'!$A$5:$A$118,0),0)</f>
        <v>Zeolitic</v>
      </c>
      <c r="R878">
        <v>2400</v>
      </c>
      <c r="S878">
        <v>51.960629921259624</v>
      </c>
    </row>
    <row r="879" spans="4:19" x14ac:dyDescent="0.25">
      <c r="D879" t="s">
        <v>144</v>
      </c>
      <c r="E879" t="s">
        <v>11</v>
      </c>
      <c r="F879" t="s">
        <v>12</v>
      </c>
      <c r="G879" t="str">
        <f ca="1">OFFSET('GROUP-FOR-PLOT'!$B$4,MATCH(F879,'GROUP-FOR-PLOT'!$A$5:$A$118,0),0)</f>
        <v>Zeolitic</v>
      </c>
      <c r="H879">
        <v>800</v>
      </c>
      <c r="I879">
        <v>117.90813648293988</v>
      </c>
      <c r="J879" s="35"/>
      <c r="K879" s="35"/>
      <c r="N879" t="s">
        <v>98</v>
      </c>
      <c r="O879" t="s">
        <v>11</v>
      </c>
      <c r="P879" t="s">
        <v>33</v>
      </c>
      <c r="Q879" t="str">
        <f ca="1">OFFSET('GROUP-FOR-PLOT'!$B$4,MATCH(P879,'GROUP-FOR-PLOT'!$A$5:$A$118,0),0)</f>
        <v>Zeolitic</v>
      </c>
      <c r="R879">
        <v>2800</v>
      </c>
      <c r="S879">
        <v>400</v>
      </c>
    </row>
    <row r="880" spans="4:19" x14ac:dyDescent="0.25">
      <c r="D880" t="s">
        <v>34</v>
      </c>
      <c r="E880" t="s">
        <v>11</v>
      </c>
      <c r="F880" t="s">
        <v>18</v>
      </c>
      <c r="G880" t="str">
        <f ca="1">OFFSET('GROUP-FOR-PLOT'!$B$4,MATCH(F880,'GROUP-FOR-PLOT'!$A$5:$A$118,0),0)</f>
        <v>Zeolitic</v>
      </c>
      <c r="H880">
        <v>800</v>
      </c>
      <c r="I880">
        <v>64.960629921260079</v>
      </c>
      <c r="J880" s="35"/>
      <c r="K880" s="35"/>
      <c r="N880" t="s">
        <v>173</v>
      </c>
      <c r="O880" t="s">
        <v>11</v>
      </c>
      <c r="P880" t="s">
        <v>160</v>
      </c>
      <c r="Q880" t="str">
        <f ca="1">OFFSET('GROUP-FOR-PLOT'!$B$4,MATCH(P880,'GROUP-FOR-PLOT'!$A$5:$A$118,0),0)</f>
        <v>Zeolitic</v>
      </c>
      <c r="R880">
        <v>2800</v>
      </c>
      <c r="S880">
        <v>67.060367454068</v>
      </c>
    </row>
    <row r="881" spans="4:19" x14ac:dyDescent="0.25">
      <c r="D881" t="s">
        <v>34</v>
      </c>
      <c r="E881" t="s">
        <v>6</v>
      </c>
      <c r="F881" t="s">
        <v>19</v>
      </c>
      <c r="G881" t="str">
        <f ca="1">OFFSET('GROUP-FOR-PLOT'!$B$4,MATCH(F881,'GROUP-FOR-PLOT'!$A$5:$A$118,0),0)</f>
        <v>Zeolitic</v>
      </c>
      <c r="H881">
        <v>800</v>
      </c>
      <c r="I881">
        <v>237.0787401574803</v>
      </c>
      <c r="J881" s="35"/>
      <c r="K881" s="35"/>
      <c r="N881" t="s">
        <v>196</v>
      </c>
      <c r="O881" t="s">
        <v>11</v>
      </c>
      <c r="P881" t="s">
        <v>161</v>
      </c>
      <c r="Q881" t="str">
        <f ca="1">OFFSET('GROUP-FOR-PLOT'!$B$4,MATCH(P881,'GROUP-FOR-PLOT'!$A$5:$A$118,0),0)</f>
        <v>Zeolitic</v>
      </c>
      <c r="R881">
        <v>2800</v>
      </c>
      <c r="S881">
        <v>39.965879265091644</v>
      </c>
    </row>
    <row r="882" spans="4:19" x14ac:dyDescent="0.25">
      <c r="D882" t="s">
        <v>46</v>
      </c>
      <c r="E882" t="s">
        <v>11</v>
      </c>
      <c r="F882" t="s">
        <v>18</v>
      </c>
      <c r="G882" t="str">
        <f ca="1">OFFSET('GROUP-FOR-PLOT'!$B$4,MATCH(F882,'GROUP-FOR-PLOT'!$A$5:$A$118,0),0)</f>
        <v>Zeolitic</v>
      </c>
      <c r="H882">
        <v>800</v>
      </c>
      <c r="I882">
        <v>14.091863517060574</v>
      </c>
      <c r="J882" s="35"/>
      <c r="K882" s="35"/>
      <c r="N882" t="s">
        <v>108</v>
      </c>
      <c r="O882" t="s">
        <v>11</v>
      </c>
      <c r="P882" t="s">
        <v>12</v>
      </c>
      <c r="Q882" t="str">
        <f ca="1">OFFSET('GROUP-FOR-PLOT'!$B$4,MATCH(P882,'GROUP-FOR-PLOT'!$A$5:$A$118,0),0)</f>
        <v>Zeolitic</v>
      </c>
      <c r="R882">
        <v>2800</v>
      </c>
      <c r="S882">
        <v>119.75065616797838</v>
      </c>
    </row>
    <row r="883" spans="4:19" x14ac:dyDescent="0.25">
      <c r="D883" t="s">
        <v>46</v>
      </c>
      <c r="E883" t="s">
        <v>11</v>
      </c>
      <c r="F883" t="s">
        <v>18</v>
      </c>
      <c r="G883" t="str">
        <f ca="1">OFFSET('GROUP-FOR-PLOT'!$B$4,MATCH(F883,'GROUP-FOR-PLOT'!$A$5:$A$118,0),0)</f>
        <v>Zeolitic</v>
      </c>
      <c r="H883">
        <v>800</v>
      </c>
      <c r="I883">
        <v>222.11286089238865</v>
      </c>
      <c r="J883" s="35"/>
      <c r="K883" s="35"/>
      <c r="N883" t="s">
        <v>90</v>
      </c>
      <c r="O883" t="s">
        <v>11</v>
      </c>
      <c r="P883" t="s">
        <v>18</v>
      </c>
      <c r="Q883" t="str">
        <f ca="1">OFFSET('GROUP-FOR-PLOT'!$B$4,MATCH(P883,'GROUP-FOR-PLOT'!$A$5:$A$118,0),0)</f>
        <v>Zeolitic</v>
      </c>
      <c r="R883">
        <v>2800</v>
      </c>
      <c r="S883">
        <v>16.968503937007881</v>
      </c>
    </row>
    <row r="884" spans="4:19" x14ac:dyDescent="0.25">
      <c r="D884" t="s">
        <v>59</v>
      </c>
      <c r="E884" t="s">
        <v>11</v>
      </c>
      <c r="F884" t="s">
        <v>12</v>
      </c>
      <c r="G884" t="str">
        <f ca="1">OFFSET('GROUP-FOR-PLOT'!$B$4,MATCH(F884,'GROUP-FOR-PLOT'!$A$5:$A$118,0),0)</f>
        <v>Zeolitic</v>
      </c>
      <c r="H884">
        <v>800</v>
      </c>
      <c r="I884">
        <v>352.96062992125962</v>
      </c>
      <c r="J884" s="35"/>
      <c r="K884" s="35"/>
      <c r="N884" t="s">
        <v>90</v>
      </c>
      <c r="O884" t="s">
        <v>11</v>
      </c>
      <c r="P884" t="s">
        <v>29</v>
      </c>
      <c r="Q884" t="str">
        <f ca="1">OFFSET('GROUP-FOR-PLOT'!$B$4,MATCH(P884,'GROUP-FOR-PLOT'!$A$5:$A$118,0),0)</f>
        <v>Zeolitic</v>
      </c>
      <c r="R884">
        <v>2800</v>
      </c>
      <c r="S884">
        <v>116.14173228346499</v>
      </c>
    </row>
    <row r="885" spans="4:19" x14ac:dyDescent="0.25">
      <c r="D885" t="s">
        <v>146</v>
      </c>
      <c r="E885" t="s">
        <v>11</v>
      </c>
      <c r="F885" t="s">
        <v>12</v>
      </c>
      <c r="G885" t="str">
        <f ca="1">OFFSET('GROUP-FOR-PLOT'!$B$4,MATCH(F885,'GROUP-FOR-PLOT'!$A$5:$A$118,0),0)</f>
        <v>Zeolitic</v>
      </c>
      <c r="H885">
        <v>800</v>
      </c>
      <c r="I885">
        <v>374.11548556430444</v>
      </c>
      <c r="J885" s="35"/>
      <c r="K885" s="35"/>
      <c r="N885" t="s">
        <v>90</v>
      </c>
      <c r="O885" t="s">
        <v>11</v>
      </c>
      <c r="P885" t="s">
        <v>29</v>
      </c>
      <c r="Q885" t="str">
        <f ca="1">OFFSET('GROUP-FOR-PLOT'!$B$4,MATCH(P885,'GROUP-FOR-PLOT'!$A$5:$A$118,0),0)</f>
        <v>Zeolitic</v>
      </c>
      <c r="R885">
        <v>2800</v>
      </c>
      <c r="S885">
        <v>127.95275590551137</v>
      </c>
    </row>
    <row r="886" spans="4:19" x14ac:dyDescent="0.25">
      <c r="D886" t="s">
        <v>132</v>
      </c>
      <c r="E886" t="s">
        <v>11</v>
      </c>
      <c r="F886" t="s">
        <v>18</v>
      </c>
      <c r="G886" t="str">
        <f ca="1">OFFSET('GROUP-FOR-PLOT'!$B$4,MATCH(F886,'GROUP-FOR-PLOT'!$A$5:$A$118,0),0)</f>
        <v>Zeolitic</v>
      </c>
      <c r="H886">
        <v>800</v>
      </c>
      <c r="I886">
        <v>24.990813648293624</v>
      </c>
      <c r="J886" s="35"/>
      <c r="K886" s="35"/>
      <c r="N886" t="s">
        <v>92</v>
      </c>
      <c r="O886" t="s">
        <v>11</v>
      </c>
      <c r="P886" t="s">
        <v>29</v>
      </c>
      <c r="Q886" t="str">
        <f ca="1">OFFSET('GROUP-FOR-PLOT'!$B$4,MATCH(P886,'GROUP-FOR-PLOT'!$A$5:$A$118,0),0)</f>
        <v>Zeolitic</v>
      </c>
      <c r="R886">
        <v>2800</v>
      </c>
      <c r="S886">
        <v>166.84776902887097</v>
      </c>
    </row>
    <row r="887" spans="4:19" x14ac:dyDescent="0.25">
      <c r="D887" t="s">
        <v>82</v>
      </c>
      <c r="E887" t="s">
        <v>11</v>
      </c>
      <c r="F887" t="s">
        <v>12</v>
      </c>
      <c r="G887" t="str">
        <f ca="1">OFFSET('GROUP-FOR-PLOT'!$B$4,MATCH(F887,'GROUP-FOR-PLOT'!$A$5:$A$118,0),0)</f>
        <v>Zeolitic</v>
      </c>
      <c r="H887">
        <v>800</v>
      </c>
      <c r="I887">
        <v>12.842519685039406</v>
      </c>
      <c r="J887" s="35"/>
      <c r="K887" s="35"/>
      <c r="N887" t="s">
        <v>109</v>
      </c>
      <c r="O887" t="s">
        <v>11</v>
      </c>
      <c r="P887" t="s">
        <v>12</v>
      </c>
      <c r="Q887" t="str">
        <f ca="1">OFFSET('GROUP-FOR-PLOT'!$B$4,MATCH(P887,'GROUP-FOR-PLOT'!$A$5:$A$118,0),0)</f>
        <v>Zeolitic</v>
      </c>
      <c r="R887">
        <v>2800</v>
      </c>
      <c r="S887">
        <v>167.91076115485521</v>
      </c>
    </row>
    <row r="888" spans="4:19" x14ac:dyDescent="0.25">
      <c r="D888" t="s">
        <v>82</v>
      </c>
      <c r="E888" t="s">
        <v>11</v>
      </c>
      <c r="F888" t="s">
        <v>12</v>
      </c>
      <c r="G888" t="str">
        <f ca="1">OFFSET('GROUP-FOR-PLOT'!$B$4,MATCH(F888,'GROUP-FOR-PLOT'!$A$5:$A$118,0),0)</f>
        <v>Zeolitic</v>
      </c>
      <c r="H888">
        <v>800</v>
      </c>
      <c r="I888">
        <v>65.288713910761089</v>
      </c>
      <c r="J888" s="35"/>
      <c r="K888" s="35"/>
      <c r="N888" t="s">
        <v>30</v>
      </c>
      <c r="O888" t="s">
        <v>11</v>
      </c>
      <c r="P888" t="s">
        <v>12</v>
      </c>
      <c r="Q888" t="str">
        <f ca="1">OFFSET('GROUP-FOR-PLOT'!$B$4,MATCH(P888,'GROUP-FOR-PLOT'!$A$5:$A$118,0),0)</f>
        <v>Zeolitic</v>
      </c>
      <c r="R888">
        <v>2800</v>
      </c>
      <c r="S888">
        <v>78.740157480315247</v>
      </c>
    </row>
    <row r="889" spans="4:19" x14ac:dyDescent="0.25">
      <c r="D889" t="s">
        <v>97</v>
      </c>
      <c r="E889" t="s">
        <v>11</v>
      </c>
      <c r="F889" t="s">
        <v>18</v>
      </c>
      <c r="G889" t="str">
        <f ca="1">OFFSET('GROUP-FOR-PLOT'!$B$4,MATCH(F889,'GROUP-FOR-PLOT'!$A$5:$A$118,0),0)</f>
        <v>Zeolitic</v>
      </c>
      <c r="H889">
        <v>800</v>
      </c>
      <c r="I889">
        <v>49.947506561679802</v>
      </c>
      <c r="J889" s="35"/>
      <c r="K889" s="35"/>
      <c r="N889" t="s">
        <v>30</v>
      </c>
      <c r="O889" t="s">
        <v>11</v>
      </c>
      <c r="P889" t="s">
        <v>12</v>
      </c>
      <c r="Q889" t="str">
        <f ca="1">OFFSET('GROUP-FOR-PLOT'!$B$4,MATCH(P889,'GROUP-FOR-PLOT'!$A$5:$A$118,0),0)</f>
        <v>Zeolitic</v>
      </c>
      <c r="R889">
        <v>2800</v>
      </c>
      <c r="S889">
        <v>68.131233595800495</v>
      </c>
    </row>
    <row r="890" spans="4:19" x14ac:dyDescent="0.25">
      <c r="D890" t="s">
        <v>97</v>
      </c>
      <c r="E890" t="s">
        <v>9</v>
      </c>
      <c r="F890" t="s">
        <v>18</v>
      </c>
      <c r="G890" t="str">
        <f ca="1">OFFSET('GROUP-FOR-PLOT'!$B$4,MATCH(F890,'GROUP-FOR-PLOT'!$A$5:$A$118,0),0)</f>
        <v>Zeolitic</v>
      </c>
      <c r="H890">
        <v>800</v>
      </c>
      <c r="I890">
        <v>40.026246719159644</v>
      </c>
      <c r="J890" s="35"/>
      <c r="K890" s="35"/>
      <c r="N890" t="s">
        <v>82</v>
      </c>
      <c r="O890" t="s">
        <v>11</v>
      </c>
      <c r="P890" t="s">
        <v>12</v>
      </c>
      <c r="Q890" t="str">
        <f ca="1">OFFSET('GROUP-FOR-PLOT'!$B$4,MATCH(P890,'GROUP-FOR-PLOT'!$A$5:$A$118,0),0)</f>
        <v>Zeolitic</v>
      </c>
      <c r="R890">
        <v>2800</v>
      </c>
      <c r="S890">
        <v>230.11811023622067</v>
      </c>
    </row>
    <row r="891" spans="4:19" x14ac:dyDescent="0.25">
      <c r="D891" t="s">
        <v>97</v>
      </c>
      <c r="E891" t="s">
        <v>9</v>
      </c>
      <c r="F891" t="s">
        <v>19</v>
      </c>
      <c r="G891" t="str">
        <f ca="1">OFFSET('GROUP-FOR-PLOT'!$B$4,MATCH(F891,'GROUP-FOR-PLOT'!$A$5:$A$118,0),0)</f>
        <v>Zeolitic</v>
      </c>
      <c r="H891">
        <v>800</v>
      </c>
      <c r="I891">
        <v>89.895013123360059</v>
      </c>
      <c r="J891" s="35"/>
      <c r="K891" s="35"/>
      <c r="N891" t="s">
        <v>98</v>
      </c>
      <c r="O891" t="s">
        <v>11</v>
      </c>
      <c r="P891" t="s">
        <v>33</v>
      </c>
      <c r="Q891" t="str">
        <f ca="1">OFFSET('GROUP-FOR-PLOT'!$B$4,MATCH(P891,'GROUP-FOR-PLOT'!$A$5:$A$118,0),0)</f>
        <v>Zeolitic</v>
      </c>
      <c r="R891">
        <v>3200</v>
      </c>
      <c r="S891">
        <v>43.13123359580004</v>
      </c>
    </row>
    <row r="892" spans="4:19" x14ac:dyDescent="0.25">
      <c r="D892" t="s">
        <v>97</v>
      </c>
      <c r="E892" t="s">
        <v>9</v>
      </c>
      <c r="F892" t="s">
        <v>18</v>
      </c>
      <c r="G892" t="str">
        <f ca="1">OFFSET('GROUP-FOR-PLOT'!$B$4,MATCH(F892,'GROUP-FOR-PLOT'!$A$5:$A$118,0),0)</f>
        <v>Zeolitic</v>
      </c>
      <c r="H892">
        <v>800</v>
      </c>
      <c r="I892">
        <v>120.07874015747984</v>
      </c>
      <c r="N892" t="s">
        <v>109</v>
      </c>
      <c r="O892" t="s">
        <v>11</v>
      </c>
      <c r="P892" t="s">
        <v>18</v>
      </c>
      <c r="Q892" t="str">
        <f ca="1">OFFSET('GROUP-FOR-PLOT'!$B$4,MATCH(P892,'GROUP-FOR-PLOT'!$A$5:$A$118,0),0)</f>
        <v>Zeolitic</v>
      </c>
      <c r="R892">
        <v>3200</v>
      </c>
      <c r="S892">
        <v>20.86876640419905</v>
      </c>
    </row>
    <row r="893" spans="4:19" x14ac:dyDescent="0.25">
      <c r="D893" t="s">
        <v>97</v>
      </c>
      <c r="E893" t="s">
        <v>11</v>
      </c>
      <c r="F893" t="s">
        <v>18</v>
      </c>
      <c r="G893" t="str">
        <f ca="1">OFFSET('GROUP-FOR-PLOT'!$B$4,MATCH(F893,'GROUP-FOR-PLOT'!$A$5:$A$118,0),0)</f>
        <v>Zeolitic</v>
      </c>
      <c r="H893">
        <v>800</v>
      </c>
      <c r="I893">
        <v>100.05249343832065</v>
      </c>
      <c r="N893" t="s">
        <v>30</v>
      </c>
      <c r="O893" t="s">
        <v>11</v>
      </c>
      <c r="P893" t="s">
        <v>12</v>
      </c>
      <c r="Q893" t="str">
        <f ca="1">OFFSET('GROUP-FOR-PLOT'!$B$4,MATCH(P893,'GROUP-FOR-PLOT'!$A$5:$A$118,0),0)</f>
        <v>Zeolitic</v>
      </c>
      <c r="R893">
        <v>3200</v>
      </c>
      <c r="S893">
        <v>20.123359580051783</v>
      </c>
    </row>
    <row r="894" spans="4:19" x14ac:dyDescent="0.25">
      <c r="D894" t="s">
        <v>110</v>
      </c>
      <c r="E894" t="s">
        <v>11</v>
      </c>
      <c r="F894" t="s">
        <v>18</v>
      </c>
      <c r="G894" t="str">
        <f ca="1">OFFSET('GROUP-FOR-PLOT'!$B$4,MATCH(F894,'GROUP-FOR-PLOT'!$A$5:$A$118,0),0)</f>
        <v>Zeolitic</v>
      </c>
      <c r="H894">
        <v>800</v>
      </c>
      <c r="I894">
        <v>75.131233595800495</v>
      </c>
      <c r="N894" t="s">
        <v>48</v>
      </c>
      <c r="O894" t="s">
        <v>11</v>
      </c>
      <c r="P894" t="s">
        <v>12</v>
      </c>
      <c r="Q894" t="str">
        <f ca="1">OFFSET('GROUP-FOR-PLOT'!$B$4,MATCH(P894,'GROUP-FOR-PLOT'!$A$5:$A$118,0),0)</f>
        <v>Zeolitic</v>
      </c>
      <c r="R894">
        <v>3600</v>
      </c>
      <c r="S894">
        <v>16.866141732283722</v>
      </c>
    </row>
    <row r="895" spans="4:19" x14ac:dyDescent="0.25">
      <c r="D895" t="s">
        <v>110</v>
      </c>
      <c r="E895" t="s">
        <v>11</v>
      </c>
      <c r="F895" t="s">
        <v>18</v>
      </c>
      <c r="G895" t="str">
        <f ca="1">OFFSET('GROUP-FOR-PLOT'!$B$4,MATCH(F895,'GROUP-FOR-PLOT'!$A$5:$A$118,0),0)</f>
        <v>Zeolitic</v>
      </c>
      <c r="H895">
        <v>800</v>
      </c>
      <c r="I895">
        <v>34.776902887139158</v>
      </c>
      <c r="N895" t="s">
        <v>90</v>
      </c>
      <c r="O895" t="s">
        <v>11</v>
      </c>
      <c r="P895" t="s">
        <v>29</v>
      </c>
      <c r="Q895" t="str">
        <f ca="1">OFFSET('GROUP-FOR-PLOT'!$B$4,MATCH(P895,'GROUP-FOR-PLOT'!$A$5:$A$118,0),0)</f>
        <v>Zeolitic</v>
      </c>
      <c r="R895">
        <v>3600</v>
      </c>
      <c r="S895">
        <v>33.792650918635445</v>
      </c>
    </row>
    <row r="896" spans="4:19" x14ac:dyDescent="0.25">
      <c r="D896" t="s">
        <v>110</v>
      </c>
      <c r="E896" t="s">
        <v>11</v>
      </c>
      <c r="F896" t="s">
        <v>18</v>
      </c>
      <c r="G896" t="str">
        <f ca="1">OFFSET('GROUP-FOR-PLOT'!$B$4,MATCH(F896,'GROUP-FOR-PLOT'!$A$5:$A$118,0),0)</f>
        <v>Zeolitic</v>
      </c>
      <c r="H896">
        <v>800</v>
      </c>
      <c r="I896">
        <v>55.118110236220218</v>
      </c>
      <c r="N896" t="s">
        <v>90</v>
      </c>
      <c r="O896" t="s">
        <v>11</v>
      </c>
      <c r="P896" t="s">
        <v>18</v>
      </c>
      <c r="Q896" t="str">
        <f ca="1">OFFSET('GROUP-FOR-PLOT'!$B$4,MATCH(P896,'GROUP-FOR-PLOT'!$A$5:$A$118,0),0)</f>
        <v>Zeolitic</v>
      </c>
      <c r="R896">
        <v>3600</v>
      </c>
      <c r="S896">
        <v>114.1732283464562</v>
      </c>
    </row>
    <row r="897" spans="4:19" x14ac:dyDescent="0.25">
      <c r="D897" t="s">
        <v>193</v>
      </c>
      <c r="E897" t="s">
        <v>11</v>
      </c>
      <c r="F897" t="s">
        <v>190</v>
      </c>
      <c r="G897" t="str">
        <f ca="1">OFFSET('GROUP-FOR-PLOT'!$B$4,MATCH(F897,'GROUP-FOR-PLOT'!$A$5:$A$118,0),0)</f>
        <v>Zeolitic</v>
      </c>
      <c r="H897">
        <v>1200</v>
      </c>
      <c r="I897">
        <v>50.023622047244316</v>
      </c>
      <c r="N897" t="s">
        <v>90</v>
      </c>
      <c r="O897" t="s">
        <v>11</v>
      </c>
      <c r="P897" t="s">
        <v>18</v>
      </c>
      <c r="Q897" t="str">
        <f ca="1">OFFSET('GROUP-FOR-PLOT'!$B$4,MATCH(P897,'GROUP-FOR-PLOT'!$A$5:$A$118,0),0)</f>
        <v>Zeolitic</v>
      </c>
      <c r="R897">
        <v>3600</v>
      </c>
      <c r="S897">
        <v>120.03937007874083</v>
      </c>
    </row>
    <row r="898" spans="4:19" x14ac:dyDescent="0.25">
      <c r="D898" t="s">
        <v>217</v>
      </c>
      <c r="E898" t="s">
        <v>11</v>
      </c>
      <c r="F898" t="s">
        <v>223</v>
      </c>
      <c r="G898" t="str">
        <f ca="1">OFFSET('GROUP-FOR-PLOT'!$B$4,MATCH(F898,'GROUP-FOR-PLOT'!$A$5:$A$118,0),0)</f>
        <v>Zeolitic</v>
      </c>
      <c r="H898">
        <v>1200</v>
      </c>
      <c r="I898">
        <v>43</v>
      </c>
      <c r="N898" t="s">
        <v>109</v>
      </c>
      <c r="O898" t="s">
        <v>11</v>
      </c>
      <c r="P898" t="s">
        <v>18</v>
      </c>
      <c r="Q898" t="str">
        <f ca="1">OFFSET('GROUP-FOR-PLOT'!$B$4,MATCH(P898,'GROUP-FOR-PLOT'!$A$5:$A$118,0),0)</f>
        <v>Zeolitic</v>
      </c>
      <c r="R898">
        <v>3600</v>
      </c>
      <c r="S898">
        <v>49.013123359580277</v>
      </c>
    </row>
    <row r="899" spans="4:19" x14ac:dyDescent="0.25">
      <c r="D899" t="s">
        <v>173</v>
      </c>
      <c r="E899" t="s">
        <v>11</v>
      </c>
      <c r="F899" t="s">
        <v>161</v>
      </c>
      <c r="G899" t="str">
        <f ca="1">OFFSET('GROUP-FOR-PLOT'!$B$4,MATCH(F899,'GROUP-FOR-PLOT'!$A$5:$A$118,0),0)</f>
        <v>Zeolitic</v>
      </c>
      <c r="H899">
        <v>1200</v>
      </c>
      <c r="I899">
        <v>14.763779527559109</v>
      </c>
      <c r="N899" t="s">
        <v>37</v>
      </c>
      <c r="O899" t="s">
        <v>11</v>
      </c>
      <c r="P899" t="s">
        <v>12</v>
      </c>
      <c r="Q899" t="str">
        <f ca="1">OFFSET('GROUP-FOR-PLOT'!$B$4,MATCH(P899,'GROUP-FOR-PLOT'!$A$5:$A$118,0),0)</f>
        <v>Zeolitic</v>
      </c>
      <c r="R899">
        <v>4000</v>
      </c>
      <c r="S899">
        <v>49.86876640419996</v>
      </c>
    </row>
    <row r="900" spans="4:19" x14ac:dyDescent="0.25">
      <c r="D900" t="s">
        <v>173</v>
      </c>
      <c r="E900" t="s">
        <v>11</v>
      </c>
      <c r="F900" t="s">
        <v>161</v>
      </c>
      <c r="G900" t="str">
        <f ca="1">OFFSET('GROUP-FOR-PLOT'!$B$4,MATCH(F900,'GROUP-FOR-PLOT'!$A$5:$A$118,0),0)</f>
        <v>Zeolitic</v>
      </c>
      <c r="H900">
        <v>1200</v>
      </c>
      <c r="I900">
        <v>11.811023622047287</v>
      </c>
      <c r="N900" t="s">
        <v>48</v>
      </c>
      <c r="O900" t="s">
        <v>11</v>
      </c>
      <c r="P900" t="s">
        <v>12</v>
      </c>
      <c r="Q900" t="str">
        <f ca="1">OFFSET('GROUP-FOR-PLOT'!$B$4,MATCH(P900,'GROUP-FOR-PLOT'!$A$5:$A$118,0),0)</f>
        <v>Zeolitic</v>
      </c>
      <c r="R900">
        <v>4000</v>
      </c>
      <c r="S900">
        <v>102.88451443569465</v>
      </c>
    </row>
    <row r="901" spans="4:19" x14ac:dyDescent="0.25">
      <c r="D901" t="s">
        <v>159</v>
      </c>
      <c r="E901" t="s">
        <v>11</v>
      </c>
      <c r="F901" t="s">
        <v>33</v>
      </c>
      <c r="G901" t="str">
        <f ca="1">OFFSET('GROUP-FOR-PLOT'!$B$4,MATCH(F901,'GROUP-FOR-PLOT'!$A$5:$A$118,0),0)</f>
        <v>Zeolitic</v>
      </c>
      <c r="H901">
        <v>1200</v>
      </c>
      <c r="I901">
        <v>170.96325459317563</v>
      </c>
      <c r="N901" t="s">
        <v>90</v>
      </c>
      <c r="O901" t="s">
        <v>11</v>
      </c>
      <c r="P901" t="s">
        <v>18</v>
      </c>
      <c r="Q901" t="str">
        <f ca="1">OFFSET('GROUP-FOR-PLOT'!$B$4,MATCH(P901,'GROUP-FOR-PLOT'!$A$5:$A$118,0),0)</f>
        <v>Zeolitic</v>
      </c>
      <c r="R901">
        <v>4000</v>
      </c>
      <c r="S901">
        <v>38.097112860892594</v>
      </c>
    </row>
    <row r="902" spans="4:19" x14ac:dyDescent="0.25">
      <c r="D902" t="s">
        <v>159</v>
      </c>
      <c r="E902" t="s">
        <v>11</v>
      </c>
      <c r="F902" t="s">
        <v>33</v>
      </c>
      <c r="G902" t="str">
        <f ca="1">OFFSET('GROUP-FOR-PLOT'!$B$4,MATCH(F902,'GROUP-FOR-PLOT'!$A$5:$A$118,0),0)</f>
        <v>Zeolitic</v>
      </c>
      <c r="H902">
        <v>1200</v>
      </c>
      <c r="I902">
        <v>87.926509186351723</v>
      </c>
      <c r="N902" t="s">
        <v>90</v>
      </c>
      <c r="O902" t="s">
        <v>11</v>
      </c>
      <c r="P902" t="s">
        <v>18</v>
      </c>
      <c r="Q902" t="str">
        <f ca="1">OFFSET('GROUP-FOR-PLOT'!$B$4,MATCH(P902,'GROUP-FOR-PLOT'!$A$5:$A$118,0),0)</f>
        <v>Zeolitic</v>
      </c>
      <c r="R902">
        <v>4000</v>
      </c>
      <c r="S902">
        <v>140.74803149606214</v>
      </c>
    </row>
    <row r="903" spans="4:19" x14ac:dyDescent="0.25">
      <c r="D903" t="s">
        <v>108</v>
      </c>
      <c r="E903" t="s">
        <v>11</v>
      </c>
      <c r="F903" t="s">
        <v>12</v>
      </c>
      <c r="G903" t="str">
        <f ca="1">OFFSET('GROUP-FOR-PLOT'!$B$4,MATCH(F903,'GROUP-FOR-PLOT'!$A$5:$A$118,0),0)</f>
        <v>Zeolitic</v>
      </c>
      <c r="H903" s="35">
        <v>1200</v>
      </c>
      <c r="I903" s="35">
        <v>210.30183727034091</v>
      </c>
      <c r="N903" t="s">
        <v>92</v>
      </c>
      <c r="O903" t="s">
        <v>11</v>
      </c>
      <c r="P903" t="s">
        <v>29</v>
      </c>
      <c r="Q903" t="str">
        <f ca="1">OFFSET('GROUP-FOR-PLOT'!$B$4,MATCH(P903,'GROUP-FOR-PLOT'!$A$5:$A$118,0),0)</f>
        <v>Zeolitic</v>
      </c>
      <c r="R903">
        <v>4000</v>
      </c>
      <c r="S903">
        <v>197.83464566929069</v>
      </c>
    </row>
    <row r="904" spans="4:19" x14ac:dyDescent="0.25">
      <c r="D904" t="s">
        <v>108</v>
      </c>
      <c r="E904" t="s">
        <v>11</v>
      </c>
      <c r="F904" t="s">
        <v>12</v>
      </c>
      <c r="G904" t="str">
        <f ca="1">OFFSET('GROUP-FOR-PLOT'!$B$4,MATCH(F904,'GROUP-FOR-PLOT'!$A$5:$A$118,0),0)</f>
        <v>Zeolitic</v>
      </c>
      <c r="H904" s="35">
        <v>1200</v>
      </c>
      <c r="I904" s="35">
        <v>20.013123359580277</v>
      </c>
      <c r="N904" t="s">
        <v>92</v>
      </c>
      <c r="O904" t="s">
        <v>11</v>
      </c>
      <c r="P904" t="s">
        <v>29</v>
      </c>
      <c r="Q904" t="str">
        <f ca="1">OFFSET('GROUP-FOR-PLOT'!$B$4,MATCH(P904,'GROUP-FOR-PLOT'!$A$5:$A$118,0),0)</f>
        <v>Zeolitic</v>
      </c>
      <c r="R904">
        <v>4000</v>
      </c>
      <c r="S904">
        <v>166.09186351706012</v>
      </c>
    </row>
    <row r="905" spans="4:19" x14ac:dyDescent="0.25">
      <c r="D905" t="s">
        <v>37</v>
      </c>
      <c r="E905" t="s">
        <v>11</v>
      </c>
      <c r="F905" t="s">
        <v>39</v>
      </c>
      <c r="G905" t="str">
        <f ca="1">OFFSET('GROUP-FOR-PLOT'!$B$4,MATCH(F905,'GROUP-FOR-PLOT'!$A$5:$A$118,0),0)</f>
        <v>Zeolitic</v>
      </c>
      <c r="H905" s="35">
        <v>1200</v>
      </c>
      <c r="I905" s="35">
        <v>189.96062992126008</v>
      </c>
      <c r="N905" t="s">
        <v>30</v>
      </c>
      <c r="O905" t="s">
        <v>11</v>
      </c>
      <c r="P905" t="s">
        <v>12</v>
      </c>
      <c r="Q905" t="str">
        <f ca="1">OFFSET('GROUP-FOR-PLOT'!$B$4,MATCH(P905,'GROUP-FOR-PLOT'!$A$5:$A$118,0),0)</f>
        <v>Zeolitic</v>
      </c>
      <c r="R905">
        <v>4000</v>
      </c>
      <c r="S905">
        <v>27.973753280840356</v>
      </c>
    </row>
    <row r="906" spans="4:19" x14ac:dyDescent="0.25">
      <c r="D906" t="s">
        <v>37</v>
      </c>
      <c r="E906" t="s">
        <v>4</v>
      </c>
      <c r="F906" t="s">
        <v>12</v>
      </c>
      <c r="G906" t="str">
        <f ca="1">OFFSET('GROUP-FOR-PLOT'!$B$4,MATCH(F906,'GROUP-FOR-PLOT'!$A$5:$A$118,0),0)</f>
        <v>Zeolitic</v>
      </c>
      <c r="H906" s="35">
        <v>1200</v>
      </c>
      <c r="I906" s="35">
        <v>14.06561679790002</v>
      </c>
      <c r="N906" t="s">
        <v>137</v>
      </c>
      <c r="O906" t="s">
        <v>11</v>
      </c>
      <c r="P906" t="s">
        <v>12</v>
      </c>
      <c r="Q906" t="str">
        <f ca="1">OFFSET('GROUP-FOR-PLOT'!$B$4,MATCH(P906,'GROUP-FOR-PLOT'!$A$5:$A$118,0),0)</f>
        <v>Zeolitic</v>
      </c>
      <c r="R906">
        <v>4000</v>
      </c>
      <c r="S906">
        <v>88.986876640419723</v>
      </c>
    </row>
    <row r="907" spans="4:19" x14ac:dyDescent="0.25">
      <c r="D907" t="s">
        <v>61</v>
      </c>
      <c r="E907" t="s">
        <v>11</v>
      </c>
      <c r="F907" t="s">
        <v>12</v>
      </c>
      <c r="G907" t="str">
        <f ca="1">OFFSET('GROUP-FOR-PLOT'!$B$4,MATCH(F907,'GROUP-FOR-PLOT'!$A$5:$A$118,0),0)</f>
        <v>Zeolitic</v>
      </c>
      <c r="H907" s="35">
        <v>1200</v>
      </c>
      <c r="I907" s="35">
        <v>162.07349081364828</v>
      </c>
      <c r="N907" t="s">
        <v>90</v>
      </c>
      <c r="O907" t="s">
        <v>11</v>
      </c>
      <c r="P907" t="s">
        <v>18</v>
      </c>
      <c r="Q907" t="str">
        <f ca="1">OFFSET('GROUP-FOR-PLOT'!$B$4,MATCH(P907,'GROUP-FOR-PLOT'!$A$5:$A$118,0),0)</f>
        <v>Zeolitic</v>
      </c>
      <c r="R907">
        <v>4400</v>
      </c>
      <c r="S907">
        <v>36.089238845144791</v>
      </c>
    </row>
    <row r="908" spans="4:19" x14ac:dyDescent="0.25">
      <c r="D908" t="s">
        <v>67</v>
      </c>
      <c r="E908" t="s">
        <v>11</v>
      </c>
      <c r="F908" t="s">
        <v>18</v>
      </c>
      <c r="G908" t="str">
        <f ca="1">OFFSET('GROUP-FOR-PLOT'!$B$4,MATCH(F908,'GROUP-FOR-PLOT'!$A$5:$A$118,0),0)</f>
        <v>Zeolitic</v>
      </c>
      <c r="H908" s="35">
        <v>1200</v>
      </c>
      <c r="I908" s="35">
        <v>2.149606299212337</v>
      </c>
      <c r="N908" t="s">
        <v>92</v>
      </c>
      <c r="O908" t="s">
        <v>11</v>
      </c>
      <c r="P908" t="s">
        <v>29</v>
      </c>
      <c r="Q908" t="str">
        <f ca="1">OFFSET('GROUP-FOR-PLOT'!$B$4,MATCH(P908,'GROUP-FOR-PLOT'!$A$5:$A$118,0),0)</f>
        <v>Zeolitic</v>
      </c>
      <c r="R908">
        <v>4400</v>
      </c>
      <c r="S908">
        <v>324.06561679789957</v>
      </c>
    </row>
    <row r="909" spans="4:19" x14ac:dyDescent="0.25">
      <c r="D909" t="s">
        <v>67</v>
      </c>
      <c r="E909" t="s">
        <v>11</v>
      </c>
      <c r="F909" t="s">
        <v>18</v>
      </c>
      <c r="G909" t="str">
        <f ca="1">OFFSET('GROUP-FOR-PLOT'!$B$4,MATCH(F909,'GROUP-FOR-PLOT'!$A$5:$A$118,0),0)</f>
        <v>Zeolitic</v>
      </c>
      <c r="H909" s="35">
        <v>1200</v>
      </c>
      <c r="I909" s="35">
        <v>219.81627296587931</v>
      </c>
      <c r="N909" t="s">
        <v>92</v>
      </c>
      <c r="O909" t="s">
        <v>11</v>
      </c>
      <c r="P909" t="s">
        <v>29</v>
      </c>
      <c r="Q909" t="str">
        <f ca="1">OFFSET('GROUP-FOR-PLOT'!$B$4,MATCH(P909,'GROUP-FOR-PLOT'!$A$5:$A$118,0),0)</f>
        <v>Zeolitic</v>
      </c>
      <c r="R909">
        <v>4400</v>
      </c>
      <c r="S909">
        <v>75.934383202100435</v>
      </c>
    </row>
    <row r="910" spans="4:19" x14ac:dyDescent="0.25">
      <c r="D910" t="s">
        <v>87</v>
      </c>
      <c r="E910" t="s">
        <v>11</v>
      </c>
      <c r="F910" t="s">
        <v>12</v>
      </c>
      <c r="G910" t="str">
        <f ca="1">OFFSET('GROUP-FOR-PLOT'!$B$4,MATCH(F910,'GROUP-FOR-PLOT'!$A$5:$A$118,0),0)</f>
        <v>Zeolitic</v>
      </c>
      <c r="H910" s="35">
        <v>1200</v>
      </c>
      <c r="I910" s="35">
        <v>85.973753280839901</v>
      </c>
      <c r="N910" t="s">
        <v>98</v>
      </c>
      <c r="O910" t="s">
        <v>11</v>
      </c>
      <c r="P910" t="s">
        <v>12</v>
      </c>
      <c r="Q910" t="str">
        <f ca="1">OFFSET('GROUP-FOR-PLOT'!$B$4,MATCH(P910,'GROUP-FOR-PLOT'!$A$5:$A$118,0),0)</f>
        <v>Zeolitic</v>
      </c>
      <c r="R910">
        <v>4400</v>
      </c>
      <c r="S910">
        <v>123.14173228346499</v>
      </c>
    </row>
    <row r="911" spans="4:19" x14ac:dyDescent="0.25">
      <c r="D911" t="s">
        <v>87</v>
      </c>
      <c r="E911" t="s">
        <v>11</v>
      </c>
      <c r="F911" t="s">
        <v>12</v>
      </c>
      <c r="G911" t="str">
        <f ca="1">OFFSET('GROUP-FOR-PLOT'!$B$4,MATCH(F911,'GROUP-FOR-PLOT'!$A$5:$A$118,0),0)</f>
        <v>Zeolitic</v>
      </c>
      <c r="H911" s="35">
        <v>1200</v>
      </c>
      <c r="I911" s="35">
        <v>95.850393700787208</v>
      </c>
      <c r="N911" t="s">
        <v>30</v>
      </c>
      <c r="O911" t="s">
        <v>11</v>
      </c>
      <c r="P911" t="s">
        <v>12</v>
      </c>
      <c r="Q911" t="str">
        <f ca="1">OFFSET('GROUP-FOR-PLOT'!$B$4,MATCH(P911,'GROUP-FOR-PLOT'!$A$5:$A$118,0),0)</f>
        <v>Zeolitic</v>
      </c>
      <c r="R911">
        <v>4400</v>
      </c>
      <c r="S911">
        <v>211.85564304461877</v>
      </c>
    </row>
    <row r="912" spans="4:19" x14ac:dyDescent="0.25">
      <c r="D912" t="s">
        <v>90</v>
      </c>
      <c r="E912" t="s">
        <v>11</v>
      </c>
      <c r="F912" t="s">
        <v>12</v>
      </c>
      <c r="G912" t="str">
        <f ca="1">OFFSET('GROUP-FOR-PLOT'!$B$4,MATCH(F912,'GROUP-FOR-PLOT'!$A$5:$A$118,0),0)</f>
        <v>Zeolitic</v>
      </c>
      <c r="H912" s="35">
        <v>1200</v>
      </c>
      <c r="I912" s="35">
        <v>130.14435695538077</v>
      </c>
      <c r="N912" t="s">
        <v>137</v>
      </c>
      <c r="O912" t="s">
        <v>11</v>
      </c>
      <c r="P912" t="s">
        <v>12</v>
      </c>
      <c r="Q912" t="str">
        <f ca="1">OFFSET('GROUP-FOR-PLOT'!$B$4,MATCH(P912,'GROUP-FOR-PLOT'!$A$5:$A$118,0),0)</f>
        <v>Zeolitic</v>
      </c>
      <c r="R912">
        <v>4400</v>
      </c>
      <c r="S912">
        <v>91.13123359580004</v>
      </c>
    </row>
    <row r="913" spans="4:19" x14ac:dyDescent="0.25">
      <c r="D913" t="s">
        <v>92</v>
      </c>
      <c r="E913" t="s">
        <v>11</v>
      </c>
      <c r="F913" t="s">
        <v>18</v>
      </c>
      <c r="G913" t="str">
        <f ca="1">OFFSET('GROUP-FOR-PLOT'!$B$4,MATCH(F913,'GROUP-FOR-PLOT'!$A$5:$A$118,0),0)</f>
        <v>Zeolitic</v>
      </c>
      <c r="H913" s="35">
        <v>1200</v>
      </c>
      <c r="I913" s="35">
        <v>28.002624671916237</v>
      </c>
      <c r="N913" t="s">
        <v>61</v>
      </c>
      <c r="O913" t="s">
        <v>11</v>
      </c>
      <c r="P913" t="s">
        <v>12</v>
      </c>
      <c r="Q913" t="str">
        <f ca="1">OFFSET('GROUP-FOR-PLOT'!$B$4,MATCH(P913,'GROUP-FOR-PLOT'!$A$5:$A$118,0),0)</f>
        <v>Zeolitic</v>
      </c>
      <c r="R913">
        <v>4800</v>
      </c>
      <c r="S913">
        <v>274.11811023622067</v>
      </c>
    </row>
    <row r="914" spans="4:19" x14ac:dyDescent="0.25">
      <c r="D914" t="s">
        <v>92</v>
      </c>
      <c r="E914" t="s">
        <v>11</v>
      </c>
      <c r="F914" t="s">
        <v>18</v>
      </c>
      <c r="G914" t="str">
        <f ca="1">OFFSET('GROUP-FOR-PLOT'!$B$4,MATCH(F914,'GROUP-FOR-PLOT'!$A$5:$A$118,0),0)</f>
        <v>Zeolitic</v>
      </c>
      <c r="H914" s="35">
        <v>1200</v>
      </c>
      <c r="I914" s="35">
        <v>111.87664041994776</v>
      </c>
      <c r="N914" t="s">
        <v>92</v>
      </c>
      <c r="O914" t="s">
        <v>11</v>
      </c>
      <c r="P914" t="s">
        <v>29</v>
      </c>
      <c r="Q914" t="str">
        <f ca="1">OFFSET('GROUP-FOR-PLOT'!$B$4,MATCH(P914,'GROUP-FOR-PLOT'!$A$5:$A$118,0),0)</f>
        <v>Zeolitic</v>
      </c>
      <c r="R914">
        <v>4800</v>
      </c>
      <c r="S914">
        <v>400</v>
      </c>
    </row>
    <row r="915" spans="4:19" x14ac:dyDescent="0.25">
      <c r="D915" t="s">
        <v>92</v>
      </c>
      <c r="E915" t="s">
        <v>11</v>
      </c>
      <c r="F915" t="s">
        <v>18</v>
      </c>
      <c r="G915" t="str">
        <f ca="1">OFFSET('GROUP-FOR-PLOT'!$B$4,MATCH(F915,'GROUP-FOR-PLOT'!$A$5:$A$118,0),0)</f>
        <v>Zeolitic</v>
      </c>
      <c r="H915" s="35">
        <v>1200</v>
      </c>
      <c r="I915" s="35">
        <v>115.15748031496059</v>
      </c>
      <c r="N915" t="s">
        <v>98</v>
      </c>
      <c r="O915" t="s">
        <v>11</v>
      </c>
      <c r="P915" t="s">
        <v>12</v>
      </c>
      <c r="Q915" t="str">
        <f ca="1">OFFSET('GROUP-FOR-PLOT'!$B$4,MATCH(P915,'GROUP-FOR-PLOT'!$A$5:$A$118,0),0)</f>
        <v>Zeolitic</v>
      </c>
      <c r="R915">
        <v>4800</v>
      </c>
      <c r="S915">
        <v>400</v>
      </c>
    </row>
    <row r="916" spans="4:19" x14ac:dyDescent="0.25">
      <c r="D916" t="s">
        <v>92</v>
      </c>
      <c r="E916" t="s">
        <v>11</v>
      </c>
      <c r="F916" t="s">
        <v>18</v>
      </c>
      <c r="G916" t="str">
        <f ca="1">OFFSET('GROUP-FOR-PLOT'!$B$4,MATCH(F916,'GROUP-FOR-PLOT'!$A$5:$A$118,0),0)</f>
        <v>Zeolitic</v>
      </c>
      <c r="H916" s="35">
        <v>1200</v>
      </c>
      <c r="I916" s="35">
        <v>25.868766404199505</v>
      </c>
      <c r="N916" t="s">
        <v>135</v>
      </c>
      <c r="O916" t="s">
        <v>11</v>
      </c>
      <c r="P916" t="s">
        <v>29</v>
      </c>
      <c r="Q916" t="str">
        <f ca="1">OFFSET('GROUP-FOR-PLOT'!$B$4,MATCH(P916,'GROUP-FOR-PLOT'!$A$5:$A$118,0),0)</f>
        <v>Zeolitic</v>
      </c>
      <c r="R916">
        <v>4800</v>
      </c>
      <c r="S916">
        <v>59.711286089238456</v>
      </c>
    </row>
    <row r="917" spans="4:19" x14ac:dyDescent="0.25">
      <c r="D917" t="s">
        <v>98</v>
      </c>
      <c r="E917" t="s">
        <v>11</v>
      </c>
      <c r="F917" t="s">
        <v>12</v>
      </c>
      <c r="G917" t="str">
        <f ca="1">OFFSET('GROUP-FOR-PLOT'!$B$4,MATCH(F917,'GROUP-FOR-PLOT'!$A$5:$A$118,0),0)</f>
        <v>Zeolitic</v>
      </c>
      <c r="H917" s="35">
        <v>1200</v>
      </c>
      <c r="I917" s="35">
        <v>87.926509186351723</v>
      </c>
      <c r="N917" t="s">
        <v>61</v>
      </c>
      <c r="O917" t="s">
        <v>11</v>
      </c>
      <c r="P917" t="s">
        <v>12</v>
      </c>
      <c r="Q917" t="str">
        <f ca="1">OFFSET('GROUP-FOR-PLOT'!$B$4,MATCH(P917,'GROUP-FOR-PLOT'!$A$5:$A$118,0),0)</f>
        <v>Zeolitic</v>
      </c>
      <c r="R917">
        <v>5200</v>
      </c>
      <c r="S917">
        <v>398.12598425196848</v>
      </c>
    </row>
    <row r="918" spans="4:19" x14ac:dyDescent="0.25">
      <c r="D918" t="s">
        <v>98</v>
      </c>
      <c r="E918" t="s">
        <v>11</v>
      </c>
      <c r="F918" t="s">
        <v>12</v>
      </c>
      <c r="G918" t="str">
        <f ca="1">OFFSET('GROUP-FOR-PLOT'!$B$4,MATCH(F918,'GROUP-FOR-PLOT'!$A$5:$A$118,0),0)</f>
        <v>Zeolitic</v>
      </c>
      <c r="H918" s="35">
        <v>1200</v>
      </c>
      <c r="I918" s="35">
        <v>36.986876640420178</v>
      </c>
      <c r="N918" t="s">
        <v>92</v>
      </c>
      <c r="O918" t="s">
        <v>11</v>
      </c>
      <c r="P918" t="s">
        <v>29</v>
      </c>
      <c r="Q918" t="str">
        <f ca="1">OFFSET('GROUP-FOR-PLOT'!$B$4,MATCH(P918,'GROUP-FOR-PLOT'!$A$5:$A$118,0),0)</f>
        <v>Zeolitic</v>
      </c>
      <c r="R918">
        <v>5200</v>
      </c>
      <c r="S918">
        <v>400</v>
      </c>
    </row>
    <row r="919" spans="4:19" x14ac:dyDescent="0.25">
      <c r="D919" t="s">
        <v>109</v>
      </c>
      <c r="E919" t="s">
        <v>11</v>
      </c>
      <c r="F919" t="s">
        <v>18</v>
      </c>
      <c r="G919" t="str">
        <f ca="1">OFFSET('GROUP-FOR-PLOT'!$B$4,MATCH(F919,'GROUP-FOR-PLOT'!$A$5:$A$118,0),0)</f>
        <v>Zeolitic</v>
      </c>
      <c r="H919" s="35">
        <v>1200</v>
      </c>
      <c r="I919" s="35">
        <v>104.00262467191578</v>
      </c>
      <c r="N919" t="s">
        <v>98</v>
      </c>
      <c r="O919" t="s">
        <v>11</v>
      </c>
      <c r="P919" t="s">
        <v>12</v>
      </c>
      <c r="Q919" t="str">
        <f ca="1">OFFSET('GROUP-FOR-PLOT'!$B$4,MATCH(P919,'GROUP-FOR-PLOT'!$A$5:$A$118,0),0)</f>
        <v>Zeolitic</v>
      </c>
      <c r="R919">
        <v>5200</v>
      </c>
      <c r="S919">
        <v>18.853018372703445</v>
      </c>
    </row>
    <row r="920" spans="4:19" x14ac:dyDescent="0.25">
      <c r="D920" t="s">
        <v>30</v>
      </c>
      <c r="E920" t="s">
        <v>6</v>
      </c>
      <c r="F920" t="s">
        <v>19</v>
      </c>
      <c r="G920" t="str">
        <f ca="1">OFFSET('GROUP-FOR-PLOT'!$B$4,MATCH(F920,'GROUP-FOR-PLOT'!$A$5:$A$118,0),0)</f>
        <v>Zeolitic</v>
      </c>
      <c r="H920" s="35">
        <v>1200</v>
      </c>
      <c r="I920" s="35">
        <v>238.18897637795271</v>
      </c>
      <c r="N920" t="s">
        <v>98</v>
      </c>
      <c r="O920" t="s">
        <v>11</v>
      </c>
      <c r="P920" t="s">
        <v>12</v>
      </c>
      <c r="Q920" t="str">
        <f ca="1">OFFSET('GROUP-FOR-PLOT'!$B$4,MATCH(P920,'GROUP-FOR-PLOT'!$A$5:$A$118,0),0)</f>
        <v>Zeolitic</v>
      </c>
      <c r="R920">
        <v>5200</v>
      </c>
      <c r="S920">
        <v>155.83989501312317</v>
      </c>
    </row>
    <row r="921" spans="4:19" x14ac:dyDescent="0.25">
      <c r="D921" t="s">
        <v>30</v>
      </c>
      <c r="E921" t="s">
        <v>11</v>
      </c>
      <c r="F921" t="s">
        <v>12</v>
      </c>
      <c r="G921" t="str">
        <f ca="1">OFFSET('GROUP-FOR-PLOT'!$B$4,MATCH(F921,'GROUP-FOR-PLOT'!$A$5:$A$118,0),0)</f>
        <v>Zeolitic</v>
      </c>
      <c r="H921" s="35">
        <v>1200</v>
      </c>
      <c r="I921" s="35">
        <v>19.968503937007881</v>
      </c>
      <c r="N921" t="s">
        <v>92</v>
      </c>
      <c r="O921" t="s">
        <v>11</v>
      </c>
      <c r="P921" t="s">
        <v>29</v>
      </c>
      <c r="Q921" t="str">
        <f ca="1">OFFSET('GROUP-FOR-PLOT'!$B$4,MATCH(P921,'GROUP-FOR-PLOT'!$A$5:$A$118,0),0)</f>
        <v>Zeolitic</v>
      </c>
      <c r="R921">
        <v>5600</v>
      </c>
      <c r="S921">
        <v>400</v>
      </c>
    </row>
    <row r="922" spans="4:19" x14ac:dyDescent="0.25">
      <c r="D922" t="s">
        <v>193</v>
      </c>
      <c r="E922" t="s">
        <v>11</v>
      </c>
      <c r="F922" t="s">
        <v>12</v>
      </c>
      <c r="G922" t="str">
        <f ca="1">OFFSET('GROUP-FOR-PLOT'!$B$4,MATCH(F922,'GROUP-FOR-PLOT'!$A$5:$A$118,0),0)</f>
        <v>Zeolitic</v>
      </c>
      <c r="H922">
        <v>1200</v>
      </c>
      <c r="I922">
        <v>36</v>
      </c>
      <c r="N922" t="s">
        <v>92</v>
      </c>
      <c r="O922" t="s">
        <v>11</v>
      </c>
      <c r="P922" t="s">
        <v>29</v>
      </c>
      <c r="Q922" t="str">
        <f ca="1">OFFSET('GROUP-FOR-PLOT'!$B$4,MATCH(P922,'GROUP-FOR-PLOT'!$A$5:$A$118,0),0)</f>
        <v>Zeolitic</v>
      </c>
      <c r="R922">
        <v>6000</v>
      </c>
      <c r="S922">
        <v>400</v>
      </c>
    </row>
    <row r="923" spans="4:19" x14ac:dyDescent="0.25">
      <c r="D923" t="s">
        <v>217</v>
      </c>
      <c r="E923" t="s">
        <v>11</v>
      </c>
      <c r="F923" t="s">
        <v>12</v>
      </c>
      <c r="G923" t="str">
        <f ca="1">OFFSET('GROUP-FOR-PLOT'!$B$4,MATCH(F923,'GROUP-FOR-PLOT'!$A$5:$A$118,0),0)</f>
        <v>Zeolitic</v>
      </c>
      <c r="H923">
        <v>1200</v>
      </c>
      <c r="I923">
        <v>82</v>
      </c>
      <c r="N923" t="s">
        <v>92</v>
      </c>
      <c r="O923" t="s">
        <v>11</v>
      </c>
      <c r="P923" t="s">
        <v>29</v>
      </c>
      <c r="Q923" t="str">
        <f ca="1">OFFSET('GROUP-FOR-PLOT'!$B$4,MATCH(P923,'GROUP-FOR-PLOT'!$A$5:$A$118,0),0)</f>
        <v>Zeolitic</v>
      </c>
      <c r="R923">
        <v>6400</v>
      </c>
      <c r="S923">
        <v>400</v>
      </c>
    </row>
    <row r="924" spans="4:19" x14ac:dyDescent="0.25">
      <c r="D924" t="s">
        <v>168</v>
      </c>
      <c r="E924" t="s">
        <v>11</v>
      </c>
      <c r="F924" t="s">
        <v>12</v>
      </c>
      <c r="G924" t="str">
        <f ca="1">OFFSET('GROUP-FOR-PLOT'!$B$4,MATCH(F924,'GROUP-FOR-PLOT'!$A$5:$A$118,0),0)</f>
        <v>Zeolitic</v>
      </c>
      <c r="H924">
        <v>1200</v>
      </c>
      <c r="I924">
        <v>39.866141732283268</v>
      </c>
      <c r="N924" t="s">
        <v>92</v>
      </c>
      <c r="O924" t="s">
        <v>11</v>
      </c>
      <c r="P924" t="s">
        <v>29</v>
      </c>
      <c r="Q924" t="str">
        <f ca="1">OFFSET('GROUP-FOR-PLOT'!$B$4,MATCH(P924,'GROUP-FOR-PLOT'!$A$5:$A$118,0),0)</f>
        <v>Zeolitic</v>
      </c>
      <c r="R924">
        <v>6800</v>
      </c>
      <c r="S924">
        <v>96.965879265091644</v>
      </c>
    </row>
    <row r="925" spans="4:19" x14ac:dyDescent="0.25">
      <c r="D925" t="s">
        <v>168</v>
      </c>
      <c r="E925" t="s">
        <v>11</v>
      </c>
      <c r="F925" t="s">
        <v>12</v>
      </c>
      <c r="G925" t="str">
        <f ca="1">OFFSET('GROUP-FOR-PLOT'!$B$4,MATCH(F925,'GROUP-FOR-PLOT'!$A$5:$A$118,0),0)</f>
        <v>Zeolitic</v>
      </c>
      <c r="H925">
        <v>1200</v>
      </c>
      <c r="I925">
        <v>119.97637795275614</v>
      </c>
      <c r="N925" t="s">
        <v>173</v>
      </c>
      <c r="O925" t="s">
        <v>6</v>
      </c>
      <c r="P925" t="s">
        <v>26</v>
      </c>
      <c r="Q925" t="str">
        <f ca="1">OFFSET('GROUP-FOR-PLOT'!$B$4,MATCH(P925,'GROUP-FOR-PLOT'!$A$5:$A$118,0),0)</f>
        <v>Devitrified</v>
      </c>
      <c r="R925">
        <v>400</v>
      </c>
      <c r="S925">
        <v>1</v>
      </c>
    </row>
    <row r="926" spans="4:19" x14ac:dyDescent="0.25">
      <c r="D926" t="s">
        <v>173</v>
      </c>
      <c r="E926" t="s">
        <v>11</v>
      </c>
      <c r="F926" t="s">
        <v>52</v>
      </c>
      <c r="G926" t="str">
        <f ca="1">OFFSET('GROUP-FOR-PLOT'!$B$4,MATCH(F926,'GROUP-FOR-PLOT'!$A$5:$A$118,0),0)</f>
        <v>Zeolitic</v>
      </c>
      <c r="H926">
        <v>1200</v>
      </c>
      <c r="I926">
        <v>47.244094488188921</v>
      </c>
      <c r="N926" t="s">
        <v>173</v>
      </c>
      <c r="O926" t="s">
        <v>6</v>
      </c>
      <c r="P926" t="s">
        <v>26</v>
      </c>
      <c r="Q926" t="str">
        <f ca="1">OFFSET('GROUP-FOR-PLOT'!$B$4,MATCH(P926,'GROUP-FOR-PLOT'!$A$5:$A$118,0),0)</f>
        <v>Devitrified</v>
      </c>
      <c r="R926">
        <v>400</v>
      </c>
      <c r="S926">
        <v>69.881889763779554</v>
      </c>
    </row>
    <row r="927" spans="4:19" x14ac:dyDescent="0.25">
      <c r="D927" t="s">
        <v>173</v>
      </c>
      <c r="E927" t="s">
        <v>11</v>
      </c>
      <c r="F927" t="s">
        <v>12</v>
      </c>
      <c r="G927" t="str">
        <f ca="1">OFFSET('GROUP-FOR-PLOT'!$B$4,MATCH(F927,'GROUP-FOR-PLOT'!$A$5:$A$118,0),0)</f>
        <v>Zeolitic</v>
      </c>
      <c r="H927">
        <v>1200</v>
      </c>
      <c r="I927">
        <v>25.918635170603693</v>
      </c>
      <c r="N927" t="s">
        <v>137</v>
      </c>
      <c r="O927" t="s">
        <v>6</v>
      </c>
      <c r="P927" t="s">
        <v>5</v>
      </c>
      <c r="Q927" t="str">
        <f ca="1">OFFSET('GROUP-FOR-PLOT'!$B$4,MATCH(P927,'GROUP-FOR-PLOT'!$A$5:$A$118,0),0)</f>
        <v>Devitrified</v>
      </c>
      <c r="R927">
        <v>400</v>
      </c>
      <c r="S927">
        <v>279.01312335958016</v>
      </c>
    </row>
    <row r="928" spans="4:19" x14ac:dyDescent="0.25">
      <c r="D928" t="s">
        <v>159</v>
      </c>
      <c r="E928" t="s">
        <v>11</v>
      </c>
      <c r="F928" t="s">
        <v>12</v>
      </c>
      <c r="G928" t="str">
        <f ca="1">OFFSET('GROUP-FOR-PLOT'!$B$4,MATCH(F928,'GROUP-FOR-PLOT'!$A$5:$A$118,0),0)</f>
        <v>Zeolitic</v>
      </c>
      <c r="H928">
        <v>1200</v>
      </c>
      <c r="I928">
        <v>60.039370078740376</v>
      </c>
      <c r="N928" t="s">
        <v>137</v>
      </c>
      <c r="O928" t="s">
        <v>6</v>
      </c>
      <c r="P928" t="s">
        <v>5</v>
      </c>
      <c r="Q928" t="str">
        <f ca="1">OFFSET('GROUP-FOR-PLOT'!$B$4,MATCH(P928,'GROUP-FOR-PLOT'!$A$5:$A$118,0),0)</f>
        <v>Devitrified</v>
      </c>
      <c r="R928">
        <v>800</v>
      </c>
      <c r="S928">
        <v>60.881889763779554</v>
      </c>
    </row>
    <row r="929" spans="4:19" x14ac:dyDescent="0.25">
      <c r="D929" t="s">
        <v>212</v>
      </c>
      <c r="E929" t="s">
        <v>9</v>
      </c>
      <c r="F929" t="s">
        <v>123</v>
      </c>
      <c r="G929" t="str">
        <f ca="1">OFFSET('GROUP-FOR-PLOT'!$B$4,MATCH(F929,'GROUP-FOR-PLOT'!$A$5:$A$118,0),0)</f>
        <v>Zeolitic</v>
      </c>
      <c r="H929">
        <v>1200</v>
      </c>
      <c r="I929">
        <v>28</v>
      </c>
      <c r="N929" t="s">
        <v>168</v>
      </c>
      <c r="O929" t="s">
        <v>6</v>
      </c>
      <c r="P929" t="s">
        <v>5</v>
      </c>
      <c r="Q929" t="str">
        <f ca="1">OFFSET('GROUP-FOR-PLOT'!$B$4,MATCH(P929,'GROUP-FOR-PLOT'!$A$5:$A$118,0),0)</f>
        <v>Devitrified</v>
      </c>
      <c r="R929">
        <v>2000</v>
      </c>
      <c r="S929">
        <v>78.083989501312317</v>
      </c>
    </row>
    <row r="930" spans="4:19" x14ac:dyDescent="0.25">
      <c r="D930" t="s">
        <v>135</v>
      </c>
      <c r="E930" t="s">
        <v>11</v>
      </c>
      <c r="F930" t="s">
        <v>18</v>
      </c>
      <c r="G930" t="str">
        <f ca="1">OFFSET('GROUP-FOR-PLOT'!$B$4,MATCH(F930,'GROUP-FOR-PLOT'!$A$5:$A$118,0),0)</f>
        <v>Zeolitic</v>
      </c>
      <c r="H930">
        <v>1200</v>
      </c>
      <c r="I930">
        <v>10.120734908136455</v>
      </c>
      <c r="N930" t="s">
        <v>173</v>
      </c>
      <c r="O930" s="35" t="s">
        <v>6</v>
      </c>
      <c r="P930" t="s">
        <v>80</v>
      </c>
      <c r="Q930" t="str">
        <f ca="1">OFFSET('GROUP-FOR-PLOT'!$B$4,MATCH(P930,'GROUP-FOR-PLOT'!$A$5:$A$118,0),0)</f>
        <v>Devitrified</v>
      </c>
      <c r="R930">
        <v>2400</v>
      </c>
      <c r="S930">
        <v>113.18897637795271</v>
      </c>
    </row>
    <row r="931" spans="4:19" x14ac:dyDescent="0.25">
      <c r="D931" t="s">
        <v>135</v>
      </c>
      <c r="E931" t="s">
        <v>11</v>
      </c>
      <c r="F931" t="s">
        <v>18</v>
      </c>
      <c r="G931" t="str">
        <f ca="1">OFFSET('GROUP-FOR-PLOT'!$B$4,MATCH(F931,'GROUP-FOR-PLOT'!$A$5:$A$118,0),0)</f>
        <v>Zeolitic</v>
      </c>
      <c r="H931">
        <v>1200</v>
      </c>
      <c r="I931">
        <v>42.979002624671466</v>
      </c>
      <c r="N931" t="s">
        <v>108</v>
      </c>
      <c r="O931" t="s">
        <v>6</v>
      </c>
      <c r="P931" t="s">
        <v>7</v>
      </c>
      <c r="Q931" t="str">
        <f ca="1">OFFSET('GROUP-FOR-PLOT'!$B$4,MATCH(P931,'GROUP-FOR-PLOT'!$A$5:$A$118,0),0)</f>
        <v>Vitric</v>
      </c>
      <c r="R931">
        <v>400</v>
      </c>
      <c r="S931">
        <v>35.960629921259624</v>
      </c>
    </row>
    <row r="932" spans="4:19" x14ac:dyDescent="0.25">
      <c r="D932" t="s">
        <v>135</v>
      </c>
      <c r="E932" t="s">
        <v>11</v>
      </c>
      <c r="F932" t="s">
        <v>12</v>
      </c>
      <c r="G932" t="str">
        <f ca="1">OFFSET('GROUP-FOR-PLOT'!$B$4,MATCH(F932,'GROUP-FOR-PLOT'!$A$5:$A$118,0),0)</f>
        <v>Zeolitic</v>
      </c>
      <c r="H932">
        <v>1200</v>
      </c>
      <c r="I932">
        <v>187.00787401574826</v>
      </c>
      <c r="N932" t="s">
        <v>67</v>
      </c>
      <c r="O932" t="s">
        <v>6</v>
      </c>
      <c r="P932" t="s">
        <v>7</v>
      </c>
      <c r="Q932" t="str">
        <f ca="1">OFFSET('GROUP-FOR-PLOT'!$B$4,MATCH(P932,'GROUP-FOR-PLOT'!$A$5:$A$118,0),0)</f>
        <v>Vitric</v>
      </c>
      <c r="R932">
        <v>400</v>
      </c>
      <c r="S932">
        <v>66.913385826771446</v>
      </c>
    </row>
    <row r="933" spans="4:19" x14ac:dyDescent="0.25">
      <c r="D933" t="s">
        <v>135</v>
      </c>
      <c r="E933" t="s">
        <v>11</v>
      </c>
      <c r="F933" t="s">
        <v>29</v>
      </c>
      <c r="G933" t="str">
        <f ca="1">OFFSET('GROUP-FOR-PLOT'!$B$4,MATCH(F933,'GROUP-FOR-PLOT'!$A$5:$A$118,0),0)</f>
        <v>Zeolitic</v>
      </c>
      <c r="H933">
        <v>1200</v>
      </c>
      <c r="I933">
        <v>40.026246719160099</v>
      </c>
      <c r="N933" t="s">
        <v>92</v>
      </c>
      <c r="O933" t="s">
        <v>6</v>
      </c>
      <c r="P933" t="s">
        <v>7</v>
      </c>
      <c r="Q933" t="str">
        <f ca="1">OFFSET('GROUP-FOR-PLOT'!$B$4,MATCH(P933,'GROUP-FOR-PLOT'!$A$5:$A$118,0),0)</f>
        <v>Vitric</v>
      </c>
      <c r="R933">
        <v>400</v>
      </c>
      <c r="S933">
        <v>13.041994750655931</v>
      </c>
    </row>
    <row r="934" spans="4:19" x14ac:dyDescent="0.25">
      <c r="D934" t="s">
        <v>135</v>
      </c>
      <c r="E934" t="s">
        <v>11</v>
      </c>
      <c r="F934" t="s">
        <v>29</v>
      </c>
      <c r="G934" t="str">
        <f ca="1">OFFSET('GROUP-FOR-PLOT'!$B$4,MATCH(F934,'GROUP-FOR-PLOT'!$A$5:$A$118,0),0)</f>
        <v>Zeolitic</v>
      </c>
      <c r="H934">
        <v>1200</v>
      </c>
      <c r="I934">
        <v>119.86614173228372</v>
      </c>
      <c r="N934" t="s">
        <v>109</v>
      </c>
      <c r="O934" t="s">
        <v>6</v>
      </c>
      <c r="P934" t="s">
        <v>7</v>
      </c>
      <c r="Q934" t="str">
        <f ca="1">OFFSET('GROUP-FOR-PLOT'!$B$4,MATCH(P934,'GROUP-FOR-PLOT'!$A$5:$A$118,0),0)</f>
        <v>Vitric</v>
      </c>
      <c r="R934">
        <v>400</v>
      </c>
      <c r="S934">
        <v>58.070866141732267</v>
      </c>
    </row>
    <row r="935" spans="4:19" x14ac:dyDescent="0.25">
      <c r="D935" t="s">
        <v>137</v>
      </c>
      <c r="E935" t="s">
        <v>11</v>
      </c>
      <c r="F935" t="s">
        <v>12</v>
      </c>
      <c r="G935" t="str">
        <f ca="1">OFFSET('GROUP-FOR-PLOT'!$B$4,MATCH(F935,'GROUP-FOR-PLOT'!$A$5:$A$118,0),0)</f>
        <v>Zeolitic</v>
      </c>
      <c r="H935">
        <v>1200</v>
      </c>
      <c r="I935">
        <v>400</v>
      </c>
      <c r="N935" t="s">
        <v>109</v>
      </c>
      <c r="O935" t="s">
        <v>6</v>
      </c>
      <c r="P935" t="s">
        <v>7</v>
      </c>
      <c r="Q935" t="str">
        <f ca="1">OFFSET('GROUP-FOR-PLOT'!$B$4,MATCH(P935,'GROUP-FOR-PLOT'!$A$5:$A$118,0),0)</f>
        <v>Vitric</v>
      </c>
      <c r="R935">
        <v>400</v>
      </c>
      <c r="S935">
        <v>260.8950131233596</v>
      </c>
    </row>
    <row r="936" spans="4:19" x14ac:dyDescent="0.25">
      <c r="D936" t="s">
        <v>144</v>
      </c>
      <c r="E936" t="s">
        <v>11</v>
      </c>
      <c r="F936" t="s">
        <v>12</v>
      </c>
      <c r="G936" t="str">
        <f ca="1">OFFSET('GROUP-FOR-PLOT'!$B$4,MATCH(F936,'GROUP-FOR-PLOT'!$A$5:$A$118,0),0)</f>
        <v>Zeolitic</v>
      </c>
      <c r="H936">
        <v>1200</v>
      </c>
      <c r="I936">
        <v>21.855643044619228</v>
      </c>
      <c r="J936" s="35"/>
      <c r="K936" s="35"/>
      <c r="N936" t="s">
        <v>137</v>
      </c>
      <c r="O936" t="s">
        <v>6</v>
      </c>
      <c r="P936" t="s">
        <v>8</v>
      </c>
      <c r="Q936" t="str">
        <f ca="1">OFFSET('GROUP-FOR-PLOT'!$B$4,MATCH(P936,'GROUP-FOR-PLOT'!$A$5:$A$118,0),0)</f>
        <v>Vitric</v>
      </c>
      <c r="R936">
        <v>400</v>
      </c>
      <c r="S936">
        <v>120.98687664041984</v>
      </c>
    </row>
    <row r="937" spans="4:19" x14ac:dyDescent="0.25">
      <c r="D937" t="s">
        <v>144</v>
      </c>
      <c r="E937" t="s">
        <v>11</v>
      </c>
      <c r="F937" t="s">
        <v>12</v>
      </c>
      <c r="G937" t="str">
        <f ca="1">OFFSET('GROUP-FOR-PLOT'!$B$4,MATCH(F937,'GROUP-FOR-PLOT'!$A$5:$A$118,0),0)</f>
        <v>Zeolitic</v>
      </c>
      <c r="H937">
        <v>1200</v>
      </c>
      <c r="I937">
        <v>60.039370078739921</v>
      </c>
      <c r="J937" s="35"/>
      <c r="K937" s="35"/>
      <c r="N937" t="s">
        <v>34</v>
      </c>
      <c r="O937" t="s">
        <v>6</v>
      </c>
      <c r="P937" t="s">
        <v>7</v>
      </c>
      <c r="Q937" t="str">
        <f ca="1">OFFSET('GROUP-FOR-PLOT'!$B$4,MATCH(P937,'GROUP-FOR-PLOT'!$A$5:$A$118,0),0)</f>
        <v>Vitric</v>
      </c>
      <c r="R937">
        <v>400</v>
      </c>
      <c r="S937">
        <v>187.9212598425197</v>
      </c>
    </row>
    <row r="938" spans="4:19" x14ac:dyDescent="0.25">
      <c r="D938" t="s">
        <v>144</v>
      </c>
      <c r="E938" t="s">
        <v>11</v>
      </c>
      <c r="F938" t="s">
        <v>12</v>
      </c>
      <c r="G938" t="str">
        <f ca="1">OFFSET('GROUP-FOR-PLOT'!$B$4,MATCH(F938,'GROUP-FOR-PLOT'!$A$5:$A$118,0),0)</f>
        <v>Zeolitic</v>
      </c>
      <c r="H938">
        <v>1200</v>
      </c>
      <c r="I938">
        <v>15.091863517060574</v>
      </c>
      <c r="J938" s="35"/>
      <c r="K938" s="35"/>
      <c r="N938" t="s">
        <v>110</v>
      </c>
      <c r="O938" t="s">
        <v>6</v>
      </c>
      <c r="P938" t="s">
        <v>7</v>
      </c>
      <c r="Q938" t="str">
        <f ca="1">OFFSET('GROUP-FOR-PLOT'!$B$4,MATCH(P938,'GROUP-FOR-PLOT'!$A$5:$A$118,0),0)</f>
        <v>Vitric</v>
      </c>
      <c r="R938">
        <v>400</v>
      </c>
      <c r="S938">
        <v>44.947506561679575</v>
      </c>
    </row>
    <row r="939" spans="4:19" x14ac:dyDescent="0.25">
      <c r="D939" t="s">
        <v>144</v>
      </c>
      <c r="E939" t="s">
        <v>11</v>
      </c>
      <c r="F939" t="s">
        <v>12</v>
      </c>
      <c r="G939" t="str">
        <f ca="1">OFFSET('GROUP-FOR-PLOT'!$B$4,MATCH(F939,'GROUP-FOR-PLOT'!$A$5:$A$118,0),0)</f>
        <v>Zeolitic</v>
      </c>
      <c r="H939">
        <v>1200</v>
      </c>
      <c r="I939">
        <v>287.9212598425197</v>
      </c>
      <c r="J939" s="35"/>
      <c r="K939" s="35"/>
      <c r="N939" t="s">
        <v>110</v>
      </c>
      <c r="O939" t="s">
        <v>6</v>
      </c>
      <c r="P939" t="s">
        <v>7</v>
      </c>
      <c r="Q939" t="str">
        <f ca="1">OFFSET('GROUP-FOR-PLOT'!$B$4,MATCH(P939,'GROUP-FOR-PLOT'!$A$5:$A$118,0),0)</f>
        <v>Vitric</v>
      </c>
      <c r="R939">
        <v>400</v>
      </c>
      <c r="S939">
        <v>263.06561679790047</v>
      </c>
    </row>
    <row r="940" spans="4:19" x14ac:dyDescent="0.25">
      <c r="D940" t="s">
        <v>34</v>
      </c>
      <c r="E940" t="s">
        <v>6</v>
      </c>
      <c r="F940" t="s">
        <v>19</v>
      </c>
      <c r="G940" t="str">
        <f ca="1">OFFSET('GROUP-FOR-PLOT'!$B$4,MATCH(F940,'GROUP-FOR-PLOT'!$A$5:$A$118,0),0)</f>
        <v>Zeolitic</v>
      </c>
      <c r="H940">
        <v>1200</v>
      </c>
      <c r="I940">
        <v>44.089238845144337</v>
      </c>
      <c r="J940" s="35"/>
      <c r="K940" s="35"/>
      <c r="N940" t="s">
        <v>109</v>
      </c>
      <c r="O940" t="s">
        <v>6</v>
      </c>
      <c r="P940" t="s">
        <v>7</v>
      </c>
      <c r="Q940" t="str">
        <f ca="1">OFFSET('GROUP-FOR-PLOT'!$B$4,MATCH(P940,'GROUP-FOR-PLOT'!$A$5:$A$118,0),0)</f>
        <v>Vitric</v>
      </c>
      <c r="R940">
        <v>800</v>
      </c>
      <c r="S940">
        <v>69.157480314960367</v>
      </c>
    </row>
    <row r="941" spans="4:19" x14ac:dyDescent="0.25">
      <c r="D941" t="s">
        <v>34</v>
      </c>
      <c r="E941" t="s">
        <v>11</v>
      </c>
      <c r="F941" t="s">
        <v>18</v>
      </c>
      <c r="G941" t="str">
        <f ca="1">OFFSET('GROUP-FOR-PLOT'!$B$4,MATCH(F941,'GROUP-FOR-PLOT'!$A$5:$A$118,0),0)</f>
        <v>Zeolitic</v>
      </c>
      <c r="H941">
        <v>1200</v>
      </c>
      <c r="I941">
        <v>53.805774278214813</v>
      </c>
      <c r="J941" s="35"/>
      <c r="K941" s="35"/>
      <c r="N941" t="s">
        <v>34</v>
      </c>
      <c r="O941" t="s">
        <v>6</v>
      </c>
      <c r="P941" t="s">
        <v>7</v>
      </c>
      <c r="Q941" t="str">
        <f ca="1">OFFSET('GROUP-FOR-PLOT'!$B$4,MATCH(P941,'GROUP-FOR-PLOT'!$A$5:$A$118,0),0)</f>
        <v>Vitric</v>
      </c>
      <c r="R941">
        <v>800</v>
      </c>
      <c r="S941">
        <v>20.013123359580277</v>
      </c>
    </row>
    <row r="942" spans="4:19" x14ac:dyDescent="0.25">
      <c r="D942" t="s">
        <v>34</v>
      </c>
      <c r="E942" t="s">
        <v>11</v>
      </c>
      <c r="F942" t="s">
        <v>18</v>
      </c>
      <c r="G942" t="str">
        <f ca="1">OFFSET('GROUP-FOR-PLOT'!$B$4,MATCH(F942,'GROUP-FOR-PLOT'!$A$5:$A$118,0),0)</f>
        <v>Zeolitic</v>
      </c>
      <c r="H942">
        <v>1200</v>
      </c>
      <c r="I942">
        <v>111.22047244094529</v>
      </c>
      <c r="J942" s="35"/>
      <c r="K942" s="35"/>
      <c r="N942" t="s">
        <v>110</v>
      </c>
      <c r="O942" t="s">
        <v>6</v>
      </c>
      <c r="P942" t="s">
        <v>7</v>
      </c>
      <c r="Q942" t="str">
        <f ca="1">OFFSET('GROUP-FOR-PLOT'!$B$4,MATCH(P942,'GROUP-FOR-PLOT'!$A$5:$A$118,0),0)</f>
        <v>Vitric</v>
      </c>
      <c r="R942">
        <v>800</v>
      </c>
      <c r="S942">
        <v>26.960629921259851</v>
      </c>
    </row>
    <row r="943" spans="4:19" x14ac:dyDescent="0.25">
      <c r="D943" t="s">
        <v>34</v>
      </c>
      <c r="E943" t="s">
        <v>11</v>
      </c>
      <c r="F943" t="s">
        <v>18</v>
      </c>
      <c r="G943" t="str">
        <f ca="1">OFFSET('GROUP-FOR-PLOT'!$B$4,MATCH(F943,'GROUP-FOR-PLOT'!$A$5:$A$118,0),0)</f>
        <v>Zeolitic</v>
      </c>
      <c r="H943">
        <v>1200</v>
      </c>
      <c r="I943">
        <v>9.5144356955379408</v>
      </c>
      <c r="J943" s="35"/>
      <c r="K943" s="35"/>
      <c r="N943" t="s">
        <v>112</v>
      </c>
      <c r="O943" t="s">
        <v>6</v>
      </c>
      <c r="P943" t="s">
        <v>7</v>
      </c>
      <c r="Q943" t="str">
        <f ca="1">OFFSET('GROUP-FOR-PLOT'!$B$4,MATCH(P943,'GROUP-FOR-PLOT'!$A$5:$A$118,0),0)</f>
        <v>Vitric</v>
      </c>
      <c r="R943">
        <v>800</v>
      </c>
      <c r="S943">
        <v>160.1049868766404</v>
      </c>
    </row>
    <row r="944" spans="4:19" x14ac:dyDescent="0.25">
      <c r="D944" t="s">
        <v>34</v>
      </c>
      <c r="E944" t="s">
        <v>11</v>
      </c>
      <c r="F944" t="s">
        <v>18</v>
      </c>
      <c r="G944" t="str">
        <f ca="1">OFFSET('GROUP-FOR-PLOT'!$B$4,MATCH(F944,'GROUP-FOR-PLOT'!$A$5:$A$118,0),0)</f>
        <v>Zeolitic</v>
      </c>
      <c r="H944">
        <v>1200</v>
      </c>
      <c r="I944">
        <v>9.5144356955379408</v>
      </c>
      <c r="J944" s="35"/>
      <c r="K944" s="35"/>
      <c r="N944" t="s">
        <v>146</v>
      </c>
      <c r="O944" t="s">
        <v>6</v>
      </c>
      <c r="P944" t="s">
        <v>7</v>
      </c>
      <c r="Q944" t="str">
        <f ca="1">OFFSET('GROUP-FOR-PLOT'!$B$4,MATCH(P944,'GROUP-FOR-PLOT'!$A$5:$A$118,0),0)</f>
        <v>Vitric</v>
      </c>
      <c r="R944">
        <v>1200</v>
      </c>
      <c r="S944">
        <v>11.842519685039406</v>
      </c>
    </row>
    <row r="945" spans="4:19" x14ac:dyDescent="0.25">
      <c r="D945" t="s">
        <v>34</v>
      </c>
      <c r="E945" t="s">
        <v>11</v>
      </c>
      <c r="F945" t="s">
        <v>18</v>
      </c>
      <c r="G945" t="str">
        <f ca="1">OFFSET('GROUP-FOR-PLOT'!$B$4,MATCH(F945,'GROUP-FOR-PLOT'!$A$5:$A$118,0),0)</f>
        <v>Zeolitic</v>
      </c>
      <c r="H945">
        <v>1200</v>
      </c>
      <c r="I945">
        <v>29.855643044619683</v>
      </c>
      <c r="J945" s="35"/>
      <c r="K945" s="35"/>
      <c r="N945" t="s">
        <v>146</v>
      </c>
      <c r="O945" t="s">
        <v>6</v>
      </c>
      <c r="P945" t="s">
        <v>7</v>
      </c>
      <c r="Q945" t="str">
        <f ca="1">OFFSET('GROUP-FOR-PLOT'!$B$4,MATCH(P945,'GROUP-FOR-PLOT'!$A$5:$A$118,0),0)</f>
        <v>Vitric</v>
      </c>
      <c r="R945">
        <v>1600</v>
      </c>
      <c r="S945">
        <v>16.011811023622158</v>
      </c>
    </row>
    <row r="946" spans="4:19" x14ac:dyDescent="0.25">
      <c r="D946" t="s">
        <v>34</v>
      </c>
      <c r="E946" t="s">
        <v>11</v>
      </c>
      <c r="F946" t="s">
        <v>18</v>
      </c>
      <c r="G946" t="str">
        <f ca="1">OFFSET('GROUP-FOR-PLOT'!$B$4,MATCH(F946,'GROUP-FOR-PLOT'!$A$5:$A$118,0),0)</f>
        <v>Zeolitic</v>
      </c>
      <c r="H946">
        <v>1200</v>
      </c>
      <c r="I946">
        <v>104.98687664041972</v>
      </c>
      <c r="J946" s="35"/>
      <c r="K946" s="35"/>
      <c r="N946" t="s">
        <v>67</v>
      </c>
      <c r="O946" t="s">
        <v>6</v>
      </c>
      <c r="P946" t="s">
        <v>19</v>
      </c>
      <c r="Q946" t="str">
        <f ca="1">OFFSET('GROUP-FOR-PLOT'!$B$4,MATCH(P946,'GROUP-FOR-PLOT'!$A$5:$A$118,0),0)</f>
        <v>Zeolitic</v>
      </c>
      <c r="R946">
        <v>400</v>
      </c>
      <c r="S946">
        <v>80.052493438320198</v>
      </c>
    </row>
    <row r="947" spans="4:19" x14ac:dyDescent="0.25">
      <c r="D947" t="s">
        <v>34</v>
      </c>
      <c r="E947" t="s">
        <v>11</v>
      </c>
      <c r="F947" t="s">
        <v>18</v>
      </c>
      <c r="G947" t="str">
        <f ca="1">OFFSET('GROUP-FOR-PLOT'!$B$4,MATCH(F947,'GROUP-FOR-PLOT'!$A$5:$A$118,0),0)</f>
        <v>Zeolitic</v>
      </c>
      <c r="H947">
        <v>1200</v>
      </c>
      <c r="I947">
        <v>37.013123359580277</v>
      </c>
      <c r="J947" s="35"/>
      <c r="K947" s="35"/>
      <c r="N947" t="s">
        <v>67</v>
      </c>
      <c r="O947" t="s">
        <v>6</v>
      </c>
      <c r="P947" t="s">
        <v>19</v>
      </c>
      <c r="Q947" t="str">
        <f ca="1">OFFSET('GROUP-FOR-PLOT'!$B$4,MATCH(P947,'GROUP-FOR-PLOT'!$A$5:$A$118,0),0)</f>
        <v>Zeolitic</v>
      </c>
      <c r="R947">
        <v>400</v>
      </c>
      <c r="S947">
        <v>98.097112860892139</v>
      </c>
    </row>
    <row r="948" spans="4:19" x14ac:dyDescent="0.25">
      <c r="D948" t="s">
        <v>59</v>
      </c>
      <c r="E948" t="s">
        <v>11</v>
      </c>
      <c r="F948" t="s">
        <v>12</v>
      </c>
      <c r="G948" t="str">
        <f ca="1">OFFSET('GROUP-FOR-PLOT'!$B$4,MATCH(F948,'GROUP-FOR-PLOT'!$A$5:$A$118,0),0)</f>
        <v>Zeolitic</v>
      </c>
      <c r="H948">
        <v>1200</v>
      </c>
      <c r="I948">
        <v>206.03674540682414</v>
      </c>
      <c r="J948" s="35"/>
      <c r="K948" s="35"/>
      <c r="N948" t="s">
        <v>34</v>
      </c>
      <c r="O948" t="s">
        <v>6</v>
      </c>
      <c r="P948" t="s">
        <v>19</v>
      </c>
      <c r="Q948" t="str">
        <f ca="1">OFFSET('GROUP-FOR-PLOT'!$B$4,MATCH(P948,'GROUP-FOR-PLOT'!$A$5:$A$118,0),0)</f>
        <v>Zeolitic</v>
      </c>
      <c r="R948">
        <v>800</v>
      </c>
      <c r="S948">
        <v>237.0787401574803</v>
      </c>
    </row>
    <row r="949" spans="4:19" x14ac:dyDescent="0.25">
      <c r="D949" t="s">
        <v>146</v>
      </c>
      <c r="E949" t="s">
        <v>11</v>
      </c>
      <c r="F949" t="s">
        <v>12</v>
      </c>
      <c r="G949" t="str">
        <f ca="1">OFFSET('GROUP-FOR-PLOT'!$B$4,MATCH(F949,'GROUP-FOR-PLOT'!$A$5:$A$118,0),0)</f>
        <v>Zeolitic</v>
      </c>
      <c r="H949">
        <v>1200</v>
      </c>
      <c r="I949">
        <v>234.25196850393695</v>
      </c>
      <c r="J949" s="35"/>
      <c r="K949" s="35"/>
      <c r="N949" t="s">
        <v>30</v>
      </c>
      <c r="O949" t="s">
        <v>6</v>
      </c>
      <c r="P949" t="s">
        <v>19</v>
      </c>
      <c r="Q949" t="str">
        <f ca="1">OFFSET('GROUP-FOR-PLOT'!$B$4,MATCH(P949,'GROUP-FOR-PLOT'!$A$5:$A$118,0),0)</f>
        <v>Zeolitic</v>
      </c>
      <c r="R949">
        <v>1200</v>
      </c>
      <c r="S949">
        <v>238.18897637795271</v>
      </c>
    </row>
    <row r="950" spans="4:19" x14ac:dyDescent="0.25">
      <c r="D950" t="s">
        <v>82</v>
      </c>
      <c r="E950" t="s">
        <v>11</v>
      </c>
      <c r="F950" t="s">
        <v>12</v>
      </c>
      <c r="G950" t="str">
        <f ca="1">OFFSET('GROUP-FOR-PLOT'!$B$4,MATCH(F950,'GROUP-FOR-PLOT'!$A$5:$A$118,0),0)</f>
        <v>Zeolitic</v>
      </c>
      <c r="H950">
        <v>1200</v>
      </c>
      <c r="I950">
        <v>155.18372703412024</v>
      </c>
      <c r="J950" s="35"/>
      <c r="K950" s="35"/>
      <c r="N950" t="s">
        <v>34</v>
      </c>
      <c r="O950" t="s">
        <v>6</v>
      </c>
      <c r="P950" t="s">
        <v>19</v>
      </c>
      <c r="Q950" t="str">
        <f ca="1">OFFSET('GROUP-FOR-PLOT'!$B$4,MATCH(P950,'GROUP-FOR-PLOT'!$A$5:$A$118,0),0)</f>
        <v>Zeolitic</v>
      </c>
      <c r="R950">
        <v>1200</v>
      </c>
      <c r="S950">
        <v>44.089238845144337</v>
      </c>
    </row>
    <row r="951" spans="4:19" x14ac:dyDescent="0.25">
      <c r="D951" t="s">
        <v>82</v>
      </c>
      <c r="E951" t="s">
        <v>11</v>
      </c>
      <c r="F951" t="s">
        <v>12</v>
      </c>
      <c r="G951" t="str">
        <f ca="1">OFFSET('GROUP-FOR-PLOT'!$B$4,MATCH(F951,'GROUP-FOR-PLOT'!$A$5:$A$118,0),0)</f>
        <v>Zeolitic</v>
      </c>
      <c r="H951">
        <v>1200</v>
      </c>
      <c r="I951">
        <v>221.86876640419996</v>
      </c>
      <c r="J951" s="35"/>
      <c r="K951" s="35"/>
      <c r="N951" t="s">
        <v>90</v>
      </c>
      <c r="O951" t="s">
        <v>6</v>
      </c>
      <c r="P951" t="s">
        <v>19</v>
      </c>
      <c r="Q951" t="str">
        <f ca="1">OFFSET('GROUP-FOR-PLOT'!$B$4,MATCH(P951,'GROUP-FOR-PLOT'!$A$5:$A$118,0),0)</f>
        <v>Zeolitic</v>
      </c>
      <c r="R951">
        <v>2000</v>
      </c>
      <c r="S951">
        <v>100.06561679790047</v>
      </c>
    </row>
    <row r="952" spans="4:19" x14ac:dyDescent="0.25">
      <c r="D952" t="s">
        <v>97</v>
      </c>
      <c r="E952" t="s">
        <v>11</v>
      </c>
      <c r="F952" t="s">
        <v>18</v>
      </c>
      <c r="G952" t="str">
        <f ca="1">OFFSET('GROUP-FOR-PLOT'!$B$4,MATCH(F952,'GROUP-FOR-PLOT'!$A$5:$A$118,0),0)</f>
        <v>Zeolitic</v>
      </c>
      <c r="H952">
        <v>1200</v>
      </c>
      <c r="I952">
        <v>100.07874015747984</v>
      </c>
      <c r="J952" s="35"/>
      <c r="K952" s="35"/>
      <c r="N952" t="s">
        <v>147</v>
      </c>
      <c r="O952" s="35" t="s">
        <v>4</v>
      </c>
      <c r="P952" t="s">
        <v>95</v>
      </c>
      <c r="Q952" t="str">
        <f ca="1">OFFSET('GROUP-FOR-PLOT'!$B$4,MATCH(P952,'GROUP-FOR-PLOT'!$A$5:$A$118,0),0)</f>
        <v>Argillic</v>
      </c>
      <c r="R952">
        <v>400</v>
      </c>
      <c r="S952">
        <v>23.950131233596039</v>
      </c>
    </row>
    <row r="953" spans="4:19" x14ac:dyDescent="0.25">
      <c r="D953" t="s">
        <v>97</v>
      </c>
      <c r="E953" t="s">
        <v>11</v>
      </c>
      <c r="F953" t="s">
        <v>18</v>
      </c>
      <c r="G953" t="str">
        <f ca="1">OFFSET('GROUP-FOR-PLOT'!$B$4,MATCH(F953,'GROUP-FOR-PLOT'!$A$5:$A$118,0),0)</f>
        <v>Zeolitic</v>
      </c>
      <c r="H953">
        <v>1200</v>
      </c>
      <c r="I953">
        <v>20.013123359580277</v>
      </c>
      <c r="J953" s="35"/>
      <c r="K953" s="35"/>
      <c r="N953" t="s">
        <v>149</v>
      </c>
      <c r="O953" s="35" t="s">
        <v>4</v>
      </c>
      <c r="P953" t="s">
        <v>154</v>
      </c>
      <c r="Q953" t="str">
        <f ca="1">OFFSET('GROUP-FOR-PLOT'!$B$4,MATCH(P953,'GROUP-FOR-PLOT'!$A$5:$A$118,0),0)</f>
        <v>Argillic</v>
      </c>
      <c r="R953">
        <v>400</v>
      </c>
      <c r="S953">
        <v>70.20997375328102</v>
      </c>
    </row>
    <row r="954" spans="4:19" x14ac:dyDescent="0.25">
      <c r="D954" t="s">
        <v>97</v>
      </c>
      <c r="E954" t="s">
        <v>11</v>
      </c>
      <c r="F954" t="s">
        <v>18</v>
      </c>
      <c r="G954" t="str">
        <f ca="1">OFFSET('GROUP-FOR-PLOT'!$B$4,MATCH(F954,'GROUP-FOR-PLOT'!$A$5:$A$118,0),0)</f>
        <v>Zeolitic</v>
      </c>
      <c r="H954">
        <v>1200</v>
      </c>
      <c r="I954">
        <v>20.013123359580277</v>
      </c>
      <c r="N954" t="s">
        <v>149</v>
      </c>
      <c r="O954" s="35" t="s">
        <v>4</v>
      </c>
      <c r="P954" t="s">
        <v>155</v>
      </c>
      <c r="Q954" t="str">
        <f ca="1">OFFSET('GROUP-FOR-PLOT'!$B$4,MATCH(P954,'GROUP-FOR-PLOT'!$A$5:$A$118,0),0)</f>
        <v>Argillic</v>
      </c>
      <c r="R954">
        <v>800</v>
      </c>
      <c r="S954">
        <v>92.191601049868723</v>
      </c>
    </row>
    <row r="955" spans="4:19" x14ac:dyDescent="0.25">
      <c r="D955" t="s">
        <v>97</v>
      </c>
      <c r="E955" t="s">
        <v>11</v>
      </c>
      <c r="F955" t="s">
        <v>18</v>
      </c>
      <c r="G955" t="str">
        <f ca="1">OFFSET('GROUP-FOR-PLOT'!$B$4,MATCH(F955,'GROUP-FOR-PLOT'!$A$5:$A$118,0),0)</f>
        <v>Zeolitic</v>
      </c>
      <c r="H955">
        <v>1200</v>
      </c>
      <c r="I955">
        <v>259.8950131233596</v>
      </c>
      <c r="N955" t="s">
        <v>149</v>
      </c>
      <c r="O955" s="35" t="s">
        <v>4</v>
      </c>
      <c r="P955" t="s">
        <v>154</v>
      </c>
      <c r="Q955" t="str">
        <f ca="1">OFFSET('GROUP-FOR-PLOT'!$B$4,MATCH(P955,'GROUP-FOR-PLOT'!$A$5:$A$118,0),0)</f>
        <v>Argillic</v>
      </c>
      <c r="R955">
        <v>800</v>
      </c>
      <c r="S955">
        <v>166.99475065616798</v>
      </c>
    </row>
    <row r="956" spans="4:19" x14ac:dyDescent="0.25">
      <c r="D956" t="s">
        <v>110</v>
      </c>
      <c r="E956" t="s">
        <v>11</v>
      </c>
      <c r="F956" t="s">
        <v>18</v>
      </c>
      <c r="G956" t="str">
        <f ca="1">OFFSET('GROUP-FOR-PLOT'!$B$4,MATCH(F956,'GROUP-FOR-PLOT'!$A$5:$A$118,0),0)</f>
        <v>Zeolitic</v>
      </c>
      <c r="H956">
        <v>1200</v>
      </c>
      <c r="I956">
        <v>152.96062992126008</v>
      </c>
      <c r="N956" t="s">
        <v>198</v>
      </c>
      <c r="O956" s="35" t="s">
        <v>4</v>
      </c>
      <c r="P956" t="s">
        <v>200</v>
      </c>
      <c r="Q956" t="str">
        <f ca="1">OFFSET('GROUP-FOR-PLOT'!$B$4,MATCH(P956,'GROUP-FOR-PLOT'!$A$5:$A$118,0),0)</f>
        <v>Argillic</v>
      </c>
      <c r="R956">
        <v>1600</v>
      </c>
      <c r="S956">
        <v>96</v>
      </c>
    </row>
    <row r="957" spans="4:19" x14ac:dyDescent="0.25">
      <c r="D957" t="s">
        <v>112</v>
      </c>
      <c r="E957" t="s">
        <v>11</v>
      </c>
      <c r="F957" t="s">
        <v>12</v>
      </c>
      <c r="G957" t="str">
        <f ca="1">OFFSET('GROUP-FOR-PLOT'!$B$4,MATCH(F957,'GROUP-FOR-PLOT'!$A$5:$A$118,0),0)</f>
        <v>Zeolitic</v>
      </c>
      <c r="H957">
        <v>1200</v>
      </c>
      <c r="I957">
        <v>240.15748031496037</v>
      </c>
      <c r="N957" t="s">
        <v>198</v>
      </c>
      <c r="O957" s="35" t="s">
        <v>4</v>
      </c>
      <c r="P957" t="s">
        <v>200</v>
      </c>
      <c r="Q957" t="str">
        <f ca="1">OFFSET('GROUP-FOR-PLOT'!$B$4,MATCH(P957,'GROUP-FOR-PLOT'!$A$5:$A$118,0),0)</f>
        <v>Argillic</v>
      </c>
      <c r="R957">
        <v>2000</v>
      </c>
      <c r="S957">
        <v>14</v>
      </c>
    </row>
    <row r="958" spans="4:19" x14ac:dyDescent="0.25">
      <c r="D958" t="s">
        <v>217</v>
      </c>
      <c r="E958" t="s">
        <v>11</v>
      </c>
      <c r="F958" t="s">
        <v>223</v>
      </c>
      <c r="G958" t="str">
        <f ca="1">OFFSET('GROUP-FOR-PLOT'!$B$4,MATCH(F958,'GROUP-FOR-PLOT'!$A$5:$A$118,0),0)</f>
        <v>Zeolitic</v>
      </c>
      <c r="H958">
        <v>1600</v>
      </c>
      <c r="I958">
        <v>41.002624671916237</v>
      </c>
      <c r="N958" t="s">
        <v>48</v>
      </c>
      <c r="O958" t="s">
        <v>4</v>
      </c>
      <c r="P958" t="s">
        <v>47</v>
      </c>
      <c r="Q958" t="str">
        <f ca="1">OFFSET('GROUP-FOR-PLOT'!$B$4,MATCH(P958,'GROUP-FOR-PLOT'!$A$5:$A$118,0),0)</f>
        <v>Argillic</v>
      </c>
      <c r="R958">
        <v>2400</v>
      </c>
      <c r="S958">
        <v>104.98687664041972</v>
      </c>
    </row>
    <row r="959" spans="4:19" x14ac:dyDescent="0.25">
      <c r="D959" t="s">
        <v>168</v>
      </c>
      <c r="E959" t="s">
        <v>11</v>
      </c>
      <c r="F959" t="s">
        <v>33</v>
      </c>
      <c r="G959" t="str">
        <f ca="1">OFFSET('GROUP-FOR-PLOT'!$B$4,MATCH(F959,'GROUP-FOR-PLOT'!$A$5:$A$118,0),0)</f>
        <v>Zeolitic</v>
      </c>
      <c r="H959">
        <v>1600</v>
      </c>
      <c r="I959">
        <v>10.826771653543346</v>
      </c>
      <c r="N959" t="s">
        <v>48</v>
      </c>
      <c r="O959" t="s">
        <v>4</v>
      </c>
      <c r="P959" t="s">
        <v>24</v>
      </c>
      <c r="Q959" t="str">
        <f ca="1">OFFSET('GROUP-FOR-PLOT'!$B$4,MATCH(P959,'GROUP-FOR-PLOT'!$A$5:$A$118,0),0)</f>
        <v>Argillic</v>
      </c>
      <c r="R959">
        <v>2400</v>
      </c>
      <c r="S959">
        <v>111.1574803149615</v>
      </c>
    </row>
    <row r="960" spans="4:19" x14ac:dyDescent="0.25">
      <c r="D960" t="s">
        <v>159</v>
      </c>
      <c r="E960" t="s">
        <v>11</v>
      </c>
      <c r="F960" t="s">
        <v>161</v>
      </c>
      <c r="G960" t="str">
        <f ca="1">OFFSET('GROUP-FOR-PLOT'!$B$4,MATCH(F960,'GROUP-FOR-PLOT'!$A$5:$A$118,0),0)</f>
        <v>Zeolitic</v>
      </c>
      <c r="H960">
        <v>1600</v>
      </c>
      <c r="I960">
        <v>60.039370078740376</v>
      </c>
      <c r="N960" t="s">
        <v>61</v>
      </c>
      <c r="O960" t="s">
        <v>4</v>
      </c>
      <c r="P960" t="s">
        <v>47</v>
      </c>
      <c r="Q960" t="str">
        <f ca="1">OFFSET('GROUP-FOR-PLOT'!$B$4,MATCH(P960,'GROUP-FOR-PLOT'!$A$5:$A$118,0),0)</f>
        <v>Argillic</v>
      </c>
      <c r="R960">
        <v>2400</v>
      </c>
      <c r="S960">
        <v>133.96062992126008</v>
      </c>
    </row>
    <row r="961" spans="4:19" x14ac:dyDescent="0.25">
      <c r="D961" t="s">
        <v>159</v>
      </c>
      <c r="E961" t="s">
        <v>11</v>
      </c>
      <c r="F961" t="s">
        <v>161</v>
      </c>
      <c r="G961" t="str">
        <f ca="1">OFFSET('GROUP-FOR-PLOT'!$B$4,MATCH(F961,'GROUP-FOR-PLOT'!$A$5:$A$118,0),0)</f>
        <v>Zeolitic</v>
      </c>
      <c r="H961">
        <v>1600</v>
      </c>
      <c r="I961">
        <v>169.94750656167957</v>
      </c>
      <c r="N961" t="s">
        <v>48</v>
      </c>
      <c r="O961" t="s">
        <v>4</v>
      </c>
      <c r="P961" t="s">
        <v>24</v>
      </c>
      <c r="Q961" t="str">
        <f ca="1">OFFSET('GROUP-FOR-PLOT'!$B$4,MATCH(P961,'GROUP-FOR-PLOT'!$A$5:$A$118,0),0)</f>
        <v>Argillic</v>
      </c>
      <c r="R961">
        <v>2800</v>
      </c>
      <c r="S961">
        <v>93.895013123358694</v>
      </c>
    </row>
    <row r="962" spans="4:19" x14ac:dyDescent="0.25">
      <c r="D962" t="s">
        <v>37</v>
      </c>
      <c r="E962" t="s">
        <v>4</v>
      </c>
      <c r="F962" t="s">
        <v>12</v>
      </c>
      <c r="G962" t="str">
        <f ca="1">OFFSET('GROUP-FOR-PLOT'!$B$4,MATCH(F962,'GROUP-FOR-PLOT'!$A$5:$A$118,0),0)</f>
        <v>Zeolitic</v>
      </c>
      <c r="H962" s="35">
        <v>1600</v>
      </c>
      <c r="I962" s="35">
        <v>56.144356955380317</v>
      </c>
      <c r="N962" t="s">
        <v>61</v>
      </c>
      <c r="O962" t="s">
        <v>4</v>
      </c>
      <c r="P962" t="s">
        <v>47</v>
      </c>
      <c r="Q962" t="str">
        <f ca="1">OFFSET('GROUP-FOR-PLOT'!$B$4,MATCH(P962,'GROUP-FOR-PLOT'!$A$5:$A$118,0),0)</f>
        <v>Argillic</v>
      </c>
      <c r="R962">
        <v>2800</v>
      </c>
      <c r="S962">
        <v>136.0524934383202</v>
      </c>
    </row>
    <row r="963" spans="4:19" x14ac:dyDescent="0.25">
      <c r="D963" t="s">
        <v>37</v>
      </c>
      <c r="E963" t="s">
        <v>9</v>
      </c>
      <c r="F963" t="s">
        <v>12</v>
      </c>
      <c r="G963" t="str">
        <f ca="1">OFFSET('GROUP-FOR-PLOT'!$B$4,MATCH(F963,'GROUP-FOR-PLOT'!$A$5:$A$118,0),0)</f>
        <v>Zeolitic</v>
      </c>
      <c r="H963" s="35">
        <v>1600</v>
      </c>
      <c r="I963" s="35">
        <v>19.052493438320653</v>
      </c>
      <c r="N963" t="s">
        <v>61</v>
      </c>
      <c r="O963" t="s">
        <v>4</v>
      </c>
      <c r="P963" t="s">
        <v>47</v>
      </c>
      <c r="Q963" t="str">
        <f ca="1">OFFSET('GROUP-FOR-PLOT'!$B$4,MATCH(P963,'GROUP-FOR-PLOT'!$A$5:$A$118,0),0)</f>
        <v>Argillic</v>
      </c>
      <c r="R963">
        <v>2800</v>
      </c>
      <c r="S963">
        <v>33.960629921260079</v>
      </c>
    </row>
    <row r="964" spans="4:19" x14ac:dyDescent="0.25">
      <c r="D964" t="s">
        <v>48</v>
      </c>
      <c r="E964" t="s">
        <v>11</v>
      </c>
      <c r="F964" t="s">
        <v>12</v>
      </c>
      <c r="G964" t="str">
        <f ca="1">OFFSET('GROUP-FOR-PLOT'!$B$4,MATCH(F964,'GROUP-FOR-PLOT'!$A$5:$A$118,0),0)</f>
        <v>Zeolitic</v>
      </c>
      <c r="H964" s="35">
        <v>1600</v>
      </c>
      <c r="I964" s="35">
        <v>64.960629921259624</v>
      </c>
      <c r="N964" t="s">
        <v>61</v>
      </c>
      <c r="O964" t="s">
        <v>4</v>
      </c>
      <c r="P964" t="s">
        <v>47</v>
      </c>
      <c r="Q964" t="str">
        <f ca="1">OFFSET('GROUP-FOR-PLOT'!$B$4,MATCH(P964,'GROUP-FOR-PLOT'!$A$5:$A$118,0),0)</f>
        <v>Argillic</v>
      </c>
      <c r="R964">
        <v>3200</v>
      </c>
      <c r="S964">
        <v>285.92125984251925</v>
      </c>
    </row>
    <row r="965" spans="4:19" x14ac:dyDescent="0.25">
      <c r="D965" t="s">
        <v>67</v>
      </c>
      <c r="E965" t="s">
        <v>9</v>
      </c>
      <c r="F965" t="s">
        <v>18</v>
      </c>
      <c r="G965" t="str">
        <f ca="1">OFFSET('GROUP-FOR-PLOT'!$B$4,MATCH(F965,'GROUP-FOR-PLOT'!$A$5:$A$118,0),0)</f>
        <v>Zeolitic</v>
      </c>
      <c r="H965" s="35">
        <v>1600</v>
      </c>
      <c r="I965" s="35">
        <v>38.057742782152673</v>
      </c>
      <c r="N965" t="s">
        <v>61</v>
      </c>
      <c r="O965" t="s">
        <v>4</v>
      </c>
      <c r="P965" t="s">
        <v>47</v>
      </c>
      <c r="Q965" t="str">
        <f ca="1">OFFSET('GROUP-FOR-PLOT'!$B$4,MATCH(P965,'GROUP-FOR-PLOT'!$A$5:$A$118,0),0)</f>
        <v>Argillic</v>
      </c>
      <c r="R965">
        <v>3200</v>
      </c>
      <c r="S965">
        <v>54.133858267716278</v>
      </c>
    </row>
    <row r="966" spans="4:19" x14ac:dyDescent="0.25">
      <c r="D966" t="s">
        <v>67</v>
      </c>
      <c r="E966" t="s">
        <v>11</v>
      </c>
      <c r="F966" t="s">
        <v>18</v>
      </c>
      <c r="G966" t="str">
        <f ca="1">OFFSET('GROUP-FOR-PLOT'!$B$4,MATCH(F966,'GROUP-FOR-PLOT'!$A$5:$A$118,0),0)</f>
        <v>Zeolitic</v>
      </c>
      <c r="H966" s="35">
        <v>1600</v>
      </c>
      <c r="I966" s="35">
        <v>0.32808398950101036</v>
      </c>
      <c r="N966" t="s">
        <v>61</v>
      </c>
      <c r="O966" t="s">
        <v>4</v>
      </c>
      <c r="P966" t="s">
        <v>63</v>
      </c>
      <c r="Q966" t="str">
        <f ca="1">OFFSET('GROUP-FOR-PLOT'!$B$4,MATCH(P966,'GROUP-FOR-PLOT'!$A$5:$A$118,0),0)</f>
        <v>Argillic</v>
      </c>
      <c r="R966">
        <v>3200</v>
      </c>
      <c r="S966">
        <v>59.944881889764474</v>
      </c>
    </row>
    <row r="967" spans="4:19" x14ac:dyDescent="0.25">
      <c r="D967" t="s">
        <v>67</v>
      </c>
      <c r="E967" t="s">
        <v>11</v>
      </c>
      <c r="F967" t="s">
        <v>18</v>
      </c>
      <c r="G967" t="str">
        <f ca="1">OFFSET('GROUP-FOR-PLOT'!$B$4,MATCH(F967,'GROUP-FOR-PLOT'!$A$5:$A$118,0),0)</f>
        <v>Zeolitic</v>
      </c>
      <c r="H967" s="35">
        <v>1600</v>
      </c>
      <c r="I967" s="35">
        <v>24.884514435695564</v>
      </c>
      <c r="N967" t="s">
        <v>112</v>
      </c>
      <c r="O967" t="s">
        <v>4</v>
      </c>
      <c r="P967" t="s">
        <v>88</v>
      </c>
      <c r="Q967" t="str">
        <f ca="1">OFFSET('GROUP-FOR-PLOT'!$B$4,MATCH(P967,'GROUP-FOR-PLOT'!$A$5:$A$118,0),0)</f>
        <v>Argillic</v>
      </c>
      <c r="R967">
        <v>3200</v>
      </c>
      <c r="S967">
        <v>90.223097112861069</v>
      </c>
    </row>
    <row r="968" spans="4:19" x14ac:dyDescent="0.25">
      <c r="D968" t="s">
        <v>87</v>
      </c>
      <c r="E968" t="s">
        <v>11</v>
      </c>
      <c r="F968" t="s">
        <v>12</v>
      </c>
      <c r="G968" t="str">
        <f ca="1">OFFSET('GROUP-FOR-PLOT'!$B$4,MATCH(F968,'GROUP-FOR-PLOT'!$A$5:$A$118,0),0)</f>
        <v>Zeolitic</v>
      </c>
      <c r="H968" s="35">
        <v>1600</v>
      </c>
      <c r="I968" s="35">
        <v>400</v>
      </c>
      <c r="N968" t="s">
        <v>61</v>
      </c>
      <c r="O968" t="s">
        <v>4</v>
      </c>
      <c r="P968" t="s">
        <v>63</v>
      </c>
      <c r="Q968" t="str">
        <f ca="1">OFFSET('GROUP-FOR-PLOT'!$B$4,MATCH(P968,'GROUP-FOR-PLOT'!$A$5:$A$118,0),0)</f>
        <v>Argillic</v>
      </c>
      <c r="R968">
        <v>3600</v>
      </c>
      <c r="S968">
        <v>106.06561679790047</v>
      </c>
    </row>
    <row r="969" spans="4:19" x14ac:dyDescent="0.25">
      <c r="D969" t="s">
        <v>90</v>
      </c>
      <c r="E969" t="s">
        <v>11</v>
      </c>
      <c r="F969" t="s">
        <v>12</v>
      </c>
      <c r="G969" t="str">
        <f ca="1">OFFSET('GROUP-FOR-PLOT'!$B$4,MATCH(F969,'GROUP-FOR-PLOT'!$A$5:$A$118,0),0)</f>
        <v>Zeolitic</v>
      </c>
      <c r="H969" s="35">
        <v>1600</v>
      </c>
      <c r="I969" s="35">
        <v>194.98687664041972</v>
      </c>
      <c r="N969" t="s">
        <v>61</v>
      </c>
      <c r="O969" t="s">
        <v>4</v>
      </c>
      <c r="P969" t="s">
        <v>64</v>
      </c>
      <c r="Q969" t="str">
        <f ca="1">OFFSET('GROUP-FOR-PLOT'!$B$4,MATCH(P969,'GROUP-FOR-PLOT'!$A$5:$A$118,0),0)</f>
        <v>Argillic</v>
      </c>
      <c r="R969">
        <v>3600</v>
      </c>
      <c r="S969">
        <v>293.93438320209953</v>
      </c>
    </row>
    <row r="970" spans="4:19" x14ac:dyDescent="0.25">
      <c r="D970" t="s">
        <v>90</v>
      </c>
      <c r="E970" t="s">
        <v>11</v>
      </c>
      <c r="F970" t="s">
        <v>18</v>
      </c>
      <c r="G970" t="str">
        <f ca="1">OFFSET('GROUP-FOR-PLOT'!$B$4,MATCH(F970,'GROUP-FOR-PLOT'!$A$5:$A$118,0),0)</f>
        <v>Zeolitic</v>
      </c>
      <c r="H970" s="35">
        <v>1600</v>
      </c>
      <c r="I970" s="35">
        <v>120.0787401574803</v>
      </c>
      <c r="N970" t="s">
        <v>61</v>
      </c>
      <c r="O970" t="s">
        <v>4</v>
      </c>
      <c r="P970" t="s">
        <v>64</v>
      </c>
      <c r="Q970" t="str">
        <f ca="1">OFFSET('GROUP-FOR-PLOT'!$B$4,MATCH(P970,'GROUP-FOR-PLOT'!$A$5:$A$118,0),0)</f>
        <v>Argillic</v>
      </c>
      <c r="R970">
        <v>4000</v>
      </c>
      <c r="S970">
        <v>400</v>
      </c>
    </row>
    <row r="971" spans="4:19" x14ac:dyDescent="0.25">
      <c r="D971" t="s">
        <v>90</v>
      </c>
      <c r="E971" t="s">
        <v>9</v>
      </c>
      <c r="F971" t="s">
        <v>18</v>
      </c>
      <c r="G971" t="str">
        <f ca="1">OFFSET('GROUP-FOR-PLOT'!$B$4,MATCH(F971,'GROUP-FOR-PLOT'!$A$5:$A$118,0),0)</f>
        <v>Zeolitic</v>
      </c>
      <c r="H971" s="35">
        <v>1600</v>
      </c>
      <c r="I971" s="35">
        <v>84.93438320209998</v>
      </c>
      <c r="N971" t="s">
        <v>61</v>
      </c>
      <c r="O971" t="s">
        <v>4</v>
      </c>
      <c r="P971" t="s">
        <v>64</v>
      </c>
      <c r="Q971" t="str">
        <f ca="1">OFFSET('GROUP-FOR-PLOT'!$B$4,MATCH(P971,'GROUP-FOR-PLOT'!$A$5:$A$118,0),0)</f>
        <v>Argillic</v>
      </c>
      <c r="R971">
        <v>4400</v>
      </c>
      <c r="S971">
        <v>56.065616797899565</v>
      </c>
    </row>
    <row r="972" spans="4:19" x14ac:dyDescent="0.25">
      <c r="D972" t="s">
        <v>92</v>
      </c>
      <c r="E972" t="s">
        <v>11</v>
      </c>
      <c r="F972" t="s">
        <v>18</v>
      </c>
      <c r="G972" t="str">
        <f ca="1">OFFSET('GROUP-FOR-PLOT'!$B$4,MATCH(F972,'GROUP-FOR-PLOT'!$A$5:$A$118,0),0)</f>
        <v>Zeolitic</v>
      </c>
      <c r="H972" s="35">
        <v>1600</v>
      </c>
      <c r="I972" s="35">
        <v>58.120734908136001</v>
      </c>
      <c r="N972" t="s">
        <v>67</v>
      </c>
      <c r="O972" t="s">
        <v>4</v>
      </c>
      <c r="P972" t="s">
        <v>47</v>
      </c>
      <c r="Q972" t="str">
        <f ca="1">OFFSET('GROUP-FOR-PLOT'!$B$4,MATCH(P972,'GROUP-FOR-PLOT'!$A$5:$A$118,0),0)</f>
        <v>Argillic</v>
      </c>
      <c r="R972">
        <v>4800</v>
      </c>
      <c r="S972">
        <v>236.03937007874083</v>
      </c>
    </row>
    <row r="973" spans="4:19" x14ac:dyDescent="0.25">
      <c r="D973" t="s">
        <v>92</v>
      </c>
      <c r="E973" t="s">
        <v>9</v>
      </c>
      <c r="F973" t="s">
        <v>18</v>
      </c>
      <c r="G973" t="str">
        <f ca="1">OFFSET('GROUP-FOR-PLOT'!$B$4,MATCH(F973,'GROUP-FOR-PLOT'!$A$5:$A$118,0),0)</f>
        <v>Zeolitic</v>
      </c>
      <c r="H973" s="35">
        <v>1600</v>
      </c>
      <c r="I973" s="35">
        <v>121.71916010498717</v>
      </c>
      <c r="J973" s="35"/>
      <c r="K973" s="35"/>
      <c r="N973" t="s">
        <v>67</v>
      </c>
      <c r="O973" t="s">
        <v>4</v>
      </c>
      <c r="P973" t="s">
        <v>47</v>
      </c>
      <c r="Q973" t="str">
        <f ca="1">OFFSET('GROUP-FOR-PLOT'!$B$4,MATCH(P973,'GROUP-FOR-PLOT'!$A$5:$A$118,0),0)</f>
        <v>Argillic</v>
      </c>
      <c r="R973">
        <v>5200</v>
      </c>
      <c r="S973">
        <v>98.934383202099525</v>
      </c>
    </row>
    <row r="974" spans="4:19" x14ac:dyDescent="0.25">
      <c r="D974" t="s">
        <v>98</v>
      </c>
      <c r="E974" t="s">
        <v>11</v>
      </c>
      <c r="F974" t="s">
        <v>12</v>
      </c>
      <c r="G974" t="str">
        <f ca="1">OFFSET('GROUP-FOR-PLOT'!$B$4,MATCH(F974,'GROUP-FOR-PLOT'!$A$5:$A$118,0),0)</f>
        <v>Zeolitic</v>
      </c>
      <c r="H974" s="35">
        <v>1600</v>
      </c>
      <c r="I974" s="35">
        <v>400</v>
      </c>
      <c r="J974" s="35"/>
      <c r="K974" s="35"/>
      <c r="N974" t="s">
        <v>67</v>
      </c>
      <c r="O974" t="s">
        <v>4</v>
      </c>
      <c r="P974" t="s">
        <v>24</v>
      </c>
      <c r="Q974" t="str">
        <f ca="1">OFFSET('GROUP-FOR-PLOT'!$B$4,MATCH(P974,'GROUP-FOR-PLOT'!$A$5:$A$118,0),0)</f>
        <v>Argillic</v>
      </c>
      <c r="R974">
        <v>5200</v>
      </c>
      <c r="S974">
        <v>180.11811023621976</v>
      </c>
    </row>
    <row r="975" spans="4:19" x14ac:dyDescent="0.25">
      <c r="D975" t="s">
        <v>109</v>
      </c>
      <c r="E975" t="s">
        <v>11</v>
      </c>
      <c r="F975" t="s">
        <v>18</v>
      </c>
      <c r="G975" t="str">
        <f ca="1">OFFSET('GROUP-FOR-PLOT'!$B$4,MATCH(F975,'GROUP-FOR-PLOT'!$A$5:$A$118,0),0)</f>
        <v>Zeolitic</v>
      </c>
      <c r="H975" s="35">
        <v>1600</v>
      </c>
      <c r="I975" s="35">
        <v>98.097112860892139</v>
      </c>
      <c r="J975" s="35"/>
      <c r="K975" s="35"/>
      <c r="N975" t="s">
        <v>25</v>
      </c>
      <c r="O975" t="s">
        <v>4</v>
      </c>
      <c r="P975" t="s">
        <v>5</v>
      </c>
      <c r="Q975" t="str">
        <f ca="1">OFFSET('GROUP-FOR-PLOT'!$B$4,MATCH(P975,'GROUP-FOR-PLOT'!$A$5:$A$118,0),0)</f>
        <v>Devitrified</v>
      </c>
      <c r="R975">
        <v>400</v>
      </c>
      <c r="S975">
        <v>400</v>
      </c>
    </row>
    <row r="976" spans="4:19" x14ac:dyDescent="0.25">
      <c r="D976" t="s">
        <v>109</v>
      </c>
      <c r="E976" t="s">
        <v>11</v>
      </c>
      <c r="F976" t="s">
        <v>18</v>
      </c>
      <c r="G976" t="str">
        <f ca="1">OFFSET('GROUP-FOR-PLOT'!$B$4,MATCH(F976,'GROUP-FOR-PLOT'!$A$5:$A$118,0),0)</f>
        <v>Zeolitic</v>
      </c>
      <c r="H976" s="35">
        <v>1600</v>
      </c>
      <c r="I976" s="35">
        <v>275.85564304461968</v>
      </c>
      <c r="J976" s="35"/>
      <c r="K976" s="35"/>
      <c r="N976" t="s">
        <v>66</v>
      </c>
      <c r="O976" t="s">
        <v>4</v>
      </c>
      <c r="P976" t="s">
        <v>5</v>
      </c>
      <c r="Q976" t="str">
        <f ca="1">OFFSET('GROUP-FOR-PLOT'!$B$4,MATCH(P976,'GROUP-FOR-PLOT'!$A$5:$A$118,0),0)</f>
        <v>Devitrified</v>
      </c>
      <c r="R976">
        <v>400</v>
      </c>
      <c r="S976">
        <v>164.04199475065616</v>
      </c>
    </row>
    <row r="977" spans="4:19" x14ac:dyDescent="0.25">
      <c r="D977" t="s">
        <v>30</v>
      </c>
      <c r="E977" t="s">
        <v>11</v>
      </c>
      <c r="F977" t="s">
        <v>12</v>
      </c>
      <c r="G977" t="str">
        <f ca="1">OFFSET('GROUP-FOR-PLOT'!$B$4,MATCH(F977,'GROUP-FOR-PLOT'!$A$5:$A$118,0),0)</f>
        <v>Zeolitic</v>
      </c>
      <c r="H977" s="35">
        <v>1600</v>
      </c>
      <c r="I977" s="35">
        <v>83.049868766403961</v>
      </c>
      <c r="J977" s="35"/>
      <c r="K977" s="35"/>
      <c r="N977" t="s">
        <v>66</v>
      </c>
      <c r="O977" t="s">
        <v>4</v>
      </c>
      <c r="P977" t="s">
        <v>5</v>
      </c>
      <c r="Q977" t="str">
        <f ca="1">OFFSET('GROUP-FOR-PLOT'!$B$4,MATCH(P977,'GROUP-FOR-PLOT'!$A$5:$A$118,0),0)</f>
        <v>Devitrified</v>
      </c>
      <c r="R977">
        <v>400</v>
      </c>
      <c r="S977">
        <v>40.026246719160099</v>
      </c>
    </row>
    <row r="978" spans="4:19" x14ac:dyDescent="0.25">
      <c r="D978" t="s">
        <v>30</v>
      </c>
      <c r="E978" t="s">
        <v>11</v>
      </c>
      <c r="F978" t="s">
        <v>12</v>
      </c>
      <c r="G978" t="str">
        <f ca="1">OFFSET('GROUP-FOR-PLOT'!$B$4,MATCH(F978,'GROUP-FOR-PLOT'!$A$5:$A$118,0),0)</f>
        <v>Zeolitic</v>
      </c>
      <c r="H978" s="35">
        <v>1600</v>
      </c>
      <c r="I978" s="35">
        <v>148.95013123359604</v>
      </c>
      <c r="J978" s="35"/>
      <c r="K978" s="35"/>
      <c r="N978" t="s">
        <v>109</v>
      </c>
      <c r="O978" t="s">
        <v>4</v>
      </c>
      <c r="P978" t="s">
        <v>5</v>
      </c>
      <c r="Q978" t="str">
        <f ca="1">OFFSET('GROUP-FOR-PLOT'!$B$4,MATCH(P978,'GROUP-FOR-PLOT'!$A$5:$A$118,0),0)</f>
        <v>Devitrified</v>
      </c>
      <c r="R978">
        <v>400</v>
      </c>
      <c r="S978">
        <v>61.020997375328079</v>
      </c>
    </row>
    <row r="979" spans="4:19" x14ac:dyDescent="0.25">
      <c r="D979" t="s">
        <v>30</v>
      </c>
      <c r="E979" t="s">
        <v>11</v>
      </c>
      <c r="F979" t="s">
        <v>12</v>
      </c>
      <c r="G979" t="str">
        <f ca="1">OFFSET('GROUP-FOR-PLOT'!$B$4,MATCH(F979,'GROUP-FOR-PLOT'!$A$5:$A$118,0),0)</f>
        <v>Zeolitic</v>
      </c>
      <c r="H979" s="35">
        <v>1600</v>
      </c>
      <c r="I979" s="35">
        <v>168</v>
      </c>
      <c r="J979" s="35"/>
      <c r="K979" s="35"/>
      <c r="N979" t="s">
        <v>193</v>
      </c>
      <c r="O979" t="s">
        <v>4</v>
      </c>
      <c r="P979" t="s">
        <v>5</v>
      </c>
      <c r="Q979" t="str">
        <f ca="1">OFFSET('GROUP-FOR-PLOT'!$B$4,MATCH(P979,'GROUP-FOR-PLOT'!$A$5:$A$118,0),0)</f>
        <v>Devitrified</v>
      </c>
      <c r="R979">
        <v>400</v>
      </c>
      <c r="S979">
        <v>67</v>
      </c>
    </row>
    <row r="980" spans="4:19" x14ac:dyDescent="0.25">
      <c r="D980" t="s">
        <v>168</v>
      </c>
      <c r="E980" t="s">
        <v>11</v>
      </c>
      <c r="F980" t="s">
        <v>12</v>
      </c>
      <c r="G980" t="str">
        <f ca="1">OFFSET('GROUP-FOR-PLOT'!$B$4,MATCH(F980,'GROUP-FOR-PLOT'!$A$5:$A$118,0),0)</f>
        <v>Zeolitic</v>
      </c>
      <c r="H980">
        <v>1600</v>
      </c>
      <c r="I980">
        <v>139.86614173228327</v>
      </c>
      <c r="J980" s="35"/>
      <c r="K980" s="35"/>
      <c r="N980" t="s">
        <v>193</v>
      </c>
      <c r="O980" t="s">
        <v>4</v>
      </c>
      <c r="P980" t="s">
        <v>13</v>
      </c>
      <c r="Q980" t="str">
        <f ca="1">OFFSET('GROUP-FOR-PLOT'!$B$4,MATCH(P980,'GROUP-FOR-PLOT'!$A$5:$A$118,0),0)</f>
        <v>Devitrified</v>
      </c>
      <c r="R980">
        <v>400</v>
      </c>
      <c r="S980">
        <v>10</v>
      </c>
    </row>
    <row r="981" spans="4:19" x14ac:dyDescent="0.25">
      <c r="D981" t="s">
        <v>168</v>
      </c>
      <c r="E981" t="s">
        <v>11</v>
      </c>
      <c r="F981" t="s">
        <v>12</v>
      </c>
      <c r="G981" t="str">
        <f ca="1">OFFSET('GROUP-FOR-PLOT'!$B$4,MATCH(F981,'GROUP-FOR-PLOT'!$A$5:$A$118,0),0)</f>
        <v>Zeolitic</v>
      </c>
      <c r="H981">
        <v>1600</v>
      </c>
      <c r="I981">
        <v>79.068241469816257</v>
      </c>
      <c r="J981" s="35"/>
      <c r="K981" s="35"/>
      <c r="N981" t="s">
        <v>193</v>
      </c>
      <c r="O981" t="s">
        <v>4</v>
      </c>
      <c r="P981" t="s">
        <v>13</v>
      </c>
      <c r="Q981" t="str">
        <f ca="1">OFFSET('GROUP-FOR-PLOT'!$B$4,MATCH(P981,'GROUP-FOR-PLOT'!$A$5:$A$118,0),0)</f>
        <v>Devitrified</v>
      </c>
      <c r="R981">
        <v>400</v>
      </c>
      <c r="S981">
        <v>10</v>
      </c>
    </row>
    <row r="982" spans="4:19" x14ac:dyDescent="0.25">
      <c r="D982" t="s">
        <v>168</v>
      </c>
      <c r="E982" t="s">
        <v>11</v>
      </c>
      <c r="F982" t="s">
        <v>12</v>
      </c>
      <c r="G982" t="str">
        <f ca="1">OFFSET('GROUP-FOR-PLOT'!$B$4,MATCH(F982,'GROUP-FOR-PLOT'!$A$5:$A$118,0),0)</f>
        <v>Zeolitic</v>
      </c>
      <c r="H982">
        <v>1600</v>
      </c>
      <c r="I982">
        <v>95.144356955380772</v>
      </c>
      <c r="J982" s="35"/>
      <c r="K982" s="35"/>
      <c r="N982" t="s">
        <v>193</v>
      </c>
      <c r="O982" t="s">
        <v>4</v>
      </c>
      <c r="P982" t="s">
        <v>13</v>
      </c>
      <c r="Q982" t="str">
        <f ca="1">OFFSET('GROUP-FOR-PLOT'!$B$4,MATCH(P982,'GROUP-FOR-PLOT'!$A$5:$A$118,0),0)</f>
        <v>Devitrified</v>
      </c>
      <c r="R982">
        <v>400</v>
      </c>
      <c r="S982">
        <v>48</v>
      </c>
    </row>
    <row r="983" spans="4:19" x14ac:dyDescent="0.25">
      <c r="D983" t="s">
        <v>135</v>
      </c>
      <c r="E983" t="s">
        <v>11</v>
      </c>
      <c r="F983" t="s">
        <v>29</v>
      </c>
      <c r="G983" t="str">
        <f ca="1">OFFSET('GROUP-FOR-PLOT'!$B$4,MATCH(F983,'GROUP-FOR-PLOT'!$A$5:$A$118,0),0)</f>
        <v>Zeolitic</v>
      </c>
      <c r="H983">
        <v>1600</v>
      </c>
      <c r="I983">
        <v>300.08136482939608</v>
      </c>
      <c r="J983" s="35"/>
      <c r="K983" s="35"/>
      <c r="N983" t="s">
        <v>193</v>
      </c>
      <c r="O983" t="s">
        <v>4</v>
      </c>
      <c r="P983" t="s">
        <v>5</v>
      </c>
      <c r="Q983" t="str">
        <f ca="1">OFFSET('GROUP-FOR-PLOT'!$B$4,MATCH(P983,'GROUP-FOR-PLOT'!$A$5:$A$118,0),0)</f>
        <v>Devitrified</v>
      </c>
      <c r="R983">
        <v>400</v>
      </c>
      <c r="S983">
        <v>13</v>
      </c>
    </row>
    <row r="984" spans="4:19" x14ac:dyDescent="0.25">
      <c r="D984" t="s">
        <v>137</v>
      </c>
      <c r="E984" t="s">
        <v>11</v>
      </c>
      <c r="F984" t="s">
        <v>12</v>
      </c>
      <c r="G984" t="str">
        <f ca="1">OFFSET('GROUP-FOR-PLOT'!$B$4,MATCH(F984,'GROUP-FOR-PLOT'!$A$5:$A$118,0),0)</f>
        <v>Zeolitic</v>
      </c>
      <c r="H984">
        <v>1600</v>
      </c>
      <c r="I984">
        <v>300.90813648293943</v>
      </c>
      <c r="J984" s="35"/>
      <c r="K984" s="35"/>
      <c r="N984" t="s">
        <v>173</v>
      </c>
      <c r="O984" t="s">
        <v>4</v>
      </c>
      <c r="P984" t="s">
        <v>26</v>
      </c>
      <c r="Q984" t="str">
        <f ca="1">OFFSET('GROUP-FOR-PLOT'!$B$4,MATCH(P984,'GROUP-FOR-PLOT'!$A$5:$A$118,0),0)</f>
        <v>Devitrified</v>
      </c>
      <c r="R984">
        <v>400</v>
      </c>
      <c r="S984">
        <v>20.013123359579936</v>
      </c>
    </row>
    <row r="985" spans="4:19" x14ac:dyDescent="0.25">
      <c r="D985" t="s">
        <v>144</v>
      </c>
      <c r="E985" t="s">
        <v>11</v>
      </c>
      <c r="F985" t="s">
        <v>12</v>
      </c>
      <c r="G985" t="str">
        <f ca="1">OFFSET('GROUP-FOR-PLOT'!$B$4,MATCH(F985,'GROUP-FOR-PLOT'!$A$5:$A$118,0),0)</f>
        <v>Zeolitic</v>
      </c>
      <c r="H985">
        <v>1600</v>
      </c>
      <c r="I985">
        <v>42.131233595800495</v>
      </c>
      <c r="J985" s="35"/>
      <c r="K985" s="35"/>
      <c r="N985" t="s">
        <v>173</v>
      </c>
      <c r="O985" t="s">
        <v>4</v>
      </c>
      <c r="P985" t="s">
        <v>26</v>
      </c>
      <c r="Q985" t="str">
        <f ca="1">OFFSET('GROUP-FOR-PLOT'!$B$4,MATCH(P985,'GROUP-FOR-PLOT'!$A$5:$A$118,0),0)</f>
        <v>Devitrified</v>
      </c>
      <c r="R985">
        <v>400</v>
      </c>
      <c r="S985">
        <v>20.013123359580163</v>
      </c>
    </row>
    <row r="986" spans="4:19" x14ac:dyDescent="0.25">
      <c r="D986" t="s">
        <v>144</v>
      </c>
      <c r="E986" t="s">
        <v>11</v>
      </c>
      <c r="F986" t="s">
        <v>12</v>
      </c>
      <c r="G986" t="str">
        <f ca="1">OFFSET('GROUP-FOR-PLOT'!$B$4,MATCH(F986,'GROUP-FOR-PLOT'!$A$5:$A$118,0),0)</f>
        <v>Zeolitic</v>
      </c>
      <c r="H986">
        <v>1600</v>
      </c>
      <c r="I986">
        <v>109.90813648293943</v>
      </c>
      <c r="J986" s="35"/>
      <c r="K986" s="35"/>
      <c r="N986" t="s">
        <v>196</v>
      </c>
      <c r="O986" t="s">
        <v>4</v>
      </c>
      <c r="P986" t="s">
        <v>5</v>
      </c>
      <c r="Q986" t="str">
        <f ca="1">OFFSET('GROUP-FOR-PLOT'!$B$4,MATCH(P986,'GROUP-FOR-PLOT'!$A$5:$A$118,0),0)</f>
        <v>Devitrified</v>
      </c>
      <c r="R986">
        <v>400</v>
      </c>
      <c r="S986">
        <v>30</v>
      </c>
    </row>
    <row r="987" spans="4:19" x14ac:dyDescent="0.25">
      <c r="D987" t="s">
        <v>34</v>
      </c>
      <c r="E987" t="s">
        <v>11</v>
      </c>
      <c r="F987" t="s">
        <v>18</v>
      </c>
      <c r="G987" t="str">
        <f ca="1">OFFSET('GROUP-FOR-PLOT'!$B$4,MATCH(F987,'GROUP-FOR-PLOT'!$A$5:$A$118,0),0)</f>
        <v>Zeolitic</v>
      </c>
      <c r="H987">
        <v>1600</v>
      </c>
      <c r="I987">
        <v>191.98950131233596</v>
      </c>
      <c r="J987" s="35"/>
      <c r="K987" s="35"/>
      <c r="N987" t="s">
        <v>196</v>
      </c>
      <c r="O987" t="s">
        <v>4</v>
      </c>
      <c r="P987" t="s">
        <v>5</v>
      </c>
      <c r="Q987" t="str">
        <f ca="1">OFFSET('GROUP-FOR-PLOT'!$B$4,MATCH(P987,'GROUP-FOR-PLOT'!$A$5:$A$118,0),0)</f>
        <v>Devitrified</v>
      </c>
      <c r="R987">
        <v>400</v>
      </c>
      <c r="S987">
        <v>24</v>
      </c>
    </row>
    <row r="988" spans="4:19" x14ac:dyDescent="0.25">
      <c r="D988" t="s">
        <v>46</v>
      </c>
      <c r="E988" t="s">
        <v>11</v>
      </c>
      <c r="F988" t="s">
        <v>12</v>
      </c>
      <c r="G988" t="str">
        <f ca="1">OFFSET('GROUP-FOR-PLOT'!$B$4,MATCH(F988,'GROUP-FOR-PLOT'!$A$5:$A$118,0),0)</f>
        <v>Zeolitic</v>
      </c>
      <c r="H988">
        <v>1600</v>
      </c>
      <c r="I988">
        <v>129.92125984251925</v>
      </c>
      <c r="J988" s="35"/>
      <c r="K988" s="35"/>
      <c r="N988" t="s">
        <v>201</v>
      </c>
      <c r="O988" t="s">
        <v>4</v>
      </c>
      <c r="P988" t="s">
        <v>13</v>
      </c>
      <c r="Q988" t="str">
        <f ca="1">OFFSET('GROUP-FOR-PLOT'!$B$4,MATCH(P988,'GROUP-FOR-PLOT'!$A$5:$A$118,0),0)</f>
        <v>Devitrified</v>
      </c>
      <c r="R988">
        <v>400</v>
      </c>
      <c r="S988">
        <v>13</v>
      </c>
    </row>
    <row r="989" spans="4:19" x14ac:dyDescent="0.25">
      <c r="D989" t="s">
        <v>82</v>
      </c>
      <c r="E989" t="s">
        <v>11</v>
      </c>
      <c r="F989" t="s">
        <v>12</v>
      </c>
      <c r="G989" t="str">
        <f ca="1">OFFSET('GROUP-FOR-PLOT'!$B$4,MATCH(F989,'GROUP-FOR-PLOT'!$A$5:$A$118,0),0)</f>
        <v>Zeolitic</v>
      </c>
      <c r="H989">
        <v>1600</v>
      </c>
      <c r="I989">
        <v>343.09186351706012</v>
      </c>
      <c r="J989" s="35"/>
      <c r="K989" s="35"/>
      <c r="N989" t="s">
        <v>73</v>
      </c>
      <c r="O989" t="s">
        <v>4</v>
      </c>
      <c r="P989" t="s">
        <v>5</v>
      </c>
      <c r="Q989" t="str">
        <f ca="1">OFFSET('GROUP-FOR-PLOT'!$B$4,MATCH(P989,'GROUP-FOR-PLOT'!$A$5:$A$118,0),0)</f>
        <v>Devitrified</v>
      </c>
      <c r="R989">
        <v>400</v>
      </c>
      <c r="S989">
        <v>10.498687664042336</v>
      </c>
    </row>
    <row r="990" spans="4:19" x14ac:dyDescent="0.25">
      <c r="D990" t="s">
        <v>82</v>
      </c>
      <c r="E990" t="s">
        <v>11</v>
      </c>
      <c r="F990" t="s">
        <v>52</v>
      </c>
      <c r="G990" t="str">
        <f ca="1">OFFSET('GROUP-FOR-PLOT'!$B$4,MATCH(F990,'GROUP-FOR-PLOT'!$A$5:$A$118,0),0)</f>
        <v>Zeolitic</v>
      </c>
      <c r="H990">
        <v>1600</v>
      </c>
      <c r="I990">
        <v>56.908136482939881</v>
      </c>
      <c r="J990" s="35"/>
      <c r="K990" s="35"/>
      <c r="N990" t="s">
        <v>76</v>
      </c>
      <c r="O990" t="s">
        <v>4</v>
      </c>
      <c r="P990" t="s">
        <v>5</v>
      </c>
      <c r="Q990" t="str">
        <f ca="1">OFFSET('GROUP-FOR-PLOT'!$B$4,MATCH(P990,'GROUP-FOR-PLOT'!$A$5:$A$118,0),0)</f>
        <v>Devitrified</v>
      </c>
      <c r="R990">
        <v>400</v>
      </c>
      <c r="S990">
        <v>5.973753280839901</v>
      </c>
    </row>
    <row r="991" spans="4:19" x14ac:dyDescent="0.25">
      <c r="D991" t="s">
        <v>97</v>
      </c>
      <c r="E991" t="s">
        <v>11</v>
      </c>
      <c r="F991" t="s">
        <v>18</v>
      </c>
      <c r="G991" t="str">
        <f ca="1">OFFSET('GROUP-FOR-PLOT'!$B$4,MATCH(F991,'GROUP-FOR-PLOT'!$A$5:$A$118,0),0)</f>
        <v>Zeolitic</v>
      </c>
      <c r="H991">
        <v>1600</v>
      </c>
      <c r="I991">
        <v>400</v>
      </c>
      <c r="J991" s="35"/>
      <c r="K991" s="35"/>
      <c r="N991" t="s">
        <v>82</v>
      </c>
      <c r="O991" t="s">
        <v>4</v>
      </c>
      <c r="P991" t="s">
        <v>5</v>
      </c>
      <c r="Q991" t="str">
        <f ca="1">OFFSET('GROUP-FOR-PLOT'!$B$4,MATCH(P991,'GROUP-FOR-PLOT'!$A$5:$A$118,0),0)</f>
        <v>Devitrified</v>
      </c>
      <c r="R991">
        <v>400</v>
      </c>
      <c r="S991">
        <v>322.9475065616798</v>
      </c>
    </row>
    <row r="992" spans="4:19" x14ac:dyDescent="0.25">
      <c r="D992" t="s">
        <v>110</v>
      </c>
      <c r="E992" t="s">
        <v>11</v>
      </c>
      <c r="F992" t="s">
        <v>18</v>
      </c>
      <c r="G992" t="str">
        <f ca="1">OFFSET('GROUP-FOR-PLOT'!$B$4,MATCH(F992,'GROUP-FOR-PLOT'!$A$5:$A$118,0),0)</f>
        <v>Zeolitic</v>
      </c>
      <c r="H992">
        <v>1600</v>
      </c>
      <c r="I992">
        <v>117.0524934383202</v>
      </c>
      <c r="J992" s="35"/>
      <c r="K992" s="35"/>
      <c r="N992" t="s">
        <v>110</v>
      </c>
      <c r="O992" t="s">
        <v>4</v>
      </c>
      <c r="P992" t="s">
        <v>5</v>
      </c>
      <c r="Q992" t="str">
        <f ca="1">OFFSET('GROUP-FOR-PLOT'!$B$4,MATCH(P992,'GROUP-FOR-PLOT'!$A$5:$A$118,0),0)</f>
        <v>Devitrified</v>
      </c>
      <c r="R992">
        <v>400</v>
      </c>
      <c r="S992">
        <v>47.039370078740149</v>
      </c>
    </row>
    <row r="993" spans="4:19" x14ac:dyDescent="0.25">
      <c r="D993" t="s">
        <v>110</v>
      </c>
      <c r="E993" t="s">
        <v>11</v>
      </c>
      <c r="F993" t="s">
        <v>18</v>
      </c>
      <c r="G993" t="str">
        <f ca="1">OFFSET('GROUP-FOR-PLOT'!$B$4,MATCH(F993,'GROUP-FOR-PLOT'!$A$5:$A$118,0),0)</f>
        <v>Zeolitic</v>
      </c>
      <c r="H993">
        <v>1600</v>
      </c>
      <c r="I993">
        <v>29.855643044619683</v>
      </c>
      <c r="N993" t="s">
        <v>113</v>
      </c>
      <c r="O993" s="35" t="s">
        <v>4</v>
      </c>
      <c r="P993" t="s">
        <v>5</v>
      </c>
      <c r="Q993" t="str">
        <f ca="1">OFFSET('GROUP-FOR-PLOT'!$B$4,MATCH(P993,'GROUP-FOR-PLOT'!$A$5:$A$118,0),0)</f>
        <v>Devitrified</v>
      </c>
      <c r="R993">
        <v>400</v>
      </c>
      <c r="S993">
        <v>41.934383202099752</v>
      </c>
    </row>
    <row r="994" spans="4:19" x14ac:dyDescent="0.25">
      <c r="D994" t="s">
        <v>108</v>
      </c>
      <c r="E994" t="s">
        <v>11</v>
      </c>
      <c r="F994" t="s">
        <v>12</v>
      </c>
      <c r="G994" t="str">
        <f ca="1">OFFSET('GROUP-FOR-PLOT'!$B$4,MATCH(F994,'GROUP-FOR-PLOT'!$A$5:$A$118,0),0)</f>
        <v>Zeolitic</v>
      </c>
      <c r="H994" s="35">
        <v>2000</v>
      </c>
      <c r="I994" s="35">
        <v>140.09186351705966</v>
      </c>
      <c r="N994" t="s">
        <v>113</v>
      </c>
      <c r="O994" s="35" t="s">
        <v>4</v>
      </c>
      <c r="P994" t="s">
        <v>5</v>
      </c>
      <c r="Q994" t="str">
        <f ca="1">OFFSET('GROUP-FOR-PLOT'!$B$4,MATCH(P994,'GROUP-FOR-PLOT'!$A$5:$A$118,0),0)</f>
        <v>Devitrified</v>
      </c>
      <c r="R994">
        <v>400</v>
      </c>
      <c r="S994">
        <v>43.963254593175407</v>
      </c>
    </row>
    <row r="995" spans="4:19" x14ac:dyDescent="0.25">
      <c r="D995" t="s">
        <v>108</v>
      </c>
      <c r="E995" t="s">
        <v>11</v>
      </c>
      <c r="F995" t="s">
        <v>12</v>
      </c>
      <c r="G995" t="str">
        <f ca="1">OFFSET('GROUP-FOR-PLOT'!$B$4,MATCH(F995,'GROUP-FOR-PLOT'!$A$5:$A$118,0),0)</f>
        <v>Zeolitic</v>
      </c>
      <c r="H995" s="35">
        <v>2000</v>
      </c>
      <c r="I995" s="35">
        <v>104.98687664041972</v>
      </c>
      <c r="N995" t="s">
        <v>113</v>
      </c>
      <c r="O995" s="35" t="s">
        <v>4</v>
      </c>
      <c r="P995" t="s">
        <v>5</v>
      </c>
      <c r="Q995" t="str">
        <f ca="1">OFFSET('GROUP-FOR-PLOT'!$B$4,MATCH(P995,'GROUP-FOR-PLOT'!$A$5:$A$118,0),0)</f>
        <v>Devitrified</v>
      </c>
      <c r="R995">
        <v>400</v>
      </c>
      <c r="S995">
        <v>112.00262467191624</v>
      </c>
    </row>
    <row r="996" spans="4:19" x14ac:dyDescent="0.25">
      <c r="D996" t="s">
        <v>37</v>
      </c>
      <c r="E996" t="s">
        <v>9</v>
      </c>
      <c r="F996" t="s">
        <v>12</v>
      </c>
      <c r="G996" t="str">
        <f ca="1">OFFSET('GROUP-FOR-PLOT'!$B$4,MATCH(F996,'GROUP-FOR-PLOT'!$A$5:$A$118,0),0)</f>
        <v>Zeolitic</v>
      </c>
      <c r="H996" s="35">
        <v>2000</v>
      </c>
      <c r="I996" s="35">
        <v>31.144356955379862</v>
      </c>
      <c r="N996" t="s">
        <v>112</v>
      </c>
      <c r="O996" s="35" t="s">
        <v>4</v>
      </c>
      <c r="P996" t="s">
        <v>5</v>
      </c>
      <c r="Q996" t="str">
        <f ca="1">OFFSET('GROUP-FOR-PLOT'!$B$4,MATCH(P996,'GROUP-FOR-PLOT'!$A$5:$A$118,0),0)</f>
        <v>Devitrified</v>
      </c>
      <c r="R996">
        <v>400</v>
      </c>
      <c r="S996">
        <v>400</v>
      </c>
    </row>
    <row r="997" spans="4:19" x14ac:dyDescent="0.25">
      <c r="D997" t="s">
        <v>48</v>
      </c>
      <c r="E997" t="s">
        <v>11</v>
      </c>
      <c r="F997" t="s">
        <v>12</v>
      </c>
      <c r="G997" t="str">
        <f ca="1">OFFSET('GROUP-FOR-PLOT'!$B$4,MATCH(F997,'GROUP-FOR-PLOT'!$A$5:$A$118,0),0)</f>
        <v>Zeolitic</v>
      </c>
      <c r="H997" s="35">
        <v>2000</v>
      </c>
      <c r="I997" s="35">
        <v>96</v>
      </c>
      <c r="N997" t="s">
        <v>147</v>
      </c>
      <c r="O997" t="s">
        <v>4</v>
      </c>
      <c r="P997" t="s">
        <v>93</v>
      </c>
      <c r="Q997" t="str">
        <f ca="1">OFFSET('GROUP-FOR-PLOT'!$B$4,MATCH(P997,'GROUP-FOR-PLOT'!$A$5:$A$118,0),0)</f>
        <v>Devitrified</v>
      </c>
      <c r="R997">
        <v>400</v>
      </c>
      <c r="S997">
        <v>249.01574803149606</v>
      </c>
    </row>
    <row r="998" spans="4:19" x14ac:dyDescent="0.25">
      <c r="D998" t="s">
        <v>61</v>
      </c>
      <c r="E998" t="s">
        <v>11</v>
      </c>
      <c r="F998" t="s">
        <v>12</v>
      </c>
      <c r="G998" t="str">
        <f ca="1">OFFSET('GROUP-FOR-PLOT'!$B$4,MATCH(F998,'GROUP-FOR-PLOT'!$A$5:$A$118,0),0)</f>
        <v>Zeolitic</v>
      </c>
      <c r="H998" s="35">
        <v>2000</v>
      </c>
      <c r="I998" s="35">
        <v>59.711286089239366</v>
      </c>
      <c r="J998" s="35"/>
      <c r="K998" s="35"/>
      <c r="N998" t="s">
        <v>149</v>
      </c>
      <c r="O998" t="s">
        <v>4</v>
      </c>
      <c r="P998" t="s">
        <v>93</v>
      </c>
      <c r="Q998" t="str">
        <f ca="1">OFFSET('GROUP-FOR-PLOT'!$B$4,MATCH(P998,'GROUP-FOR-PLOT'!$A$5:$A$118,0),0)</f>
        <v>Devitrified</v>
      </c>
      <c r="R998">
        <v>400</v>
      </c>
      <c r="S998">
        <v>240.81364829396307</v>
      </c>
    </row>
    <row r="999" spans="4:19" x14ac:dyDescent="0.25">
      <c r="D999" t="s">
        <v>61</v>
      </c>
      <c r="E999" t="s">
        <v>9</v>
      </c>
      <c r="F999" t="s">
        <v>19</v>
      </c>
      <c r="G999" t="str">
        <f ca="1">OFFSET('GROUP-FOR-PLOT'!$B$4,MATCH(F999,'GROUP-FOR-PLOT'!$A$5:$A$118,0),0)</f>
        <v>Zeolitic</v>
      </c>
      <c r="H999" s="35">
        <v>2000</v>
      </c>
      <c r="I999" s="35">
        <v>195.20997375328079</v>
      </c>
      <c r="J999" s="35"/>
      <c r="K999" s="35"/>
      <c r="N999" t="s">
        <v>149</v>
      </c>
      <c r="O999" t="s">
        <v>4</v>
      </c>
      <c r="P999" t="s">
        <v>93</v>
      </c>
      <c r="Q999" t="str">
        <f ca="1">OFFSET('GROUP-FOR-PLOT'!$B$4,MATCH(P999,'GROUP-FOR-PLOT'!$A$5:$A$118,0),0)</f>
        <v>Devitrified</v>
      </c>
      <c r="R999">
        <v>400</v>
      </c>
      <c r="S999">
        <v>5.8950131233596039</v>
      </c>
    </row>
    <row r="1000" spans="4:19" x14ac:dyDescent="0.25">
      <c r="D1000" t="s">
        <v>61</v>
      </c>
      <c r="E1000" t="s">
        <v>4</v>
      </c>
      <c r="F1000" t="s">
        <v>31</v>
      </c>
      <c r="G1000" t="str">
        <f ca="1">OFFSET('GROUP-FOR-PLOT'!$B$4,MATCH(F1000,'GROUP-FOR-PLOT'!$A$5:$A$118,0),0)</f>
        <v>Zeolitic</v>
      </c>
      <c r="H1000" s="35">
        <v>2000</v>
      </c>
      <c r="I1000" s="35">
        <v>88.947506561679802</v>
      </c>
      <c r="J1000" s="35"/>
      <c r="K1000" s="35"/>
      <c r="N1000" t="s">
        <v>208</v>
      </c>
      <c r="O1000" t="s">
        <v>4</v>
      </c>
      <c r="P1000" t="s">
        <v>93</v>
      </c>
      <c r="Q1000" t="str">
        <f ca="1">OFFSET('GROUP-FOR-PLOT'!$B$4,MATCH(P1000,'GROUP-FOR-PLOT'!$A$5:$A$118,0),0)</f>
        <v>Devitrified</v>
      </c>
      <c r="R1000">
        <v>400</v>
      </c>
      <c r="S1000">
        <v>69.026246719160099</v>
      </c>
    </row>
    <row r="1001" spans="4:19" x14ac:dyDescent="0.25">
      <c r="D1001" t="s">
        <v>67</v>
      </c>
      <c r="E1001" t="s">
        <v>11</v>
      </c>
      <c r="F1001" t="s">
        <v>18</v>
      </c>
      <c r="G1001" t="str">
        <f ca="1">OFFSET('GROUP-FOR-PLOT'!$B$4,MATCH(F1001,'GROUP-FOR-PLOT'!$A$5:$A$118,0),0)</f>
        <v>Zeolitic</v>
      </c>
      <c r="H1001" s="35">
        <v>2000</v>
      </c>
      <c r="I1001" s="35">
        <v>215.92913385826705</v>
      </c>
      <c r="J1001" s="35"/>
      <c r="K1001" s="35"/>
      <c r="N1001" t="s">
        <v>208</v>
      </c>
      <c r="O1001" t="s">
        <v>4</v>
      </c>
      <c r="P1001" t="s">
        <v>93</v>
      </c>
      <c r="Q1001" t="str">
        <f ca="1">OFFSET('GROUP-FOR-PLOT'!$B$4,MATCH(P1001,'GROUP-FOR-PLOT'!$A$5:$A$118,0),0)</f>
        <v>Devitrified</v>
      </c>
      <c r="R1001">
        <v>400</v>
      </c>
      <c r="S1001">
        <v>72</v>
      </c>
    </row>
    <row r="1002" spans="4:19" x14ac:dyDescent="0.25">
      <c r="D1002" t="s">
        <v>67</v>
      </c>
      <c r="E1002" t="s">
        <v>4</v>
      </c>
      <c r="F1002" t="s">
        <v>18</v>
      </c>
      <c r="G1002" t="str">
        <f ca="1">OFFSET('GROUP-FOR-PLOT'!$B$4,MATCH(F1002,'GROUP-FOR-PLOT'!$A$5:$A$118,0),0)</f>
        <v>Zeolitic</v>
      </c>
      <c r="H1002" s="35">
        <v>2000</v>
      </c>
      <c r="I1002" s="35">
        <v>40.026246719160554</v>
      </c>
      <c r="J1002" s="35"/>
      <c r="K1002" s="35"/>
      <c r="N1002" t="s">
        <v>208</v>
      </c>
      <c r="O1002" t="s">
        <v>4</v>
      </c>
      <c r="P1002" t="s">
        <v>93</v>
      </c>
      <c r="Q1002" t="str">
        <f ca="1">OFFSET('GROUP-FOR-PLOT'!$B$4,MATCH(P1002,'GROUP-FOR-PLOT'!$A$5:$A$118,0),0)</f>
        <v>Devitrified</v>
      </c>
      <c r="R1002">
        <v>400</v>
      </c>
      <c r="S1002">
        <v>72</v>
      </c>
    </row>
    <row r="1003" spans="4:19" x14ac:dyDescent="0.25">
      <c r="D1003" t="s">
        <v>87</v>
      </c>
      <c r="E1003" t="s">
        <v>11</v>
      </c>
      <c r="F1003" t="s">
        <v>12</v>
      </c>
      <c r="G1003" t="str">
        <f ca="1">OFFSET('GROUP-FOR-PLOT'!$B$4,MATCH(F1003,'GROUP-FOR-PLOT'!$A$5:$A$118,0),0)</f>
        <v>Zeolitic</v>
      </c>
      <c r="H1003" s="35">
        <v>2000</v>
      </c>
      <c r="I1003" s="35">
        <v>165.8950131233596</v>
      </c>
      <c r="J1003" s="35"/>
      <c r="K1003" s="35"/>
      <c r="N1003" t="s">
        <v>25</v>
      </c>
      <c r="O1003" s="35" t="s">
        <v>4</v>
      </c>
      <c r="P1003" t="s">
        <v>5</v>
      </c>
      <c r="Q1003" t="str">
        <f ca="1">OFFSET('GROUP-FOR-PLOT'!$B$4,MATCH(P1003,'GROUP-FOR-PLOT'!$A$5:$A$118,0),0)</f>
        <v>Devitrified</v>
      </c>
      <c r="R1003">
        <v>800</v>
      </c>
      <c r="S1003">
        <v>256.01312335958005</v>
      </c>
    </row>
    <row r="1004" spans="4:19" x14ac:dyDescent="0.25">
      <c r="D1004" t="s">
        <v>87</v>
      </c>
      <c r="E1004" t="s">
        <v>11</v>
      </c>
      <c r="F1004" t="s">
        <v>12</v>
      </c>
      <c r="G1004" t="str">
        <f ca="1">OFFSET('GROUP-FOR-PLOT'!$B$4,MATCH(F1004,'GROUP-FOR-PLOT'!$A$5:$A$118,0),0)</f>
        <v>Zeolitic</v>
      </c>
      <c r="H1004" s="35">
        <v>2000</v>
      </c>
      <c r="I1004" s="35">
        <v>234.1049868766404</v>
      </c>
      <c r="J1004" s="35"/>
      <c r="K1004" s="35"/>
      <c r="N1004" t="s">
        <v>25</v>
      </c>
      <c r="O1004" s="35" t="s">
        <v>4</v>
      </c>
      <c r="P1004" t="s">
        <v>5</v>
      </c>
      <c r="Q1004" t="str">
        <f ca="1">OFFSET('GROUP-FOR-PLOT'!$B$4,MATCH(P1004,'GROUP-FOR-PLOT'!$A$5:$A$118,0),0)</f>
        <v>Devitrified</v>
      </c>
      <c r="R1004">
        <v>800</v>
      </c>
      <c r="S1004">
        <v>143.98687664041995</v>
      </c>
    </row>
    <row r="1005" spans="4:19" x14ac:dyDescent="0.25">
      <c r="D1005" t="s">
        <v>90</v>
      </c>
      <c r="E1005" t="s">
        <v>9</v>
      </c>
      <c r="F1005" t="s">
        <v>18</v>
      </c>
      <c r="G1005" t="str">
        <f ca="1">OFFSET('GROUP-FOR-PLOT'!$B$4,MATCH(F1005,'GROUP-FOR-PLOT'!$A$5:$A$118,0),0)</f>
        <v>Zeolitic</v>
      </c>
      <c r="H1005" s="35">
        <v>2000</v>
      </c>
      <c r="I1005" s="35">
        <v>45.971128608923664</v>
      </c>
      <c r="J1005" s="35"/>
      <c r="K1005" s="35"/>
      <c r="N1005" t="s">
        <v>37</v>
      </c>
      <c r="O1005" s="35" t="s">
        <v>4</v>
      </c>
      <c r="P1005" t="s">
        <v>5</v>
      </c>
      <c r="Q1005" t="str">
        <f ca="1">OFFSET('GROUP-FOR-PLOT'!$B$4,MATCH(P1005,'GROUP-FOR-PLOT'!$A$5:$A$118,0),0)</f>
        <v>Devitrified</v>
      </c>
      <c r="R1005">
        <v>800</v>
      </c>
      <c r="S1005">
        <v>18.921259842519703</v>
      </c>
    </row>
    <row r="1006" spans="4:19" x14ac:dyDescent="0.25">
      <c r="D1006" t="s">
        <v>90</v>
      </c>
      <c r="E1006" t="s">
        <v>6</v>
      </c>
      <c r="F1006" t="s">
        <v>19</v>
      </c>
      <c r="G1006" t="str">
        <f ca="1">OFFSET('GROUP-FOR-PLOT'!$B$4,MATCH(F1006,'GROUP-FOR-PLOT'!$A$5:$A$118,0),0)</f>
        <v>Zeolitic</v>
      </c>
      <c r="H1006" s="35">
        <v>2000</v>
      </c>
      <c r="I1006" s="35">
        <v>100.06561679790047</v>
      </c>
      <c r="J1006" s="35"/>
      <c r="K1006" s="35"/>
      <c r="N1006" t="s">
        <v>48</v>
      </c>
      <c r="O1006" s="35" t="s">
        <v>4</v>
      </c>
      <c r="P1006" t="s">
        <v>5</v>
      </c>
      <c r="Q1006" t="str">
        <f ca="1">OFFSET('GROUP-FOR-PLOT'!$B$4,MATCH(P1006,'GROUP-FOR-PLOT'!$A$5:$A$118,0),0)</f>
        <v>Devitrified</v>
      </c>
      <c r="R1006">
        <v>800</v>
      </c>
      <c r="S1006">
        <v>87.92913385826796</v>
      </c>
    </row>
    <row r="1007" spans="4:19" x14ac:dyDescent="0.25">
      <c r="D1007" t="s">
        <v>90</v>
      </c>
      <c r="E1007" t="s">
        <v>9</v>
      </c>
      <c r="F1007" t="s">
        <v>29</v>
      </c>
      <c r="G1007" t="str">
        <f ca="1">OFFSET('GROUP-FOR-PLOT'!$B$4,MATCH(F1007,'GROUP-FOR-PLOT'!$A$5:$A$118,0),0)</f>
        <v>Zeolitic</v>
      </c>
      <c r="H1007" s="35">
        <v>2000</v>
      </c>
      <c r="I1007" s="35">
        <v>38.057742782151763</v>
      </c>
      <c r="J1007" s="35"/>
      <c r="K1007" s="35"/>
      <c r="N1007" t="s">
        <v>87</v>
      </c>
      <c r="O1007" s="35" t="s">
        <v>4</v>
      </c>
      <c r="P1007" t="s">
        <v>5</v>
      </c>
      <c r="Q1007" t="str">
        <f ca="1">OFFSET('GROUP-FOR-PLOT'!$B$4,MATCH(P1007,'GROUP-FOR-PLOT'!$A$5:$A$118,0),0)</f>
        <v>Devitrified</v>
      </c>
      <c r="R1007">
        <v>800</v>
      </c>
      <c r="S1007">
        <v>47.900262467191624</v>
      </c>
    </row>
    <row r="1008" spans="4:19" x14ac:dyDescent="0.25">
      <c r="D1008" t="s">
        <v>90</v>
      </c>
      <c r="E1008" t="s">
        <v>11</v>
      </c>
      <c r="F1008" t="s">
        <v>18</v>
      </c>
      <c r="G1008" t="str">
        <f ca="1">OFFSET('GROUP-FOR-PLOT'!$B$4,MATCH(F1008,'GROUP-FOR-PLOT'!$A$5:$A$118,0),0)</f>
        <v>Zeolitic</v>
      </c>
      <c r="H1008" s="35">
        <v>2000</v>
      </c>
      <c r="I1008" s="35">
        <v>134.86876640419996</v>
      </c>
      <c r="J1008" s="35"/>
      <c r="K1008" s="35"/>
      <c r="N1008" t="s">
        <v>87</v>
      </c>
      <c r="O1008" s="35" t="s">
        <v>4</v>
      </c>
      <c r="P1008" t="s">
        <v>5</v>
      </c>
      <c r="Q1008" t="str">
        <f ca="1">OFFSET('GROUP-FOR-PLOT'!$B$4,MATCH(P1008,'GROUP-FOR-PLOT'!$A$5:$A$118,0),0)</f>
        <v>Devitrified</v>
      </c>
      <c r="R1008">
        <v>800</v>
      </c>
      <c r="S1008">
        <v>189.96062992125962</v>
      </c>
    </row>
    <row r="1009" spans="4:19" x14ac:dyDescent="0.25">
      <c r="D1009" t="s">
        <v>92</v>
      </c>
      <c r="E1009" t="s">
        <v>11</v>
      </c>
      <c r="F1009" t="s">
        <v>12</v>
      </c>
      <c r="G1009" t="str">
        <f ca="1">OFFSET('GROUP-FOR-PLOT'!$B$4,MATCH(F1009,'GROUP-FOR-PLOT'!$A$5:$A$118,0),0)</f>
        <v>Zeolitic</v>
      </c>
      <c r="H1009" s="35">
        <v>2000</v>
      </c>
      <c r="I1009" s="35">
        <v>33.136482939632515</v>
      </c>
      <c r="J1009" s="35"/>
      <c r="K1009" s="35"/>
      <c r="N1009" t="s">
        <v>87</v>
      </c>
      <c r="O1009" s="35" t="s">
        <v>4</v>
      </c>
      <c r="P1009" t="s">
        <v>5</v>
      </c>
      <c r="Q1009" t="str">
        <f ca="1">OFFSET('GROUP-FOR-PLOT'!$B$4,MATCH(P1009,'GROUP-FOR-PLOT'!$A$5:$A$118,0),0)</f>
        <v>Devitrified</v>
      </c>
      <c r="R1009">
        <v>800</v>
      </c>
      <c r="S1009">
        <v>15.091863517060574</v>
      </c>
    </row>
    <row r="1010" spans="4:19" x14ac:dyDescent="0.25">
      <c r="D1010" t="s">
        <v>92</v>
      </c>
      <c r="E1010" t="s">
        <v>11</v>
      </c>
      <c r="F1010" t="s">
        <v>29</v>
      </c>
      <c r="G1010" t="str">
        <f ca="1">OFFSET('GROUP-FOR-PLOT'!$B$4,MATCH(F1010,'GROUP-FOR-PLOT'!$A$5:$A$118,0),0)</f>
        <v>Zeolitic</v>
      </c>
      <c r="H1010" s="35">
        <v>2000</v>
      </c>
      <c r="I1010" s="35">
        <v>112.94225721784778</v>
      </c>
      <c r="J1010" s="35"/>
      <c r="K1010" s="35"/>
      <c r="N1010" t="s">
        <v>109</v>
      </c>
      <c r="O1010" s="35" t="s">
        <v>4</v>
      </c>
      <c r="P1010" t="s">
        <v>5</v>
      </c>
      <c r="Q1010" t="str">
        <f ca="1">OFFSET('GROUP-FOR-PLOT'!$B$4,MATCH(P1010,'GROUP-FOR-PLOT'!$A$5:$A$118,0),0)</f>
        <v>Devitrified</v>
      </c>
      <c r="R1010">
        <v>800</v>
      </c>
      <c r="S1010">
        <v>15.091863517060347</v>
      </c>
    </row>
    <row r="1011" spans="4:19" x14ac:dyDescent="0.25">
      <c r="D1011" t="s">
        <v>98</v>
      </c>
      <c r="E1011" t="s">
        <v>11</v>
      </c>
      <c r="F1011" t="s">
        <v>12</v>
      </c>
      <c r="G1011" t="str">
        <f ca="1">OFFSET('GROUP-FOR-PLOT'!$B$4,MATCH(F1011,'GROUP-FOR-PLOT'!$A$5:$A$118,0),0)</f>
        <v>Zeolitic</v>
      </c>
      <c r="H1011" s="35">
        <v>2000</v>
      </c>
      <c r="I1011" s="35">
        <v>263.14435695537986</v>
      </c>
      <c r="J1011" s="35"/>
      <c r="K1011" s="35"/>
      <c r="N1011" t="s">
        <v>109</v>
      </c>
      <c r="O1011" s="35" t="s">
        <v>4</v>
      </c>
      <c r="P1011" t="s">
        <v>5</v>
      </c>
      <c r="Q1011" t="str">
        <f ca="1">OFFSET('GROUP-FOR-PLOT'!$B$4,MATCH(P1011,'GROUP-FOR-PLOT'!$A$5:$A$118,0),0)</f>
        <v>Devitrified</v>
      </c>
      <c r="R1011">
        <v>800</v>
      </c>
      <c r="S1011">
        <v>85.958005249344069</v>
      </c>
    </row>
    <row r="1012" spans="4:19" x14ac:dyDescent="0.25">
      <c r="D1012" t="s">
        <v>109</v>
      </c>
      <c r="E1012" t="s">
        <v>11</v>
      </c>
      <c r="F1012" t="s">
        <v>18</v>
      </c>
      <c r="G1012" t="str">
        <f ca="1">OFFSET('GROUP-FOR-PLOT'!$B$4,MATCH(F1012,'GROUP-FOR-PLOT'!$A$5:$A$118,0),0)</f>
        <v>Zeolitic</v>
      </c>
      <c r="H1012" s="35">
        <v>2000</v>
      </c>
      <c r="I1012" s="35">
        <v>379</v>
      </c>
      <c r="N1012" t="s">
        <v>109</v>
      </c>
      <c r="O1012" s="35" t="s">
        <v>4</v>
      </c>
      <c r="P1012" t="s">
        <v>5</v>
      </c>
      <c r="Q1012" t="str">
        <f ca="1">OFFSET('GROUP-FOR-PLOT'!$B$4,MATCH(P1012,'GROUP-FOR-PLOT'!$A$5:$A$118,0),0)</f>
        <v>Devitrified</v>
      </c>
      <c r="R1012">
        <v>800</v>
      </c>
      <c r="S1012">
        <v>89.044619422572168</v>
      </c>
    </row>
    <row r="1013" spans="4:19" x14ac:dyDescent="0.25">
      <c r="D1013" t="s">
        <v>30</v>
      </c>
      <c r="E1013" t="s">
        <v>11</v>
      </c>
      <c r="F1013" t="s">
        <v>12</v>
      </c>
      <c r="G1013" t="str">
        <f ca="1">OFFSET('GROUP-FOR-PLOT'!$B$4,MATCH(F1013,'GROUP-FOR-PLOT'!$A$5:$A$118,0),0)</f>
        <v>Zeolitic</v>
      </c>
      <c r="H1013" s="35">
        <v>2000</v>
      </c>
      <c r="I1013" s="35">
        <v>73.141732283464535</v>
      </c>
      <c r="N1013" t="s">
        <v>30</v>
      </c>
      <c r="O1013" t="s">
        <v>4</v>
      </c>
      <c r="P1013" t="s">
        <v>5</v>
      </c>
      <c r="Q1013" t="str">
        <f ca="1">OFFSET('GROUP-FOR-PLOT'!$B$4,MATCH(P1013,'GROUP-FOR-PLOT'!$A$5:$A$118,0),0)</f>
        <v>Devitrified</v>
      </c>
      <c r="R1013">
        <v>800</v>
      </c>
      <c r="S1013">
        <v>46.916010498687456</v>
      </c>
    </row>
    <row r="1014" spans="4:19" x14ac:dyDescent="0.25">
      <c r="D1014" t="s">
        <v>46</v>
      </c>
      <c r="E1014" t="s">
        <v>11</v>
      </c>
      <c r="F1014" t="s">
        <v>12</v>
      </c>
      <c r="G1014" t="str">
        <f ca="1">OFFSET('GROUP-FOR-PLOT'!$B$4,MATCH(F1014,'GROUP-FOR-PLOT'!$A$5:$A$118,0),0)</f>
        <v>Zeolitic</v>
      </c>
      <c r="H1014">
        <v>2000</v>
      </c>
      <c r="I1014">
        <v>9.8425196850394059</v>
      </c>
      <c r="N1014" t="s">
        <v>193</v>
      </c>
      <c r="O1014" t="s">
        <v>4</v>
      </c>
      <c r="P1014" t="s">
        <v>5</v>
      </c>
      <c r="Q1014" t="str">
        <f ca="1">OFFSET('GROUP-FOR-PLOT'!$B$4,MATCH(P1014,'GROUP-FOR-PLOT'!$A$5:$A$118,0),0)</f>
        <v>Devitrified</v>
      </c>
      <c r="R1014">
        <v>800</v>
      </c>
      <c r="S1014">
        <v>357</v>
      </c>
    </row>
    <row r="1015" spans="4:19" x14ac:dyDescent="0.25">
      <c r="D1015" t="s">
        <v>82</v>
      </c>
      <c r="E1015" t="s">
        <v>11</v>
      </c>
      <c r="F1015" t="s">
        <v>52</v>
      </c>
      <c r="G1015" t="str">
        <f ca="1">OFFSET('GROUP-FOR-PLOT'!$B$4,MATCH(F1015,'GROUP-FOR-PLOT'!$A$5:$A$118,0),0)</f>
        <v>Zeolitic</v>
      </c>
      <c r="H1015">
        <v>2000</v>
      </c>
      <c r="I1015">
        <v>54.968503937007426</v>
      </c>
      <c r="N1015" t="s">
        <v>144</v>
      </c>
      <c r="O1015" t="s">
        <v>4</v>
      </c>
      <c r="P1015" t="s">
        <v>5</v>
      </c>
      <c r="Q1015" t="str">
        <f ca="1">OFFSET('GROUP-FOR-PLOT'!$B$4,MATCH(P1015,'GROUP-FOR-PLOT'!$A$5:$A$118,0),0)</f>
        <v>Devitrified</v>
      </c>
      <c r="R1015">
        <v>800</v>
      </c>
      <c r="S1015">
        <v>35.104986876640623</v>
      </c>
    </row>
    <row r="1016" spans="4:19" x14ac:dyDescent="0.25">
      <c r="D1016" t="s">
        <v>97</v>
      </c>
      <c r="E1016" t="s">
        <v>11</v>
      </c>
      <c r="F1016" t="s">
        <v>18</v>
      </c>
      <c r="G1016" t="str">
        <f ca="1">OFFSET('GROUP-FOR-PLOT'!$B$4,MATCH(F1016,'GROUP-FOR-PLOT'!$A$5:$A$118,0),0)</f>
        <v>Zeolitic</v>
      </c>
      <c r="H1016">
        <v>2000</v>
      </c>
      <c r="I1016">
        <v>400</v>
      </c>
      <c r="N1016" t="s">
        <v>144</v>
      </c>
      <c r="O1016" t="s">
        <v>4</v>
      </c>
      <c r="P1016" t="s">
        <v>5</v>
      </c>
      <c r="Q1016" t="str">
        <f ca="1">OFFSET('GROUP-FOR-PLOT'!$B$4,MATCH(P1016,'GROUP-FOR-PLOT'!$A$5:$A$118,0),0)</f>
        <v>Devitrified</v>
      </c>
      <c r="R1016">
        <v>800</v>
      </c>
      <c r="S1016">
        <v>180.11811023622022</v>
      </c>
    </row>
    <row r="1017" spans="4:19" x14ac:dyDescent="0.25">
      <c r="D1017" t="s">
        <v>110</v>
      </c>
      <c r="E1017" t="s">
        <v>11</v>
      </c>
      <c r="F1017" t="s">
        <v>18</v>
      </c>
      <c r="G1017" t="str">
        <f ca="1">OFFSET('GROUP-FOR-PLOT'!$B$4,MATCH(F1017,'GROUP-FOR-PLOT'!$A$5:$A$118,0),0)</f>
        <v>Zeolitic</v>
      </c>
      <c r="H1017">
        <v>2000</v>
      </c>
      <c r="I1017">
        <v>82.881889763779782</v>
      </c>
      <c r="N1017" t="s">
        <v>144</v>
      </c>
      <c r="O1017" t="s">
        <v>4</v>
      </c>
      <c r="P1017" t="s">
        <v>5</v>
      </c>
      <c r="Q1017" t="str">
        <f ca="1">OFFSET('GROUP-FOR-PLOT'!$B$4,MATCH(P1017,'GROUP-FOR-PLOT'!$A$5:$A$118,0),0)</f>
        <v>Devitrified</v>
      </c>
      <c r="R1017">
        <v>800</v>
      </c>
      <c r="S1017">
        <v>40.026246719160099</v>
      </c>
    </row>
    <row r="1018" spans="4:19" x14ac:dyDescent="0.25">
      <c r="D1018" t="s">
        <v>98</v>
      </c>
      <c r="E1018" t="s">
        <v>11</v>
      </c>
      <c r="F1018" t="s">
        <v>33</v>
      </c>
      <c r="G1018" t="str">
        <f ca="1">OFFSET('GROUP-FOR-PLOT'!$B$4,MATCH(F1018,'GROUP-FOR-PLOT'!$A$5:$A$118,0),0)</f>
        <v>Zeolitic</v>
      </c>
      <c r="H1018" s="35">
        <v>2400</v>
      </c>
      <c r="I1018" s="35">
        <v>76.881889763780237</v>
      </c>
      <c r="N1018" t="s">
        <v>46</v>
      </c>
      <c r="O1018" t="s">
        <v>4</v>
      </c>
      <c r="P1018" t="s">
        <v>5</v>
      </c>
      <c r="Q1018" t="str">
        <f ca="1">OFFSET('GROUP-FOR-PLOT'!$B$4,MATCH(P1018,'GROUP-FOR-PLOT'!$A$5:$A$118,0),0)</f>
        <v>Devitrified</v>
      </c>
      <c r="R1018">
        <v>800</v>
      </c>
      <c r="S1018">
        <v>92.92913385826796</v>
      </c>
    </row>
    <row r="1019" spans="4:19" x14ac:dyDescent="0.25">
      <c r="D1019" t="s">
        <v>173</v>
      </c>
      <c r="E1019" t="s">
        <v>11</v>
      </c>
      <c r="F1019" t="s">
        <v>86</v>
      </c>
      <c r="G1019" t="str">
        <f ca="1">OFFSET('GROUP-FOR-PLOT'!$B$4,MATCH(F1019,'GROUP-FOR-PLOT'!$A$5:$A$118,0),0)</f>
        <v>Zeolitic</v>
      </c>
      <c r="H1019">
        <v>2400</v>
      </c>
      <c r="I1019">
        <v>83.98950131233596</v>
      </c>
      <c r="J1019" s="35"/>
      <c r="K1019" s="35"/>
      <c r="N1019" t="s">
        <v>82</v>
      </c>
      <c r="O1019" t="s">
        <v>4</v>
      </c>
      <c r="P1019" t="s">
        <v>5</v>
      </c>
      <c r="Q1019" t="str">
        <f ca="1">OFFSET('GROUP-FOR-PLOT'!$B$4,MATCH(P1019,'GROUP-FOR-PLOT'!$A$5:$A$118,0),0)</f>
        <v>Devitrified</v>
      </c>
      <c r="R1019">
        <v>800</v>
      </c>
      <c r="S1019">
        <v>34.776902887138931</v>
      </c>
    </row>
    <row r="1020" spans="4:19" x14ac:dyDescent="0.25">
      <c r="D1020" t="s">
        <v>48</v>
      </c>
      <c r="E1020" t="s">
        <v>11</v>
      </c>
      <c r="F1020" t="s">
        <v>12</v>
      </c>
      <c r="G1020" t="str">
        <f ca="1">OFFSET('GROUP-FOR-PLOT'!$B$4,MATCH(F1020,'GROUP-FOR-PLOT'!$A$5:$A$118,0),0)</f>
        <v>Zeolitic</v>
      </c>
      <c r="H1020" s="35">
        <v>2400</v>
      </c>
      <c r="I1020" s="35">
        <v>154</v>
      </c>
      <c r="J1020" s="35"/>
      <c r="K1020" s="35"/>
      <c r="N1020" t="s">
        <v>82</v>
      </c>
      <c r="O1020" t="s">
        <v>4</v>
      </c>
      <c r="P1020" t="s">
        <v>5</v>
      </c>
      <c r="Q1020" t="str">
        <f ca="1">OFFSET('GROUP-FOR-PLOT'!$B$4,MATCH(P1020,'GROUP-FOR-PLOT'!$A$5:$A$118,0),0)</f>
        <v>Devitrified</v>
      </c>
      <c r="R1020">
        <v>800</v>
      </c>
      <c r="S1020">
        <v>240.15748031496105</v>
      </c>
    </row>
    <row r="1021" spans="4:19" x14ac:dyDescent="0.25">
      <c r="D1021" t="s">
        <v>61</v>
      </c>
      <c r="E1021" t="s">
        <v>4</v>
      </c>
      <c r="F1021" t="s">
        <v>31</v>
      </c>
      <c r="G1021" t="str">
        <f ca="1">OFFSET('GROUP-FOR-PLOT'!$B$4,MATCH(F1021,'GROUP-FOR-PLOT'!$A$5:$A$118,0),0)</f>
        <v>Zeolitic</v>
      </c>
      <c r="H1021" s="35">
        <v>2400</v>
      </c>
      <c r="I1021" s="35">
        <v>40.973753280839446</v>
      </c>
      <c r="J1021" s="35"/>
      <c r="K1021" s="35"/>
      <c r="N1021" t="s">
        <v>82</v>
      </c>
      <c r="O1021" t="s">
        <v>4</v>
      </c>
      <c r="P1021" t="s">
        <v>5</v>
      </c>
      <c r="Q1021" t="str">
        <f ca="1">OFFSET('GROUP-FOR-PLOT'!$B$4,MATCH(P1021,'GROUP-FOR-PLOT'!$A$5:$A$118,0),0)</f>
        <v>Devitrified</v>
      </c>
      <c r="R1021">
        <v>800</v>
      </c>
      <c r="S1021">
        <v>46.934383202099525</v>
      </c>
    </row>
    <row r="1022" spans="4:19" x14ac:dyDescent="0.25">
      <c r="D1022" t="s">
        <v>87</v>
      </c>
      <c r="E1022" t="s">
        <v>11</v>
      </c>
      <c r="F1022" t="s">
        <v>12</v>
      </c>
      <c r="G1022" t="str">
        <f ca="1">OFFSET('GROUP-FOR-PLOT'!$B$4,MATCH(F1022,'GROUP-FOR-PLOT'!$A$5:$A$118,0),0)</f>
        <v>Zeolitic</v>
      </c>
      <c r="H1022" s="35">
        <v>2400</v>
      </c>
      <c r="I1022" s="35">
        <v>9.9895013123355056</v>
      </c>
      <c r="J1022" s="35"/>
      <c r="K1022" s="35"/>
      <c r="N1022" t="s">
        <v>110</v>
      </c>
      <c r="O1022" t="s">
        <v>4</v>
      </c>
      <c r="P1022" t="s">
        <v>5</v>
      </c>
      <c r="Q1022" t="str">
        <f ca="1">OFFSET('GROUP-FOR-PLOT'!$B$4,MATCH(P1022,'GROUP-FOR-PLOT'!$A$5:$A$118,0),0)</f>
        <v>Devitrified</v>
      </c>
      <c r="R1022">
        <v>800</v>
      </c>
      <c r="S1022">
        <v>24.934383202099752</v>
      </c>
    </row>
    <row r="1023" spans="4:19" x14ac:dyDescent="0.25">
      <c r="D1023" t="s">
        <v>90</v>
      </c>
      <c r="E1023" t="s">
        <v>11</v>
      </c>
      <c r="F1023" t="s">
        <v>18</v>
      </c>
      <c r="G1023" t="str">
        <f ca="1">OFFSET('GROUP-FOR-PLOT'!$B$4,MATCH(F1023,'GROUP-FOR-PLOT'!$A$5:$A$118,0),0)</f>
        <v>Zeolitic</v>
      </c>
      <c r="H1023" s="35">
        <v>2400</v>
      </c>
      <c r="I1023" s="35">
        <v>60.997375328083763</v>
      </c>
      <c r="J1023" s="35"/>
      <c r="K1023" s="35"/>
      <c r="N1023" t="s">
        <v>110</v>
      </c>
      <c r="O1023" t="s">
        <v>4</v>
      </c>
      <c r="P1023" t="s">
        <v>5</v>
      </c>
      <c r="Q1023" t="str">
        <f ca="1">OFFSET('GROUP-FOR-PLOT'!$B$4,MATCH(P1023,'GROUP-FOR-PLOT'!$A$5:$A$118,0),0)</f>
        <v>Devitrified</v>
      </c>
      <c r="R1023">
        <v>800</v>
      </c>
      <c r="S1023">
        <v>10.170603674540416</v>
      </c>
    </row>
    <row r="1024" spans="4:19" x14ac:dyDescent="0.25">
      <c r="D1024" t="s">
        <v>90</v>
      </c>
      <c r="E1024" t="s">
        <v>11</v>
      </c>
      <c r="F1024" t="s">
        <v>18</v>
      </c>
      <c r="G1024" t="str">
        <f ca="1">OFFSET('GROUP-FOR-PLOT'!$B$4,MATCH(F1024,'GROUP-FOR-PLOT'!$A$5:$A$118,0),0)</f>
        <v>Zeolitic</v>
      </c>
      <c r="H1024" s="35">
        <v>2400</v>
      </c>
      <c r="I1024" s="35">
        <v>68.897637795274932</v>
      </c>
      <c r="J1024" s="35"/>
      <c r="K1024" s="35"/>
      <c r="N1024" t="s">
        <v>110</v>
      </c>
      <c r="O1024" t="s">
        <v>4</v>
      </c>
      <c r="P1024" t="s">
        <v>5</v>
      </c>
      <c r="Q1024" t="str">
        <f ca="1">OFFSET('GROUP-FOR-PLOT'!$B$4,MATCH(P1024,'GROUP-FOR-PLOT'!$A$5:$A$118,0),0)</f>
        <v>Devitrified</v>
      </c>
      <c r="R1024">
        <v>800</v>
      </c>
      <c r="S1024">
        <v>132.88188976377978</v>
      </c>
    </row>
    <row r="1025" spans="4:19" x14ac:dyDescent="0.25">
      <c r="D1025" t="s">
        <v>90</v>
      </c>
      <c r="E1025" t="s">
        <v>11</v>
      </c>
      <c r="F1025" t="s">
        <v>18</v>
      </c>
      <c r="G1025" t="str">
        <f ca="1">OFFSET('GROUP-FOR-PLOT'!$B$4,MATCH(F1025,'GROUP-FOR-PLOT'!$A$5:$A$118,0),0)</f>
        <v>Zeolitic</v>
      </c>
      <c r="H1025" s="35">
        <v>2400</v>
      </c>
      <c r="I1025" s="35">
        <v>9.1863517061028688E-2</v>
      </c>
      <c r="J1025" s="35"/>
      <c r="K1025" s="35"/>
      <c r="N1025" t="s">
        <v>113</v>
      </c>
      <c r="O1025" t="s">
        <v>4</v>
      </c>
      <c r="P1025" t="s">
        <v>5</v>
      </c>
      <c r="Q1025" t="str">
        <f ca="1">OFFSET('GROUP-FOR-PLOT'!$B$4,MATCH(P1025,'GROUP-FOR-PLOT'!$A$5:$A$118,0),0)</f>
        <v>Devitrified</v>
      </c>
      <c r="R1025">
        <v>800</v>
      </c>
      <c r="S1025">
        <v>125.85826771653547</v>
      </c>
    </row>
    <row r="1026" spans="4:19" x14ac:dyDescent="0.25">
      <c r="D1026" t="s">
        <v>92</v>
      </c>
      <c r="E1026" t="s">
        <v>11</v>
      </c>
      <c r="F1026" t="s">
        <v>29</v>
      </c>
      <c r="G1026" t="str">
        <f ca="1">OFFSET('GROUP-FOR-PLOT'!$B$4,MATCH(F1026,'GROUP-FOR-PLOT'!$A$5:$A$118,0),0)</f>
        <v>Zeolitic</v>
      </c>
      <c r="H1026" s="35">
        <v>2400</v>
      </c>
      <c r="I1026" s="35">
        <v>248.93438320209953</v>
      </c>
      <c r="J1026" s="35"/>
      <c r="K1026" s="35"/>
      <c r="N1026" t="s">
        <v>113</v>
      </c>
      <c r="O1026" t="s">
        <v>4</v>
      </c>
      <c r="P1026" t="s">
        <v>5</v>
      </c>
      <c r="Q1026" t="str">
        <f ca="1">OFFSET('GROUP-FOR-PLOT'!$B$4,MATCH(P1026,'GROUP-FOR-PLOT'!$A$5:$A$118,0),0)</f>
        <v>Devitrified</v>
      </c>
      <c r="R1026">
        <v>800</v>
      </c>
      <c r="S1026">
        <v>82.020997375328079</v>
      </c>
    </row>
    <row r="1027" spans="4:19" x14ac:dyDescent="0.25">
      <c r="D1027" t="s">
        <v>92</v>
      </c>
      <c r="E1027" t="s">
        <v>11</v>
      </c>
      <c r="F1027" t="s">
        <v>29</v>
      </c>
      <c r="G1027" t="str">
        <f ca="1">OFFSET('GROUP-FOR-PLOT'!$B$4,MATCH(F1027,'GROUP-FOR-PLOT'!$A$5:$A$118,0),0)</f>
        <v>Zeolitic</v>
      </c>
      <c r="H1027" s="35">
        <v>2400</v>
      </c>
      <c r="I1027" s="35">
        <v>135.17060367454087</v>
      </c>
      <c r="J1027" s="35"/>
      <c r="K1027" s="35"/>
      <c r="N1027" t="s">
        <v>112</v>
      </c>
      <c r="O1027" t="s">
        <v>4</v>
      </c>
      <c r="P1027" t="s">
        <v>5</v>
      </c>
      <c r="Q1027" t="str">
        <f ca="1">OFFSET('GROUP-FOR-PLOT'!$B$4,MATCH(P1027,'GROUP-FOR-PLOT'!$A$5:$A$118,0),0)</f>
        <v>Devitrified</v>
      </c>
      <c r="R1027">
        <v>800</v>
      </c>
      <c r="S1027">
        <v>34.881889763779554</v>
      </c>
    </row>
    <row r="1028" spans="4:19" x14ac:dyDescent="0.25">
      <c r="D1028" t="s">
        <v>92</v>
      </c>
      <c r="E1028" t="s">
        <v>11</v>
      </c>
      <c r="F1028" t="s">
        <v>29</v>
      </c>
      <c r="G1028" t="str">
        <f ca="1">OFFSET('GROUP-FOR-PLOT'!$B$4,MATCH(F1028,'GROUP-FOR-PLOT'!$A$5:$A$118,0),0)</f>
        <v>Zeolitic</v>
      </c>
      <c r="H1028" s="35">
        <v>2400</v>
      </c>
      <c r="I1028" s="35">
        <v>15.895013123359604</v>
      </c>
      <c r="J1028" s="35"/>
      <c r="K1028" s="35"/>
      <c r="N1028" t="s">
        <v>112</v>
      </c>
      <c r="O1028" t="s">
        <v>4</v>
      </c>
      <c r="P1028" t="s">
        <v>5</v>
      </c>
      <c r="Q1028" t="str">
        <f ca="1">OFFSET('GROUP-FOR-PLOT'!$B$4,MATCH(P1028,'GROUP-FOR-PLOT'!$A$5:$A$118,0),0)</f>
        <v>Devitrified</v>
      </c>
      <c r="R1028">
        <v>800</v>
      </c>
      <c r="S1028">
        <v>205.01312335958005</v>
      </c>
    </row>
    <row r="1029" spans="4:19" x14ac:dyDescent="0.25">
      <c r="D1029" t="s">
        <v>98</v>
      </c>
      <c r="E1029" t="s">
        <v>11</v>
      </c>
      <c r="F1029" t="s">
        <v>12</v>
      </c>
      <c r="G1029" t="str">
        <f ca="1">OFFSET('GROUP-FOR-PLOT'!$B$4,MATCH(F1029,'GROUP-FOR-PLOT'!$A$5:$A$118,0),0)</f>
        <v>Zeolitic</v>
      </c>
      <c r="H1029" s="35">
        <v>2400</v>
      </c>
      <c r="I1029" s="35">
        <v>47.244094488188239</v>
      </c>
      <c r="N1029" t="s">
        <v>193</v>
      </c>
      <c r="O1029" t="s">
        <v>4</v>
      </c>
      <c r="P1029" t="s">
        <v>166</v>
      </c>
      <c r="Q1029" t="str">
        <f ca="1">OFFSET('GROUP-FOR-PLOT'!$B$4,MATCH(P1029,'GROUP-FOR-PLOT'!$A$5:$A$118,0),0)</f>
        <v>Devitrified</v>
      </c>
      <c r="R1029">
        <v>800</v>
      </c>
      <c r="S1029">
        <v>43</v>
      </c>
    </row>
    <row r="1030" spans="4:19" x14ac:dyDescent="0.25">
      <c r="D1030" t="s">
        <v>109</v>
      </c>
      <c r="E1030" t="s">
        <v>11</v>
      </c>
      <c r="F1030" t="s">
        <v>12</v>
      </c>
      <c r="G1030" t="str">
        <f ca="1">OFFSET('GROUP-FOR-PLOT'!$B$4,MATCH(F1030,'GROUP-FOR-PLOT'!$A$5:$A$118,0),0)</f>
        <v>Zeolitic</v>
      </c>
      <c r="H1030" s="35">
        <v>2400</v>
      </c>
      <c r="I1030" s="35">
        <v>110.96062992126053</v>
      </c>
      <c r="N1030" t="s">
        <v>149</v>
      </c>
      <c r="O1030" t="s">
        <v>4</v>
      </c>
      <c r="P1030" t="s">
        <v>93</v>
      </c>
      <c r="Q1030" t="str">
        <f ca="1">OFFSET('GROUP-FOR-PLOT'!$B$4,MATCH(P1030,'GROUP-FOR-PLOT'!$A$5:$A$118,0),0)</f>
        <v>Devitrified</v>
      </c>
      <c r="R1030">
        <v>800</v>
      </c>
      <c r="S1030">
        <v>7.8845144356955643</v>
      </c>
    </row>
    <row r="1031" spans="4:19" x14ac:dyDescent="0.25">
      <c r="D1031" t="s">
        <v>82</v>
      </c>
      <c r="E1031" t="s">
        <v>11</v>
      </c>
      <c r="F1031" t="s">
        <v>12</v>
      </c>
      <c r="G1031" t="str">
        <f ca="1">OFFSET('GROUP-FOR-PLOT'!$B$4,MATCH(F1031,'GROUP-FOR-PLOT'!$A$5:$A$118,0),0)</f>
        <v>Zeolitic</v>
      </c>
      <c r="H1031">
        <v>2400</v>
      </c>
      <c r="I1031">
        <v>166.01049868766404</v>
      </c>
      <c r="N1031" t="s">
        <v>201</v>
      </c>
      <c r="O1031" t="s">
        <v>4</v>
      </c>
      <c r="P1031" t="s">
        <v>93</v>
      </c>
      <c r="Q1031" t="str">
        <f ca="1">OFFSET('GROUP-FOR-PLOT'!$B$4,MATCH(P1031,'GROUP-FOR-PLOT'!$A$5:$A$118,0),0)</f>
        <v>Devitrified</v>
      </c>
      <c r="R1031">
        <v>800</v>
      </c>
      <c r="S1031">
        <v>264</v>
      </c>
    </row>
    <row r="1032" spans="4:19" x14ac:dyDescent="0.25">
      <c r="D1032" t="s">
        <v>97</v>
      </c>
      <c r="E1032" t="s">
        <v>11</v>
      </c>
      <c r="F1032" t="s">
        <v>18</v>
      </c>
      <c r="G1032" t="str">
        <f ca="1">OFFSET('GROUP-FOR-PLOT'!$B$4,MATCH(F1032,'GROUP-FOR-PLOT'!$A$5:$A$118,0),0)</f>
        <v>Zeolitic</v>
      </c>
      <c r="H1032">
        <v>2400</v>
      </c>
      <c r="I1032">
        <v>230</v>
      </c>
      <c r="J1032" s="35"/>
      <c r="K1032" s="35"/>
      <c r="N1032" t="s">
        <v>208</v>
      </c>
      <c r="O1032" t="s">
        <v>4</v>
      </c>
      <c r="P1032" t="s">
        <v>93</v>
      </c>
      <c r="Q1032" t="str">
        <f ca="1">OFFSET('GROUP-FOR-PLOT'!$B$4,MATCH(P1032,'GROUP-FOR-PLOT'!$A$5:$A$118,0),0)</f>
        <v>Devitrified</v>
      </c>
      <c r="R1032">
        <v>800</v>
      </c>
      <c r="S1032">
        <v>400</v>
      </c>
    </row>
    <row r="1033" spans="4:19" x14ac:dyDescent="0.25">
      <c r="D1033" t="s">
        <v>110</v>
      </c>
      <c r="E1033" t="s">
        <v>11</v>
      </c>
      <c r="F1033" t="s">
        <v>18</v>
      </c>
      <c r="G1033" t="str">
        <f ca="1">OFFSET('GROUP-FOR-PLOT'!$B$4,MATCH(F1033,'GROUP-FOR-PLOT'!$A$5:$A$118,0),0)</f>
        <v>Zeolitic</v>
      </c>
      <c r="H1033">
        <v>2400</v>
      </c>
      <c r="I1033">
        <v>51.960629921259624</v>
      </c>
      <c r="J1033" s="35"/>
      <c r="K1033" s="35"/>
      <c r="N1033" t="s">
        <v>25</v>
      </c>
      <c r="O1033" t="s">
        <v>4</v>
      </c>
      <c r="P1033" t="s">
        <v>5</v>
      </c>
      <c r="Q1033" t="str">
        <f ca="1">OFFSET('GROUP-FOR-PLOT'!$B$4,MATCH(P1033,'GROUP-FOR-PLOT'!$A$5:$A$118,0),0)</f>
        <v>Devitrified</v>
      </c>
      <c r="R1033">
        <v>1200</v>
      </c>
      <c r="S1033">
        <v>400</v>
      </c>
    </row>
    <row r="1034" spans="4:19" x14ac:dyDescent="0.25">
      <c r="D1034" t="s">
        <v>98</v>
      </c>
      <c r="E1034" t="s">
        <v>11</v>
      </c>
      <c r="F1034" t="s">
        <v>33</v>
      </c>
      <c r="G1034" t="str">
        <f ca="1">OFFSET('GROUP-FOR-PLOT'!$B$4,MATCH(F1034,'GROUP-FOR-PLOT'!$A$5:$A$118,0),0)</f>
        <v>Zeolitic</v>
      </c>
      <c r="H1034" s="35">
        <v>2800</v>
      </c>
      <c r="I1034" s="35">
        <v>400</v>
      </c>
      <c r="J1034" s="35"/>
      <c r="K1034" s="35"/>
      <c r="N1034" t="s">
        <v>37</v>
      </c>
      <c r="O1034" t="s">
        <v>4</v>
      </c>
      <c r="P1034" t="s">
        <v>5</v>
      </c>
      <c r="Q1034" t="str">
        <f ca="1">OFFSET('GROUP-FOR-PLOT'!$B$4,MATCH(P1034,'GROUP-FOR-PLOT'!$A$5:$A$118,0),0)</f>
        <v>Devitrified</v>
      </c>
      <c r="R1034">
        <v>1200</v>
      </c>
      <c r="S1034">
        <v>55.881889763779327</v>
      </c>
    </row>
    <row r="1035" spans="4:19" x14ac:dyDescent="0.25">
      <c r="D1035" t="s">
        <v>173</v>
      </c>
      <c r="E1035" t="s">
        <v>11</v>
      </c>
      <c r="F1035" t="s">
        <v>160</v>
      </c>
      <c r="G1035" t="str">
        <f ca="1">OFFSET('GROUP-FOR-PLOT'!$B$4,MATCH(F1035,'GROUP-FOR-PLOT'!$A$5:$A$118,0),0)</f>
        <v>Zeolitic</v>
      </c>
      <c r="H1035">
        <v>2800</v>
      </c>
      <c r="I1035">
        <v>67.060367454068</v>
      </c>
      <c r="J1035" s="35"/>
      <c r="K1035" s="35"/>
      <c r="N1035" t="s">
        <v>48</v>
      </c>
      <c r="O1035" t="s">
        <v>4</v>
      </c>
      <c r="P1035" t="s">
        <v>5</v>
      </c>
      <c r="Q1035" t="str">
        <f ca="1">OFFSET('GROUP-FOR-PLOT'!$B$4,MATCH(P1035,'GROUP-FOR-PLOT'!$A$5:$A$118,0),0)</f>
        <v>Devitrified</v>
      </c>
      <c r="R1035">
        <v>1200</v>
      </c>
      <c r="S1035">
        <v>400</v>
      </c>
    </row>
    <row r="1036" spans="4:19" x14ac:dyDescent="0.25">
      <c r="D1036" t="s">
        <v>108</v>
      </c>
      <c r="E1036" t="s">
        <v>11</v>
      </c>
      <c r="F1036" t="s">
        <v>12</v>
      </c>
      <c r="G1036" t="str">
        <f ca="1">OFFSET('GROUP-FOR-PLOT'!$B$4,MATCH(F1036,'GROUP-FOR-PLOT'!$A$5:$A$118,0),0)</f>
        <v>Zeolitic</v>
      </c>
      <c r="H1036" s="35">
        <v>2800</v>
      </c>
      <c r="I1036" s="35">
        <v>119.75065616797838</v>
      </c>
      <c r="J1036" s="35"/>
      <c r="K1036" s="35"/>
      <c r="N1036" t="s">
        <v>67</v>
      </c>
      <c r="O1036" t="s">
        <v>4</v>
      </c>
      <c r="P1036" t="s">
        <v>5</v>
      </c>
      <c r="Q1036" t="str">
        <f ca="1">OFFSET('GROUP-FOR-PLOT'!$B$4,MATCH(P1036,'GROUP-FOR-PLOT'!$A$5:$A$118,0),0)</f>
        <v>Devitrified</v>
      </c>
      <c r="R1036">
        <v>1200</v>
      </c>
      <c r="S1036">
        <v>94.160104986876377</v>
      </c>
    </row>
    <row r="1037" spans="4:19" x14ac:dyDescent="0.25">
      <c r="D1037" t="s">
        <v>90</v>
      </c>
      <c r="E1037" t="s">
        <v>11</v>
      </c>
      <c r="F1037" t="s">
        <v>18</v>
      </c>
      <c r="G1037" t="str">
        <f ca="1">OFFSET('GROUP-FOR-PLOT'!$B$4,MATCH(F1037,'GROUP-FOR-PLOT'!$A$5:$A$118,0),0)</f>
        <v>Zeolitic</v>
      </c>
      <c r="H1037" s="35">
        <v>2800</v>
      </c>
      <c r="I1037" s="35">
        <v>16.968503937007881</v>
      </c>
      <c r="J1037" s="35"/>
      <c r="K1037" s="35"/>
      <c r="N1037" t="s">
        <v>87</v>
      </c>
      <c r="O1037" t="s">
        <v>4</v>
      </c>
      <c r="P1037" t="s">
        <v>5</v>
      </c>
      <c r="Q1037" t="str">
        <f ca="1">OFFSET('GROUP-FOR-PLOT'!$B$4,MATCH(P1037,'GROUP-FOR-PLOT'!$A$5:$A$118,0),0)</f>
        <v>Devitrified</v>
      </c>
      <c r="R1037">
        <v>1200</v>
      </c>
      <c r="S1037">
        <v>145.01312335957982</v>
      </c>
    </row>
    <row r="1038" spans="4:19" x14ac:dyDescent="0.25">
      <c r="D1038" t="s">
        <v>90</v>
      </c>
      <c r="E1038" t="s">
        <v>11</v>
      </c>
      <c r="F1038" t="s">
        <v>29</v>
      </c>
      <c r="G1038" t="str">
        <f ca="1">OFFSET('GROUP-FOR-PLOT'!$B$4,MATCH(F1038,'GROUP-FOR-PLOT'!$A$5:$A$118,0),0)</f>
        <v>Zeolitic</v>
      </c>
      <c r="H1038" s="35">
        <v>2800</v>
      </c>
      <c r="I1038" s="35">
        <v>116.14173228346499</v>
      </c>
      <c r="J1038" s="35"/>
      <c r="K1038" s="35"/>
      <c r="N1038" t="s">
        <v>87</v>
      </c>
      <c r="O1038" t="s">
        <v>4</v>
      </c>
      <c r="P1038" t="s">
        <v>5</v>
      </c>
      <c r="Q1038" t="str">
        <f ca="1">OFFSET('GROUP-FOR-PLOT'!$B$4,MATCH(P1038,'GROUP-FOR-PLOT'!$A$5:$A$118,0),0)</f>
        <v>Devitrified</v>
      </c>
      <c r="R1038">
        <v>1200</v>
      </c>
      <c r="S1038">
        <v>73.162729658793069</v>
      </c>
    </row>
    <row r="1039" spans="4:19" x14ac:dyDescent="0.25">
      <c r="D1039" t="s">
        <v>90</v>
      </c>
      <c r="E1039" t="s">
        <v>11</v>
      </c>
      <c r="F1039" t="s">
        <v>29</v>
      </c>
      <c r="G1039" t="str">
        <f ca="1">OFFSET('GROUP-FOR-PLOT'!$B$4,MATCH(F1039,'GROUP-FOR-PLOT'!$A$5:$A$118,0),0)</f>
        <v>Zeolitic</v>
      </c>
      <c r="H1039" s="35">
        <v>2800</v>
      </c>
      <c r="I1039" s="35">
        <v>127.95275590551137</v>
      </c>
      <c r="J1039" s="35"/>
      <c r="K1039" s="35"/>
      <c r="N1039" t="s">
        <v>92</v>
      </c>
      <c r="O1039" t="s">
        <v>4</v>
      </c>
      <c r="P1039" t="s">
        <v>5</v>
      </c>
      <c r="Q1039" t="str">
        <f ca="1">OFFSET('GROUP-FOR-PLOT'!$B$4,MATCH(P1039,'GROUP-FOR-PLOT'!$A$5:$A$118,0),0)</f>
        <v>Devitrified</v>
      </c>
      <c r="R1039">
        <v>1200</v>
      </c>
      <c r="S1039">
        <v>14.107611548556179</v>
      </c>
    </row>
    <row r="1040" spans="4:19" x14ac:dyDescent="0.25">
      <c r="D1040" t="s">
        <v>92</v>
      </c>
      <c r="E1040" t="s">
        <v>11</v>
      </c>
      <c r="F1040" t="s">
        <v>29</v>
      </c>
      <c r="G1040" t="str">
        <f ca="1">OFFSET('GROUP-FOR-PLOT'!$B$4,MATCH(F1040,'GROUP-FOR-PLOT'!$A$5:$A$118,0),0)</f>
        <v>Zeolitic</v>
      </c>
      <c r="H1040" s="35">
        <v>2800</v>
      </c>
      <c r="I1040" s="35">
        <v>166.84776902887097</v>
      </c>
      <c r="J1040" s="35"/>
      <c r="K1040" s="35"/>
      <c r="N1040" t="s">
        <v>92</v>
      </c>
      <c r="O1040" t="s">
        <v>4</v>
      </c>
      <c r="P1040" t="s">
        <v>5</v>
      </c>
      <c r="Q1040" t="str">
        <f ca="1">OFFSET('GROUP-FOR-PLOT'!$B$4,MATCH(P1040,'GROUP-FOR-PLOT'!$A$5:$A$118,0),0)</f>
        <v>Devitrified</v>
      </c>
      <c r="R1040">
        <v>1200</v>
      </c>
      <c r="S1040">
        <v>104.98687664041972</v>
      </c>
    </row>
    <row r="1041" spans="4:19" x14ac:dyDescent="0.25">
      <c r="D1041" t="s">
        <v>109</v>
      </c>
      <c r="E1041" t="s">
        <v>11</v>
      </c>
      <c r="F1041" t="s">
        <v>12</v>
      </c>
      <c r="G1041" t="str">
        <f ca="1">OFFSET('GROUP-FOR-PLOT'!$B$4,MATCH(F1041,'GROUP-FOR-PLOT'!$A$5:$A$118,0),0)</f>
        <v>Zeolitic</v>
      </c>
      <c r="H1041" s="35">
        <v>2800</v>
      </c>
      <c r="I1041" s="35">
        <v>167.91076115485521</v>
      </c>
      <c r="J1041" s="35"/>
      <c r="K1041" s="35"/>
      <c r="N1041" t="s">
        <v>109</v>
      </c>
      <c r="O1041" t="s">
        <v>4</v>
      </c>
      <c r="P1041" t="s">
        <v>5</v>
      </c>
      <c r="Q1041" t="str">
        <f ca="1">OFFSET('GROUP-FOR-PLOT'!$B$4,MATCH(P1041,'GROUP-FOR-PLOT'!$A$5:$A$118,0),0)</f>
        <v>Devitrified</v>
      </c>
      <c r="R1041">
        <v>1200</v>
      </c>
      <c r="S1041">
        <v>253.14698162729655</v>
      </c>
    </row>
    <row r="1042" spans="4:19" x14ac:dyDescent="0.25">
      <c r="D1042" t="s">
        <v>30</v>
      </c>
      <c r="E1042" t="s">
        <v>11</v>
      </c>
      <c r="F1042" t="s">
        <v>12</v>
      </c>
      <c r="G1042" t="str">
        <f ca="1">OFFSET('GROUP-FOR-PLOT'!$B$4,MATCH(F1042,'GROUP-FOR-PLOT'!$A$5:$A$118,0),0)</f>
        <v>Zeolitic</v>
      </c>
      <c r="H1042" s="35">
        <v>2800</v>
      </c>
      <c r="I1042" s="35">
        <v>78.740157480315247</v>
      </c>
      <c r="J1042" s="35"/>
      <c r="K1042" s="35"/>
      <c r="N1042" t="s">
        <v>109</v>
      </c>
      <c r="O1042" t="s">
        <v>4</v>
      </c>
      <c r="P1042" t="s">
        <v>5</v>
      </c>
      <c r="Q1042" t="str">
        <f ca="1">OFFSET('GROUP-FOR-PLOT'!$B$4,MATCH(P1042,'GROUP-FOR-PLOT'!$A$5:$A$118,0),0)</f>
        <v>Devitrified</v>
      </c>
      <c r="R1042">
        <v>1200</v>
      </c>
      <c r="S1042">
        <v>42.850393700787663</v>
      </c>
    </row>
    <row r="1043" spans="4:19" x14ac:dyDescent="0.25">
      <c r="D1043" t="s">
        <v>30</v>
      </c>
      <c r="E1043" t="s">
        <v>11</v>
      </c>
      <c r="F1043" t="s">
        <v>12</v>
      </c>
      <c r="G1043" t="str">
        <f ca="1">OFFSET('GROUP-FOR-PLOT'!$B$4,MATCH(F1043,'GROUP-FOR-PLOT'!$A$5:$A$118,0),0)</f>
        <v>Zeolitic</v>
      </c>
      <c r="H1043" s="35">
        <v>2800</v>
      </c>
      <c r="I1043" s="35">
        <v>68.131233595800495</v>
      </c>
      <c r="J1043" s="35"/>
      <c r="K1043" s="35"/>
      <c r="N1043" t="s">
        <v>198</v>
      </c>
      <c r="O1043" t="s">
        <v>4</v>
      </c>
      <c r="P1043" t="s">
        <v>13</v>
      </c>
      <c r="Q1043" t="str">
        <f ca="1">OFFSET('GROUP-FOR-PLOT'!$B$4,MATCH(P1043,'GROUP-FOR-PLOT'!$A$5:$A$118,0),0)</f>
        <v>Devitrified</v>
      </c>
      <c r="R1043">
        <v>1200</v>
      </c>
      <c r="S1043">
        <v>7</v>
      </c>
    </row>
    <row r="1044" spans="4:19" x14ac:dyDescent="0.25">
      <c r="D1044" t="s">
        <v>82</v>
      </c>
      <c r="E1044" t="s">
        <v>11</v>
      </c>
      <c r="F1044" t="s">
        <v>12</v>
      </c>
      <c r="G1044" t="str">
        <f ca="1">OFFSET('GROUP-FOR-PLOT'!$B$4,MATCH(F1044,'GROUP-FOR-PLOT'!$A$5:$A$118,0),0)</f>
        <v>Zeolitic</v>
      </c>
      <c r="H1044">
        <v>2800</v>
      </c>
      <c r="I1044">
        <v>230.11811023622067</v>
      </c>
      <c r="J1044" s="35"/>
      <c r="K1044" s="35"/>
      <c r="N1044" t="s">
        <v>198</v>
      </c>
      <c r="O1044" t="s">
        <v>4</v>
      </c>
      <c r="P1044" t="s">
        <v>13</v>
      </c>
      <c r="Q1044" t="str">
        <f ca="1">OFFSET('GROUP-FOR-PLOT'!$B$4,MATCH(P1044,'GROUP-FOR-PLOT'!$A$5:$A$118,0),0)</f>
        <v>Devitrified</v>
      </c>
      <c r="R1044">
        <v>1200</v>
      </c>
      <c r="S1044">
        <v>15</v>
      </c>
    </row>
    <row r="1045" spans="4:19" x14ac:dyDescent="0.25">
      <c r="D1045" t="s">
        <v>98</v>
      </c>
      <c r="E1045" t="s">
        <v>11</v>
      </c>
      <c r="F1045" t="s">
        <v>33</v>
      </c>
      <c r="G1045" t="str">
        <f ca="1">OFFSET('GROUP-FOR-PLOT'!$B$4,MATCH(F1045,'GROUP-FOR-PLOT'!$A$5:$A$118,0),0)</f>
        <v>Zeolitic</v>
      </c>
      <c r="H1045" s="35">
        <v>3200</v>
      </c>
      <c r="I1045" s="35">
        <v>43.13123359580004</v>
      </c>
      <c r="J1045" s="35"/>
      <c r="K1045" s="35"/>
      <c r="N1045" t="s">
        <v>198</v>
      </c>
      <c r="O1045" t="s">
        <v>4</v>
      </c>
      <c r="P1045" t="s">
        <v>10</v>
      </c>
      <c r="Q1045" t="str">
        <f ca="1">OFFSET('GROUP-FOR-PLOT'!$B$4,MATCH(P1045,'GROUP-FOR-PLOT'!$A$5:$A$118,0),0)</f>
        <v>Devitrified</v>
      </c>
      <c r="R1045">
        <v>1200</v>
      </c>
      <c r="S1045">
        <v>331</v>
      </c>
    </row>
    <row r="1046" spans="4:19" x14ac:dyDescent="0.25">
      <c r="D1046" t="s">
        <v>67</v>
      </c>
      <c r="E1046" t="s">
        <v>4</v>
      </c>
      <c r="F1046" t="s">
        <v>12</v>
      </c>
      <c r="G1046" t="str">
        <f ca="1">OFFSET('GROUP-FOR-PLOT'!$B$4,MATCH(F1046,'GROUP-FOR-PLOT'!$A$5:$A$118,0),0)</f>
        <v>Zeolitic</v>
      </c>
      <c r="H1046" s="35">
        <v>3200</v>
      </c>
      <c r="I1046" s="35">
        <v>129.92125984252016</v>
      </c>
      <c r="J1046" s="35"/>
      <c r="K1046" s="35"/>
      <c r="N1046" t="s">
        <v>168</v>
      </c>
      <c r="O1046" t="s">
        <v>4</v>
      </c>
      <c r="P1046" t="s">
        <v>5</v>
      </c>
      <c r="Q1046" t="str">
        <f ca="1">OFFSET('GROUP-FOR-PLOT'!$B$4,MATCH(P1046,'GROUP-FOR-PLOT'!$A$5:$A$118,0),0)</f>
        <v>Devitrified</v>
      </c>
      <c r="R1046">
        <v>1200</v>
      </c>
      <c r="S1046">
        <v>89.238845144357128</v>
      </c>
    </row>
    <row r="1047" spans="4:19" x14ac:dyDescent="0.25">
      <c r="D1047" t="s">
        <v>109</v>
      </c>
      <c r="E1047" t="s">
        <v>11</v>
      </c>
      <c r="F1047" t="s">
        <v>18</v>
      </c>
      <c r="G1047" t="str">
        <f ca="1">OFFSET('GROUP-FOR-PLOT'!$B$4,MATCH(F1047,'GROUP-FOR-PLOT'!$A$5:$A$118,0),0)</f>
        <v>Zeolitic</v>
      </c>
      <c r="H1047" s="35">
        <v>3200</v>
      </c>
      <c r="I1047" s="35">
        <v>20.86876640419905</v>
      </c>
      <c r="J1047" s="35"/>
      <c r="K1047" s="35"/>
      <c r="N1047" t="s">
        <v>168</v>
      </c>
      <c r="O1047" t="s">
        <v>4</v>
      </c>
      <c r="P1047" t="s">
        <v>5</v>
      </c>
      <c r="Q1047" t="str">
        <f ca="1">OFFSET('GROUP-FOR-PLOT'!$B$4,MATCH(P1047,'GROUP-FOR-PLOT'!$A$5:$A$118,0),0)</f>
        <v>Devitrified</v>
      </c>
      <c r="R1047">
        <v>1200</v>
      </c>
      <c r="S1047">
        <v>74.80314960629903</v>
      </c>
    </row>
    <row r="1048" spans="4:19" x14ac:dyDescent="0.25">
      <c r="D1048" t="s">
        <v>30</v>
      </c>
      <c r="E1048" t="s">
        <v>11</v>
      </c>
      <c r="F1048" t="s">
        <v>12</v>
      </c>
      <c r="G1048" t="str">
        <f ca="1">OFFSET('GROUP-FOR-PLOT'!$B$4,MATCH(F1048,'GROUP-FOR-PLOT'!$A$5:$A$118,0),0)</f>
        <v>Zeolitic</v>
      </c>
      <c r="H1048" s="35">
        <v>3200</v>
      </c>
      <c r="I1048" s="35">
        <v>20.123359580051783</v>
      </c>
      <c r="J1048" s="35"/>
      <c r="K1048" s="35"/>
      <c r="N1048" t="s">
        <v>159</v>
      </c>
      <c r="O1048" t="s">
        <v>4</v>
      </c>
      <c r="P1048" t="s">
        <v>10</v>
      </c>
      <c r="Q1048" t="str">
        <f ca="1">OFFSET('GROUP-FOR-PLOT'!$B$4,MATCH(P1048,'GROUP-FOR-PLOT'!$A$5:$A$118,0),0)</f>
        <v>Devitrified</v>
      </c>
      <c r="R1048">
        <v>1200</v>
      </c>
      <c r="S1048">
        <v>7.8740157480315247</v>
      </c>
    </row>
    <row r="1049" spans="4:19" x14ac:dyDescent="0.25">
      <c r="D1049" t="s">
        <v>48</v>
      </c>
      <c r="E1049" t="s">
        <v>11</v>
      </c>
      <c r="F1049" t="s">
        <v>12</v>
      </c>
      <c r="G1049" t="str">
        <f ca="1">OFFSET('GROUP-FOR-PLOT'!$B$4,MATCH(F1049,'GROUP-FOR-PLOT'!$A$5:$A$118,0),0)</f>
        <v>Zeolitic</v>
      </c>
      <c r="H1049" s="35">
        <v>3600</v>
      </c>
      <c r="I1049" s="35">
        <v>16.866141732283722</v>
      </c>
      <c r="J1049" s="35"/>
      <c r="K1049" s="35"/>
      <c r="N1049" t="s">
        <v>159</v>
      </c>
      <c r="O1049" t="s">
        <v>4</v>
      </c>
      <c r="P1049" t="s">
        <v>26</v>
      </c>
      <c r="Q1049" t="str">
        <f ca="1">OFFSET('GROUP-FOR-PLOT'!$B$4,MATCH(P1049,'GROUP-FOR-PLOT'!$A$5:$A$118,0),0)</f>
        <v>Devitrified</v>
      </c>
      <c r="R1049">
        <v>1200</v>
      </c>
      <c r="S1049">
        <v>43.01312335958005</v>
      </c>
    </row>
    <row r="1050" spans="4:19" x14ac:dyDescent="0.25">
      <c r="D1050" t="s">
        <v>90</v>
      </c>
      <c r="E1050" t="s">
        <v>11</v>
      </c>
      <c r="F1050" t="s">
        <v>29</v>
      </c>
      <c r="G1050" t="str">
        <f ca="1">OFFSET('GROUP-FOR-PLOT'!$B$4,MATCH(F1050,'GROUP-FOR-PLOT'!$A$5:$A$118,0),0)</f>
        <v>Zeolitic</v>
      </c>
      <c r="H1050" s="35">
        <v>3600</v>
      </c>
      <c r="I1050" s="35">
        <v>33.792650918635445</v>
      </c>
      <c r="J1050" s="35"/>
      <c r="K1050" s="35"/>
      <c r="N1050" t="s">
        <v>46</v>
      </c>
      <c r="O1050" t="s">
        <v>4</v>
      </c>
      <c r="P1050" t="s">
        <v>5</v>
      </c>
      <c r="Q1050" t="str">
        <f ca="1">OFFSET('GROUP-FOR-PLOT'!$B$4,MATCH(P1050,'GROUP-FOR-PLOT'!$A$5:$A$118,0),0)</f>
        <v>Devitrified</v>
      </c>
      <c r="R1050">
        <v>1200</v>
      </c>
      <c r="S1050">
        <v>400</v>
      </c>
    </row>
    <row r="1051" spans="4:19" x14ac:dyDescent="0.25">
      <c r="D1051" t="s">
        <v>90</v>
      </c>
      <c r="E1051" t="s">
        <v>11</v>
      </c>
      <c r="F1051" t="s">
        <v>18</v>
      </c>
      <c r="G1051" t="str">
        <f ca="1">OFFSET('GROUP-FOR-PLOT'!$B$4,MATCH(F1051,'GROUP-FOR-PLOT'!$A$5:$A$118,0),0)</f>
        <v>Zeolitic</v>
      </c>
      <c r="H1051" s="35">
        <v>3600</v>
      </c>
      <c r="I1051" s="35">
        <v>114.1732283464562</v>
      </c>
      <c r="J1051" s="35"/>
      <c r="K1051" s="35"/>
      <c r="N1051" t="s">
        <v>82</v>
      </c>
      <c r="O1051" t="s">
        <v>4</v>
      </c>
      <c r="P1051" t="s">
        <v>5</v>
      </c>
      <c r="Q1051" t="str">
        <f ca="1">OFFSET('GROUP-FOR-PLOT'!$B$4,MATCH(P1051,'GROUP-FOR-PLOT'!$A$5:$A$118,0),0)</f>
        <v>Devitrified</v>
      </c>
      <c r="R1051">
        <v>1200</v>
      </c>
      <c r="S1051">
        <v>22.947506561679802</v>
      </c>
    </row>
    <row r="1052" spans="4:19" x14ac:dyDescent="0.25">
      <c r="D1052" t="s">
        <v>90</v>
      </c>
      <c r="E1052" t="s">
        <v>11</v>
      </c>
      <c r="F1052" t="s">
        <v>18</v>
      </c>
      <c r="G1052" t="str">
        <f ca="1">OFFSET('GROUP-FOR-PLOT'!$B$4,MATCH(F1052,'GROUP-FOR-PLOT'!$A$5:$A$118,0),0)</f>
        <v>Zeolitic</v>
      </c>
      <c r="H1052" s="35">
        <v>3600</v>
      </c>
      <c r="I1052" s="35">
        <v>120.03937007874083</v>
      </c>
      <c r="J1052" s="35"/>
      <c r="K1052" s="35"/>
      <c r="N1052" t="s">
        <v>110</v>
      </c>
      <c r="O1052" t="s">
        <v>4</v>
      </c>
      <c r="P1052" t="s">
        <v>5</v>
      </c>
      <c r="Q1052" t="str">
        <f ca="1">OFFSET('GROUP-FOR-PLOT'!$B$4,MATCH(P1052,'GROUP-FOR-PLOT'!$A$5:$A$118,0),0)</f>
        <v>Devitrified</v>
      </c>
      <c r="R1052">
        <v>1200</v>
      </c>
      <c r="S1052">
        <v>106.9475065616798</v>
      </c>
    </row>
    <row r="1053" spans="4:19" x14ac:dyDescent="0.25">
      <c r="D1053" t="s">
        <v>92</v>
      </c>
      <c r="E1053" t="s">
        <v>9</v>
      </c>
      <c r="F1053" t="s">
        <v>12</v>
      </c>
      <c r="G1053" t="str">
        <f ca="1">OFFSET('GROUP-FOR-PLOT'!$B$4,MATCH(F1053,'GROUP-FOR-PLOT'!$A$5:$A$118,0),0)</f>
        <v>Zeolitic</v>
      </c>
      <c r="H1053" s="35">
        <v>3600</v>
      </c>
      <c r="I1053" s="35">
        <v>30.183727034121148</v>
      </c>
      <c r="J1053" s="35"/>
      <c r="K1053" s="35"/>
      <c r="N1053" t="s">
        <v>110</v>
      </c>
      <c r="O1053" t="s">
        <v>4</v>
      </c>
      <c r="P1053" t="s">
        <v>5</v>
      </c>
      <c r="Q1053" t="str">
        <f ca="1">OFFSET('GROUP-FOR-PLOT'!$B$4,MATCH(P1053,'GROUP-FOR-PLOT'!$A$5:$A$118,0),0)</f>
        <v>Devitrified</v>
      </c>
      <c r="R1053">
        <v>1200</v>
      </c>
      <c r="S1053">
        <v>140.09186351706012</v>
      </c>
    </row>
    <row r="1054" spans="4:19" x14ac:dyDescent="0.25">
      <c r="D1054" t="s">
        <v>92</v>
      </c>
      <c r="E1054" t="s">
        <v>9</v>
      </c>
      <c r="F1054" t="s">
        <v>19</v>
      </c>
      <c r="G1054" t="str">
        <f ca="1">OFFSET('GROUP-FOR-PLOT'!$B$4,MATCH(F1054,'GROUP-FOR-PLOT'!$A$5:$A$118,0),0)</f>
        <v>Zeolitic</v>
      </c>
      <c r="H1054" s="35">
        <v>3600</v>
      </c>
      <c r="I1054" s="35">
        <v>69.881889763779327</v>
      </c>
      <c r="J1054" s="35"/>
      <c r="K1054" s="35"/>
      <c r="N1054" t="s">
        <v>112</v>
      </c>
      <c r="O1054" t="s">
        <v>4</v>
      </c>
      <c r="P1054" t="s">
        <v>5</v>
      </c>
      <c r="Q1054" t="str">
        <f ca="1">OFFSET('GROUP-FOR-PLOT'!$B$4,MATCH(P1054,'GROUP-FOR-PLOT'!$A$5:$A$118,0),0)</f>
        <v>Devitrified</v>
      </c>
      <c r="R1054">
        <v>1200</v>
      </c>
      <c r="S1054">
        <v>134.88188976377955</v>
      </c>
    </row>
    <row r="1055" spans="4:19" x14ac:dyDescent="0.25">
      <c r="D1055" t="s">
        <v>109</v>
      </c>
      <c r="E1055" t="s">
        <v>11</v>
      </c>
      <c r="F1055" t="s">
        <v>18</v>
      </c>
      <c r="G1055" t="str">
        <f ca="1">OFFSET('GROUP-FOR-PLOT'!$B$4,MATCH(F1055,'GROUP-FOR-PLOT'!$A$5:$A$118,0),0)</f>
        <v>Zeolitic</v>
      </c>
      <c r="H1055" s="35">
        <v>3600</v>
      </c>
      <c r="I1055" s="35">
        <v>49.013123359580277</v>
      </c>
      <c r="J1055" s="35"/>
      <c r="K1055" s="35"/>
      <c r="N1055" t="s">
        <v>193</v>
      </c>
      <c r="O1055" t="s">
        <v>4</v>
      </c>
      <c r="P1055" t="s">
        <v>166</v>
      </c>
      <c r="Q1055" t="str">
        <f ca="1">OFFSET('GROUP-FOR-PLOT'!$B$4,MATCH(P1055,'GROUP-FOR-PLOT'!$A$5:$A$118,0),0)</f>
        <v>Devitrified</v>
      </c>
      <c r="R1055">
        <v>1200</v>
      </c>
      <c r="S1055">
        <v>26.999999999999545</v>
      </c>
    </row>
    <row r="1056" spans="4:19" x14ac:dyDescent="0.25">
      <c r="D1056" t="s">
        <v>37</v>
      </c>
      <c r="E1056" t="s">
        <v>11</v>
      </c>
      <c r="F1056" t="s">
        <v>12</v>
      </c>
      <c r="G1056" t="str">
        <f ca="1">OFFSET('GROUP-FOR-PLOT'!$B$4,MATCH(F1056,'GROUP-FOR-PLOT'!$A$5:$A$118,0),0)</f>
        <v>Zeolitic</v>
      </c>
      <c r="H1056" s="35">
        <v>4000</v>
      </c>
      <c r="I1056" s="35">
        <v>49.86876640419996</v>
      </c>
      <c r="J1056" s="35"/>
      <c r="K1056" s="35"/>
      <c r="N1056" t="s">
        <v>212</v>
      </c>
      <c r="O1056" t="s">
        <v>4</v>
      </c>
      <c r="P1056" t="s">
        <v>166</v>
      </c>
      <c r="Q1056" t="str">
        <f ca="1">OFFSET('GROUP-FOR-PLOT'!$B$4,MATCH(P1056,'GROUP-FOR-PLOT'!$A$5:$A$118,0),0)</f>
        <v>Devitrified</v>
      </c>
      <c r="R1056">
        <v>1200</v>
      </c>
      <c r="S1056">
        <v>10</v>
      </c>
    </row>
    <row r="1057" spans="4:19" x14ac:dyDescent="0.25">
      <c r="D1057" t="s">
        <v>48</v>
      </c>
      <c r="E1057" t="s">
        <v>11</v>
      </c>
      <c r="F1057" t="s">
        <v>12</v>
      </c>
      <c r="G1057" t="str">
        <f ca="1">OFFSET('GROUP-FOR-PLOT'!$B$4,MATCH(F1057,'GROUP-FOR-PLOT'!$A$5:$A$118,0),0)</f>
        <v>Zeolitic</v>
      </c>
      <c r="H1057" s="35">
        <v>4000</v>
      </c>
      <c r="I1057" s="35">
        <v>102.88451443569465</v>
      </c>
      <c r="J1057" s="35"/>
      <c r="K1057" s="35"/>
      <c r="N1057" t="s">
        <v>176</v>
      </c>
      <c r="O1057" t="s">
        <v>4</v>
      </c>
      <c r="P1057" t="s">
        <v>93</v>
      </c>
      <c r="Q1057" t="str">
        <f ca="1">OFFSET('GROUP-FOR-PLOT'!$B$4,MATCH(P1057,'GROUP-FOR-PLOT'!$A$5:$A$118,0),0)</f>
        <v>Devitrified</v>
      </c>
      <c r="R1057">
        <v>1200</v>
      </c>
      <c r="S1057">
        <v>44.947506561679347</v>
      </c>
    </row>
    <row r="1058" spans="4:19" x14ac:dyDescent="0.25">
      <c r="D1058" t="s">
        <v>90</v>
      </c>
      <c r="E1058" t="s">
        <v>11</v>
      </c>
      <c r="F1058" t="s">
        <v>18</v>
      </c>
      <c r="G1058" t="str">
        <f ca="1">OFFSET('GROUP-FOR-PLOT'!$B$4,MATCH(F1058,'GROUP-FOR-PLOT'!$A$5:$A$118,0),0)</f>
        <v>Zeolitic</v>
      </c>
      <c r="H1058" s="35">
        <v>4000</v>
      </c>
      <c r="I1058" s="35">
        <v>38.097112860892594</v>
      </c>
      <c r="J1058" s="35"/>
      <c r="K1058" s="35"/>
      <c r="N1058" t="s">
        <v>176</v>
      </c>
      <c r="O1058" t="s">
        <v>4</v>
      </c>
      <c r="P1058" t="s">
        <v>93</v>
      </c>
      <c r="Q1058" t="str">
        <f ca="1">OFFSET('GROUP-FOR-PLOT'!$B$4,MATCH(P1058,'GROUP-FOR-PLOT'!$A$5:$A$118,0),0)</f>
        <v>Devitrified</v>
      </c>
      <c r="R1058">
        <v>1200</v>
      </c>
      <c r="S1058">
        <v>169.94750656168026</v>
      </c>
    </row>
    <row r="1059" spans="4:19" x14ac:dyDescent="0.25">
      <c r="D1059" t="s">
        <v>90</v>
      </c>
      <c r="E1059" t="s">
        <v>11</v>
      </c>
      <c r="F1059" t="s">
        <v>18</v>
      </c>
      <c r="G1059" t="str">
        <f ca="1">OFFSET('GROUP-FOR-PLOT'!$B$4,MATCH(F1059,'GROUP-FOR-PLOT'!$A$5:$A$118,0),0)</f>
        <v>Zeolitic</v>
      </c>
      <c r="H1059" s="35">
        <v>4000</v>
      </c>
      <c r="I1059" s="35">
        <v>140.74803149606214</v>
      </c>
      <c r="N1059" t="s">
        <v>201</v>
      </c>
      <c r="O1059" t="s">
        <v>4</v>
      </c>
      <c r="P1059" t="s">
        <v>93</v>
      </c>
      <c r="Q1059" t="str">
        <f ca="1">OFFSET('GROUP-FOR-PLOT'!$B$4,MATCH(P1059,'GROUP-FOR-PLOT'!$A$5:$A$118,0),0)</f>
        <v>Devitrified</v>
      </c>
      <c r="R1059">
        <v>1200</v>
      </c>
      <c r="S1059">
        <v>350</v>
      </c>
    </row>
    <row r="1060" spans="4:19" x14ac:dyDescent="0.25">
      <c r="D1060" t="s">
        <v>92</v>
      </c>
      <c r="E1060" t="s">
        <v>11</v>
      </c>
      <c r="F1060" t="s">
        <v>29</v>
      </c>
      <c r="G1060" t="str">
        <f ca="1">OFFSET('GROUP-FOR-PLOT'!$B$4,MATCH(F1060,'GROUP-FOR-PLOT'!$A$5:$A$118,0),0)</f>
        <v>Zeolitic</v>
      </c>
      <c r="H1060" s="35">
        <v>4000</v>
      </c>
      <c r="I1060" s="35">
        <v>197.83464566929069</v>
      </c>
      <c r="J1060" s="35"/>
      <c r="K1060" s="35"/>
      <c r="N1060" t="s">
        <v>208</v>
      </c>
      <c r="O1060" t="s">
        <v>4</v>
      </c>
      <c r="P1060" t="s">
        <v>93</v>
      </c>
      <c r="Q1060" t="str">
        <f ca="1">OFFSET('GROUP-FOR-PLOT'!$B$4,MATCH(P1060,'GROUP-FOR-PLOT'!$A$5:$A$118,0),0)</f>
        <v>Devitrified</v>
      </c>
      <c r="R1060">
        <v>1200</v>
      </c>
      <c r="S1060">
        <v>67</v>
      </c>
    </row>
    <row r="1061" spans="4:19" x14ac:dyDescent="0.25">
      <c r="D1061" t="s">
        <v>92</v>
      </c>
      <c r="E1061" t="s">
        <v>11</v>
      </c>
      <c r="F1061" t="s">
        <v>29</v>
      </c>
      <c r="G1061" t="str">
        <f ca="1">OFFSET('GROUP-FOR-PLOT'!$B$4,MATCH(F1061,'GROUP-FOR-PLOT'!$A$5:$A$118,0),0)</f>
        <v>Zeolitic</v>
      </c>
      <c r="H1061" s="35">
        <v>4000</v>
      </c>
      <c r="I1061" s="35">
        <v>166.09186351706012</v>
      </c>
      <c r="J1061" s="35"/>
      <c r="K1061" s="35"/>
      <c r="N1061" t="s">
        <v>208</v>
      </c>
      <c r="O1061" t="s">
        <v>4</v>
      </c>
      <c r="P1061" t="s">
        <v>93</v>
      </c>
      <c r="Q1061" t="str">
        <f ca="1">OFFSET('GROUP-FOR-PLOT'!$B$4,MATCH(P1061,'GROUP-FOR-PLOT'!$A$5:$A$118,0),0)</f>
        <v>Devitrified</v>
      </c>
      <c r="R1061">
        <v>1200</v>
      </c>
      <c r="S1061">
        <v>236</v>
      </c>
    </row>
    <row r="1062" spans="4:19" x14ac:dyDescent="0.25">
      <c r="D1062" t="s">
        <v>30</v>
      </c>
      <c r="E1062" t="s">
        <v>11</v>
      </c>
      <c r="F1062" t="s">
        <v>12</v>
      </c>
      <c r="G1062" t="str">
        <f ca="1">OFFSET('GROUP-FOR-PLOT'!$B$4,MATCH(F1062,'GROUP-FOR-PLOT'!$A$5:$A$118,0),0)</f>
        <v>Zeolitic</v>
      </c>
      <c r="H1062" s="35">
        <v>4000</v>
      </c>
      <c r="I1062" s="35">
        <v>27.973753280840356</v>
      </c>
      <c r="J1062" s="35"/>
      <c r="K1062" s="35"/>
      <c r="N1062" t="s">
        <v>208</v>
      </c>
      <c r="O1062" t="s">
        <v>4</v>
      </c>
      <c r="P1062" t="s">
        <v>93</v>
      </c>
      <c r="Q1062" t="str">
        <f ca="1">OFFSET('GROUP-FOR-PLOT'!$B$4,MATCH(P1062,'GROUP-FOR-PLOT'!$A$5:$A$118,0),0)</f>
        <v>Devitrified</v>
      </c>
      <c r="R1062">
        <v>1200</v>
      </c>
      <c r="S1062">
        <v>97</v>
      </c>
    </row>
    <row r="1063" spans="4:19" x14ac:dyDescent="0.25">
      <c r="D1063" t="s">
        <v>137</v>
      </c>
      <c r="E1063" t="s">
        <v>11</v>
      </c>
      <c r="F1063" t="s">
        <v>12</v>
      </c>
      <c r="G1063" t="str">
        <f ca="1">OFFSET('GROUP-FOR-PLOT'!$B$4,MATCH(F1063,'GROUP-FOR-PLOT'!$A$5:$A$118,0),0)</f>
        <v>Zeolitic</v>
      </c>
      <c r="H1063">
        <v>4000</v>
      </c>
      <c r="I1063">
        <v>88.986876640419723</v>
      </c>
      <c r="J1063" s="35"/>
      <c r="K1063" s="35"/>
      <c r="N1063" t="s">
        <v>212</v>
      </c>
      <c r="O1063" t="s">
        <v>4</v>
      </c>
      <c r="P1063" t="s">
        <v>93</v>
      </c>
      <c r="Q1063" t="str">
        <f ca="1">OFFSET('GROUP-FOR-PLOT'!$B$4,MATCH(P1063,'GROUP-FOR-PLOT'!$A$5:$A$118,0),0)</f>
        <v>Devitrified</v>
      </c>
      <c r="R1063">
        <v>1200</v>
      </c>
      <c r="S1063">
        <v>218</v>
      </c>
    </row>
    <row r="1064" spans="4:19" x14ac:dyDescent="0.25">
      <c r="D1064" t="s">
        <v>90</v>
      </c>
      <c r="E1064" t="s">
        <v>11</v>
      </c>
      <c r="F1064" t="s">
        <v>18</v>
      </c>
      <c r="G1064" t="str">
        <f ca="1">OFFSET('GROUP-FOR-PLOT'!$B$4,MATCH(F1064,'GROUP-FOR-PLOT'!$A$5:$A$118,0),0)</f>
        <v>Zeolitic</v>
      </c>
      <c r="H1064" s="35">
        <v>4400</v>
      </c>
      <c r="I1064" s="35">
        <v>36.089238845144791</v>
      </c>
      <c r="J1064" s="35"/>
      <c r="K1064" s="35"/>
      <c r="N1064" t="s">
        <v>212</v>
      </c>
      <c r="O1064" t="s">
        <v>4</v>
      </c>
      <c r="P1064" t="s">
        <v>93</v>
      </c>
      <c r="Q1064" t="str">
        <f ca="1">OFFSET('GROUP-FOR-PLOT'!$B$4,MATCH(P1064,'GROUP-FOR-PLOT'!$A$5:$A$118,0),0)</f>
        <v>Devitrified</v>
      </c>
      <c r="R1064">
        <v>1200</v>
      </c>
      <c r="S1064">
        <v>9</v>
      </c>
    </row>
    <row r="1065" spans="4:19" x14ac:dyDescent="0.25">
      <c r="D1065" t="s">
        <v>92</v>
      </c>
      <c r="E1065" t="s">
        <v>11</v>
      </c>
      <c r="F1065" t="s">
        <v>29</v>
      </c>
      <c r="G1065" t="str">
        <f ca="1">OFFSET('GROUP-FOR-PLOT'!$B$4,MATCH(F1065,'GROUP-FOR-PLOT'!$A$5:$A$118,0),0)</f>
        <v>Zeolitic</v>
      </c>
      <c r="H1065" s="35">
        <v>4400</v>
      </c>
      <c r="I1065" s="35">
        <v>324.06561679789957</v>
      </c>
      <c r="J1065" s="35"/>
      <c r="K1065" s="35"/>
      <c r="N1065" t="s">
        <v>159</v>
      </c>
      <c r="O1065" t="s">
        <v>4</v>
      </c>
      <c r="P1065" t="s">
        <v>80</v>
      </c>
      <c r="Q1065" t="str">
        <f ca="1">OFFSET('GROUP-FOR-PLOT'!$B$4,MATCH(P1065,'GROUP-FOR-PLOT'!$A$5:$A$118,0),0)</f>
        <v>Devitrified</v>
      </c>
      <c r="R1065">
        <v>1200</v>
      </c>
      <c r="S1065">
        <v>30.183727034120693</v>
      </c>
    </row>
    <row r="1066" spans="4:19" x14ac:dyDescent="0.25">
      <c r="D1066" t="s">
        <v>92</v>
      </c>
      <c r="E1066" t="s">
        <v>11</v>
      </c>
      <c r="F1066" t="s">
        <v>29</v>
      </c>
      <c r="G1066" t="str">
        <f ca="1">OFFSET('GROUP-FOR-PLOT'!$B$4,MATCH(F1066,'GROUP-FOR-PLOT'!$A$5:$A$118,0),0)</f>
        <v>Zeolitic</v>
      </c>
      <c r="H1066" s="35">
        <v>4400</v>
      </c>
      <c r="I1066" s="35">
        <v>75.934383202100435</v>
      </c>
      <c r="N1066" t="s">
        <v>212</v>
      </c>
      <c r="O1066" t="s">
        <v>4</v>
      </c>
      <c r="P1066" t="s">
        <v>202</v>
      </c>
      <c r="Q1066" t="str">
        <f ca="1">OFFSET('GROUP-FOR-PLOT'!$B$4,MATCH(P1066,'GROUP-FOR-PLOT'!$A$5:$A$118,0),0)</f>
        <v>Devitrified</v>
      </c>
      <c r="R1066">
        <v>1200</v>
      </c>
      <c r="S1066">
        <v>33</v>
      </c>
    </row>
    <row r="1067" spans="4:19" x14ac:dyDescent="0.25">
      <c r="D1067" t="s">
        <v>98</v>
      </c>
      <c r="E1067" t="s">
        <v>11</v>
      </c>
      <c r="F1067" t="s">
        <v>12</v>
      </c>
      <c r="G1067" t="str">
        <f ca="1">OFFSET('GROUP-FOR-PLOT'!$B$4,MATCH(F1067,'GROUP-FOR-PLOT'!$A$5:$A$118,0),0)</f>
        <v>Zeolitic</v>
      </c>
      <c r="H1067" s="35">
        <v>4400</v>
      </c>
      <c r="I1067" s="35">
        <v>123.14173228346499</v>
      </c>
      <c r="J1067" s="35"/>
      <c r="K1067" s="35"/>
      <c r="N1067" t="s">
        <v>168</v>
      </c>
      <c r="O1067" t="s">
        <v>4</v>
      </c>
      <c r="P1067" t="s">
        <v>106</v>
      </c>
      <c r="Q1067" t="str">
        <f ca="1">OFFSET('GROUP-FOR-PLOT'!$B$4,MATCH(P1067,'GROUP-FOR-PLOT'!$A$5:$A$118,0),0)</f>
        <v>Devitrified</v>
      </c>
      <c r="R1067">
        <v>1200</v>
      </c>
      <c r="S1067">
        <v>76.115485564304436</v>
      </c>
    </row>
    <row r="1068" spans="4:19" x14ac:dyDescent="0.25">
      <c r="D1068" t="s">
        <v>30</v>
      </c>
      <c r="E1068" t="s">
        <v>11</v>
      </c>
      <c r="F1068" t="s">
        <v>12</v>
      </c>
      <c r="G1068" t="str">
        <f ca="1">OFFSET('GROUP-FOR-PLOT'!$B$4,MATCH(F1068,'GROUP-FOR-PLOT'!$A$5:$A$118,0),0)</f>
        <v>Zeolitic</v>
      </c>
      <c r="H1068" s="35">
        <v>4400</v>
      </c>
      <c r="I1068" s="35">
        <v>211.85564304461877</v>
      </c>
      <c r="J1068" s="35"/>
      <c r="K1068" s="35"/>
      <c r="N1068" t="s">
        <v>25</v>
      </c>
      <c r="O1068" t="s">
        <v>4</v>
      </c>
      <c r="P1068" t="s">
        <v>5</v>
      </c>
      <c r="Q1068" t="str">
        <f ca="1">OFFSET('GROUP-FOR-PLOT'!$B$4,MATCH(P1068,'GROUP-FOR-PLOT'!$A$5:$A$118,0),0)</f>
        <v>Devitrified</v>
      </c>
      <c r="R1068">
        <v>1600</v>
      </c>
      <c r="S1068">
        <v>202.07611548556406</v>
      </c>
    </row>
    <row r="1069" spans="4:19" x14ac:dyDescent="0.25">
      <c r="D1069" t="s">
        <v>137</v>
      </c>
      <c r="E1069" t="s">
        <v>11</v>
      </c>
      <c r="F1069" t="s">
        <v>12</v>
      </c>
      <c r="G1069" t="str">
        <f ca="1">OFFSET('GROUP-FOR-PLOT'!$B$4,MATCH(F1069,'GROUP-FOR-PLOT'!$A$5:$A$118,0),0)</f>
        <v>Zeolitic</v>
      </c>
      <c r="H1069">
        <v>4400</v>
      </c>
      <c r="I1069">
        <v>91.13123359580004</v>
      </c>
      <c r="J1069" s="35"/>
      <c r="K1069" s="35"/>
      <c r="N1069" t="s">
        <v>25</v>
      </c>
      <c r="O1069" t="s">
        <v>4</v>
      </c>
      <c r="P1069" t="s">
        <v>5</v>
      </c>
      <c r="Q1069" t="str">
        <f ca="1">OFFSET('GROUP-FOR-PLOT'!$B$4,MATCH(P1069,'GROUP-FOR-PLOT'!$A$5:$A$118,0),0)</f>
        <v>Devitrified</v>
      </c>
      <c r="R1069">
        <v>1600</v>
      </c>
      <c r="S1069">
        <v>178.80577427821527</v>
      </c>
    </row>
    <row r="1070" spans="4:19" x14ac:dyDescent="0.25">
      <c r="D1070" t="s">
        <v>61</v>
      </c>
      <c r="E1070" t="s">
        <v>11</v>
      </c>
      <c r="F1070" t="s">
        <v>12</v>
      </c>
      <c r="G1070" t="str">
        <f ca="1">OFFSET('GROUP-FOR-PLOT'!$B$4,MATCH(F1070,'GROUP-FOR-PLOT'!$A$5:$A$118,0),0)</f>
        <v>Zeolitic</v>
      </c>
      <c r="H1070" s="35">
        <v>4800</v>
      </c>
      <c r="I1070" s="35">
        <v>274.11811023622067</v>
      </c>
      <c r="J1070" s="35"/>
      <c r="K1070" s="35"/>
      <c r="N1070" t="s">
        <v>35</v>
      </c>
      <c r="O1070" t="s">
        <v>4</v>
      </c>
      <c r="P1070" t="s">
        <v>5</v>
      </c>
      <c r="Q1070" t="str">
        <f ca="1">OFFSET('GROUP-FOR-PLOT'!$B$4,MATCH(P1070,'GROUP-FOR-PLOT'!$A$5:$A$118,0),0)</f>
        <v>Devitrified</v>
      </c>
      <c r="R1070">
        <v>1600</v>
      </c>
      <c r="S1070">
        <v>196.98687664041972</v>
      </c>
    </row>
    <row r="1071" spans="4:19" x14ac:dyDescent="0.25">
      <c r="D1071" t="s">
        <v>92</v>
      </c>
      <c r="E1071" t="s">
        <v>11</v>
      </c>
      <c r="F1071" t="s">
        <v>29</v>
      </c>
      <c r="G1071" t="str">
        <f ca="1">OFFSET('GROUP-FOR-PLOT'!$B$4,MATCH(F1071,'GROUP-FOR-PLOT'!$A$5:$A$118,0),0)</f>
        <v>Zeolitic</v>
      </c>
      <c r="H1071" s="35">
        <v>4800</v>
      </c>
      <c r="I1071" s="35">
        <v>400</v>
      </c>
      <c r="N1071" t="s">
        <v>48</v>
      </c>
      <c r="O1071" t="s">
        <v>4</v>
      </c>
      <c r="P1071" t="s">
        <v>5</v>
      </c>
      <c r="Q1071" t="str">
        <f ca="1">OFFSET('GROUP-FOR-PLOT'!$B$4,MATCH(P1071,'GROUP-FOR-PLOT'!$A$5:$A$118,0),0)</f>
        <v>Devitrified</v>
      </c>
      <c r="R1071">
        <v>1600</v>
      </c>
      <c r="S1071">
        <v>188.90813648293943</v>
      </c>
    </row>
    <row r="1072" spans="4:19" x14ac:dyDescent="0.25">
      <c r="D1072" t="s">
        <v>98</v>
      </c>
      <c r="E1072" t="s">
        <v>11</v>
      </c>
      <c r="F1072" t="s">
        <v>12</v>
      </c>
      <c r="G1072" t="str">
        <f ca="1">OFFSET('GROUP-FOR-PLOT'!$B$4,MATCH(F1072,'GROUP-FOR-PLOT'!$A$5:$A$118,0),0)</f>
        <v>Zeolitic</v>
      </c>
      <c r="H1072" s="35">
        <v>4800</v>
      </c>
      <c r="I1072" s="35">
        <v>400</v>
      </c>
      <c r="J1072" s="35"/>
      <c r="K1072" s="35"/>
      <c r="N1072" t="s">
        <v>48</v>
      </c>
      <c r="O1072" t="s">
        <v>4</v>
      </c>
      <c r="P1072" t="s">
        <v>5</v>
      </c>
      <c r="Q1072" t="str">
        <f ca="1">OFFSET('GROUP-FOR-PLOT'!$B$4,MATCH(P1072,'GROUP-FOR-PLOT'!$A$5:$A$118,0),0)</f>
        <v>Devitrified</v>
      </c>
      <c r="R1072">
        <v>1600</v>
      </c>
      <c r="S1072">
        <v>146.13123359580095</v>
      </c>
    </row>
    <row r="1073" spans="4:19" x14ac:dyDescent="0.25">
      <c r="D1073" t="s">
        <v>135</v>
      </c>
      <c r="E1073" t="s">
        <v>11</v>
      </c>
      <c r="F1073" t="s">
        <v>29</v>
      </c>
      <c r="G1073" t="str">
        <f ca="1">OFFSET('GROUP-FOR-PLOT'!$B$4,MATCH(F1073,'GROUP-FOR-PLOT'!$A$5:$A$118,0),0)</f>
        <v>Zeolitic</v>
      </c>
      <c r="H1073">
        <v>4800</v>
      </c>
      <c r="I1073">
        <v>59.711286089238456</v>
      </c>
      <c r="J1073" s="35"/>
      <c r="K1073" s="35"/>
      <c r="N1073" t="s">
        <v>67</v>
      </c>
      <c r="O1073" t="s">
        <v>4</v>
      </c>
      <c r="P1073" t="s">
        <v>5</v>
      </c>
      <c r="Q1073" t="str">
        <f ca="1">OFFSET('GROUP-FOR-PLOT'!$B$4,MATCH(P1073,'GROUP-FOR-PLOT'!$A$5:$A$118,0),0)</f>
        <v>Devitrified</v>
      </c>
      <c r="R1073">
        <v>1600</v>
      </c>
      <c r="S1073">
        <v>14.107611548557088</v>
      </c>
    </row>
    <row r="1074" spans="4:19" x14ac:dyDescent="0.25">
      <c r="D1074" t="s">
        <v>61</v>
      </c>
      <c r="E1074" t="s">
        <v>11</v>
      </c>
      <c r="F1074" t="s">
        <v>12</v>
      </c>
      <c r="G1074" t="str">
        <f ca="1">OFFSET('GROUP-FOR-PLOT'!$B$4,MATCH(F1074,'GROUP-FOR-PLOT'!$A$5:$A$118,0),0)</f>
        <v>Zeolitic</v>
      </c>
      <c r="H1074" s="35">
        <v>5200</v>
      </c>
      <c r="I1074" s="35">
        <v>398.12598425196848</v>
      </c>
      <c r="J1074" s="35"/>
      <c r="K1074" s="35"/>
      <c r="N1074" t="s">
        <v>67</v>
      </c>
      <c r="O1074" t="s">
        <v>4</v>
      </c>
      <c r="P1074" t="s">
        <v>5</v>
      </c>
      <c r="Q1074" t="str">
        <f ca="1">OFFSET('GROUP-FOR-PLOT'!$B$4,MATCH(P1074,'GROUP-FOR-PLOT'!$A$5:$A$118,0),0)</f>
        <v>Devitrified</v>
      </c>
      <c r="R1074">
        <v>1600</v>
      </c>
      <c r="S1074">
        <v>13.779527559055168</v>
      </c>
    </row>
    <row r="1075" spans="4:19" x14ac:dyDescent="0.25">
      <c r="D1075" t="s">
        <v>92</v>
      </c>
      <c r="E1075" t="s">
        <v>11</v>
      </c>
      <c r="F1075" t="s">
        <v>29</v>
      </c>
      <c r="G1075" t="str">
        <f ca="1">OFFSET('GROUP-FOR-PLOT'!$B$4,MATCH(F1075,'GROUP-FOR-PLOT'!$A$5:$A$118,0),0)</f>
        <v>Zeolitic</v>
      </c>
      <c r="H1075" s="35">
        <v>5200</v>
      </c>
      <c r="I1075" s="35">
        <v>400</v>
      </c>
      <c r="J1075" s="35"/>
      <c r="K1075" s="35"/>
      <c r="N1075" t="s">
        <v>109</v>
      </c>
      <c r="O1075" t="s">
        <v>4</v>
      </c>
      <c r="P1075" t="s">
        <v>5</v>
      </c>
      <c r="Q1075" t="str">
        <f ca="1">OFFSET('GROUP-FOR-PLOT'!$B$4,MATCH(P1075,'GROUP-FOR-PLOT'!$A$5:$A$118,0),0)</f>
        <v>Devitrified</v>
      </c>
      <c r="R1075">
        <v>1600</v>
      </c>
      <c r="S1075">
        <v>26.047244094488178</v>
      </c>
    </row>
    <row r="1076" spans="4:19" x14ac:dyDescent="0.25">
      <c r="D1076" t="s">
        <v>98</v>
      </c>
      <c r="E1076" t="s">
        <v>11</v>
      </c>
      <c r="F1076" t="s">
        <v>12</v>
      </c>
      <c r="G1076" t="str">
        <f ca="1">OFFSET('GROUP-FOR-PLOT'!$B$4,MATCH(F1076,'GROUP-FOR-PLOT'!$A$5:$A$118,0),0)</f>
        <v>Zeolitic</v>
      </c>
      <c r="H1076" s="35">
        <v>5200</v>
      </c>
      <c r="I1076" s="35">
        <v>18.853018372703445</v>
      </c>
      <c r="J1076" s="35"/>
      <c r="K1076" s="35"/>
      <c r="N1076" t="s">
        <v>198</v>
      </c>
      <c r="O1076" t="s">
        <v>4</v>
      </c>
      <c r="P1076" t="s">
        <v>10</v>
      </c>
      <c r="Q1076" t="str">
        <f ca="1">OFFSET('GROUP-FOR-PLOT'!$B$4,MATCH(P1076,'GROUP-FOR-PLOT'!$A$5:$A$118,0),0)</f>
        <v>Devitrified</v>
      </c>
      <c r="R1076">
        <v>1600</v>
      </c>
      <c r="S1076">
        <v>23.999999999999545</v>
      </c>
    </row>
    <row r="1077" spans="4:19" x14ac:dyDescent="0.25">
      <c r="D1077" t="s">
        <v>98</v>
      </c>
      <c r="E1077" t="s">
        <v>11</v>
      </c>
      <c r="F1077" t="s">
        <v>12</v>
      </c>
      <c r="G1077" t="str">
        <f ca="1">OFFSET('GROUP-FOR-PLOT'!$B$4,MATCH(F1077,'GROUP-FOR-PLOT'!$A$5:$A$118,0),0)</f>
        <v>Zeolitic</v>
      </c>
      <c r="H1077" s="35">
        <v>5200</v>
      </c>
      <c r="I1077" s="35">
        <v>155.83989501312317</v>
      </c>
      <c r="J1077" s="35"/>
      <c r="K1077" s="35"/>
      <c r="N1077" t="s">
        <v>168</v>
      </c>
      <c r="O1077" t="s">
        <v>4</v>
      </c>
      <c r="P1077" t="s">
        <v>5</v>
      </c>
      <c r="Q1077" t="str">
        <f ca="1">OFFSET('GROUP-FOR-PLOT'!$B$4,MATCH(P1077,'GROUP-FOR-PLOT'!$A$5:$A$118,0),0)</f>
        <v>Devitrified</v>
      </c>
      <c r="R1077">
        <v>1600</v>
      </c>
      <c r="S1077">
        <v>17.060367454068</v>
      </c>
    </row>
    <row r="1078" spans="4:19" x14ac:dyDescent="0.25">
      <c r="D1078" t="s">
        <v>92</v>
      </c>
      <c r="E1078" t="s">
        <v>11</v>
      </c>
      <c r="F1078" t="s">
        <v>29</v>
      </c>
      <c r="G1078" t="str">
        <f ca="1">OFFSET('GROUP-FOR-PLOT'!$B$4,MATCH(F1078,'GROUP-FOR-PLOT'!$A$5:$A$118,0),0)</f>
        <v>Zeolitic</v>
      </c>
      <c r="H1078" s="35">
        <v>5600</v>
      </c>
      <c r="I1078" s="35">
        <v>400</v>
      </c>
      <c r="J1078" s="35"/>
      <c r="K1078" s="35"/>
      <c r="N1078" t="s">
        <v>159</v>
      </c>
      <c r="O1078" t="s">
        <v>4</v>
      </c>
      <c r="P1078" t="s">
        <v>26</v>
      </c>
      <c r="Q1078" t="str">
        <f ca="1">OFFSET('GROUP-FOR-PLOT'!$B$4,MATCH(P1078,'GROUP-FOR-PLOT'!$A$5:$A$118,0),0)</f>
        <v>Devitrified</v>
      </c>
      <c r="R1078">
        <v>1600</v>
      </c>
      <c r="S1078">
        <v>22.931758530183515</v>
      </c>
    </row>
    <row r="1079" spans="4:19" x14ac:dyDescent="0.25">
      <c r="D1079" t="s">
        <v>92</v>
      </c>
      <c r="E1079" t="s">
        <v>11</v>
      </c>
      <c r="F1079" t="s">
        <v>29</v>
      </c>
      <c r="G1079" t="str">
        <f ca="1">OFFSET('GROUP-FOR-PLOT'!$B$4,MATCH(F1079,'GROUP-FOR-PLOT'!$A$5:$A$118,0),0)</f>
        <v>Zeolitic</v>
      </c>
      <c r="H1079" s="35">
        <v>6000</v>
      </c>
      <c r="I1079" s="35">
        <v>400</v>
      </c>
      <c r="J1079" s="35"/>
      <c r="K1079" s="35"/>
      <c r="N1079" t="s">
        <v>144</v>
      </c>
      <c r="O1079" t="s">
        <v>4</v>
      </c>
      <c r="P1079" t="s">
        <v>5</v>
      </c>
      <c r="Q1079" t="str">
        <f ca="1">OFFSET('GROUP-FOR-PLOT'!$B$4,MATCH(P1079,'GROUP-FOR-PLOT'!$A$5:$A$118,0),0)</f>
        <v>Devitrified</v>
      </c>
      <c r="R1079">
        <v>1600</v>
      </c>
      <c r="S1079">
        <v>40.026246719160099</v>
      </c>
    </row>
    <row r="1080" spans="4:19" x14ac:dyDescent="0.25">
      <c r="D1080" t="s">
        <v>92</v>
      </c>
      <c r="E1080" t="s">
        <v>11</v>
      </c>
      <c r="F1080" t="s">
        <v>29</v>
      </c>
      <c r="G1080" t="str">
        <f ca="1">OFFSET('GROUP-FOR-PLOT'!$B$4,MATCH(F1080,'GROUP-FOR-PLOT'!$A$5:$A$118,0),0)</f>
        <v>Zeolitic</v>
      </c>
      <c r="H1080" s="35">
        <v>6400</v>
      </c>
      <c r="I1080" s="35">
        <v>400</v>
      </c>
      <c r="J1080" s="35"/>
      <c r="K1080" s="35"/>
      <c r="N1080" t="s">
        <v>46</v>
      </c>
      <c r="O1080" t="s">
        <v>4</v>
      </c>
      <c r="P1080" t="s">
        <v>5</v>
      </c>
      <c r="Q1080" t="str">
        <f ca="1">OFFSET('GROUP-FOR-PLOT'!$B$4,MATCH(P1080,'GROUP-FOR-PLOT'!$A$5:$A$118,0),0)</f>
        <v>Devitrified</v>
      </c>
      <c r="R1080">
        <v>1600</v>
      </c>
      <c r="S1080">
        <v>154.0524934383202</v>
      </c>
    </row>
    <row r="1081" spans="4:19" x14ac:dyDescent="0.25">
      <c r="D1081" t="s">
        <v>92</v>
      </c>
      <c r="E1081" t="s">
        <v>11</v>
      </c>
      <c r="F1081" t="s">
        <v>29</v>
      </c>
      <c r="G1081" t="str">
        <f ca="1">OFFSET('GROUP-FOR-PLOT'!$B$4,MATCH(F1081,'GROUP-FOR-PLOT'!$A$5:$A$118,0),0)</f>
        <v>Zeolitic</v>
      </c>
      <c r="H1081" s="35">
        <v>6800</v>
      </c>
      <c r="I1081" s="35">
        <v>96.965879265091644</v>
      </c>
      <c r="J1081" s="35"/>
      <c r="K1081" s="35"/>
      <c r="N1081" t="s">
        <v>46</v>
      </c>
      <c r="O1081" t="s">
        <v>4</v>
      </c>
      <c r="P1081" t="s">
        <v>5</v>
      </c>
      <c r="Q1081" t="str">
        <f ca="1">OFFSET('GROUP-FOR-PLOT'!$B$4,MATCH(P1081,'GROUP-FOR-PLOT'!$A$5:$A$118,0),0)</f>
        <v>Devitrified</v>
      </c>
      <c r="R1081">
        <v>1600</v>
      </c>
      <c r="S1081">
        <v>116.02624671916055</v>
      </c>
    </row>
    <row r="1082" spans="4:19" x14ac:dyDescent="0.25">
      <c r="N1082" t="s">
        <v>198</v>
      </c>
      <c r="O1082" t="s">
        <v>4</v>
      </c>
      <c r="P1082" t="s">
        <v>166</v>
      </c>
      <c r="Q1082" t="str">
        <f ca="1">OFFSET('GROUP-FOR-PLOT'!$B$4,MATCH(P1082,'GROUP-FOR-PLOT'!$A$5:$A$118,0),0)</f>
        <v>Devitrified</v>
      </c>
      <c r="R1082">
        <v>1600</v>
      </c>
      <c r="S1082">
        <v>15</v>
      </c>
    </row>
    <row r="1083" spans="4:19" x14ac:dyDescent="0.25">
      <c r="N1083" t="s">
        <v>173</v>
      </c>
      <c r="O1083" t="s">
        <v>4</v>
      </c>
      <c r="P1083" t="s">
        <v>93</v>
      </c>
      <c r="Q1083" t="str">
        <f ca="1">OFFSET('GROUP-FOR-PLOT'!$B$4,MATCH(P1083,'GROUP-FOR-PLOT'!$A$5:$A$118,0),0)</f>
        <v>Devitrified</v>
      </c>
      <c r="R1083">
        <v>1600</v>
      </c>
      <c r="S1083">
        <v>20.01312335958005</v>
      </c>
    </row>
    <row r="1084" spans="4:19" x14ac:dyDescent="0.25">
      <c r="N1084" t="s">
        <v>173</v>
      </c>
      <c r="O1084" t="s">
        <v>4</v>
      </c>
      <c r="P1084" t="s">
        <v>93</v>
      </c>
      <c r="Q1084" t="str">
        <f ca="1">OFFSET('GROUP-FOR-PLOT'!$B$4,MATCH(P1084,'GROUP-FOR-PLOT'!$A$5:$A$118,0),0)</f>
        <v>Devitrified</v>
      </c>
      <c r="R1084">
        <v>1600</v>
      </c>
      <c r="S1084">
        <v>74.146981627296782</v>
      </c>
    </row>
    <row r="1085" spans="4:19" x14ac:dyDescent="0.25">
      <c r="N1085" t="s">
        <v>173</v>
      </c>
      <c r="O1085" t="s">
        <v>4</v>
      </c>
      <c r="P1085" t="s">
        <v>93</v>
      </c>
      <c r="Q1085" t="str">
        <f ca="1">OFFSET('GROUP-FOR-PLOT'!$B$4,MATCH(P1085,'GROUP-FOR-PLOT'!$A$5:$A$118,0),0)</f>
        <v>Devitrified</v>
      </c>
      <c r="R1085">
        <v>1600</v>
      </c>
      <c r="S1085">
        <v>175.85301837270345</v>
      </c>
    </row>
    <row r="1086" spans="4:19" x14ac:dyDescent="0.25">
      <c r="N1086" t="s">
        <v>176</v>
      </c>
      <c r="O1086" t="s">
        <v>4</v>
      </c>
      <c r="P1086" t="s">
        <v>93</v>
      </c>
      <c r="Q1086" t="str">
        <f ca="1">OFFSET('GROUP-FOR-PLOT'!$B$4,MATCH(P1086,'GROUP-FOR-PLOT'!$A$5:$A$118,0),0)</f>
        <v>Devitrified</v>
      </c>
      <c r="R1086">
        <v>1600</v>
      </c>
      <c r="S1086">
        <v>89.895013123359604</v>
      </c>
    </row>
    <row r="1087" spans="4:19" x14ac:dyDescent="0.25">
      <c r="N1087" t="s">
        <v>159</v>
      </c>
      <c r="O1087" t="s">
        <v>4</v>
      </c>
      <c r="P1087" t="s">
        <v>93</v>
      </c>
      <c r="Q1087" t="str">
        <f ca="1">OFFSET('GROUP-FOR-PLOT'!$B$4,MATCH(P1087,'GROUP-FOR-PLOT'!$A$5:$A$118,0),0)</f>
        <v>Devitrified</v>
      </c>
      <c r="R1087">
        <v>1600</v>
      </c>
      <c r="S1087">
        <v>82.020997375328079</v>
      </c>
    </row>
    <row r="1088" spans="4:19" x14ac:dyDescent="0.25">
      <c r="N1088" t="s">
        <v>159</v>
      </c>
      <c r="O1088" t="s">
        <v>4</v>
      </c>
      <c r="P1088" t="s">
        <v>93</v>
      </c>
      <c r="Q1088" t="str">
        <f ca="1">OFFSET('GROUP-FOR-PLOT'!$B$4,MATCH(P1088,'GROUP-FOR-PLOT'!$A$5:$A$118,0),0)</f>
        <v>Devitrified</v>
      </c>
      <c r="R1088">
        <v>1600</v>
      </c>
      <c r="S1088">
        <v>65.060367454068455</v>
      </c>
    </row>
    <row r="1089" spans="14:19" x14ac:dyDescent="0.25">
      <c r="N1089" t="s">
        <v>201</v>
      </c>
      <c r="O1089" t="s">
        <v>4</v>
      </c>
      <c r="P1089" t="s">
        <v>93</v>
      </c>
      <c r="Q1089" t="str">
        <f ca="1">OFFSET('GROUP-FOR-PLOT'!$B$4,MATCH(P1089,'GROUP-FOR-PLOT'!$A$5:$A$118,0),0)</f>
        <v>Devitrified</v>
      </c>
      <c r="R1089">
        <v>1600</v>
      </c>
      <c r="S1089">
        <v>56</v>
      </c>
    </row>
    <row r="1090" spans="14:19" x14ac:dyDescent="0.25">
      <c r="N1090" t="s">
        <v>208</v>
      </c>
      <c r="O1090" t="s">
        <v>4</v>
      </c>
      <c r="P1090" t="s">
        <v>93</v>
      </c>
      <c r="Q1090" t="str">
        <f ca="1">OFFSET('GROUP-FOR-PLOT'!$B$4,MATCH(P1090,'GROUP-FOR-PLOT'!$A$5:$A$118,0),0)</f>
        <v>Devitrified</v>
      </c>
      <c r="R1090">
        <v>1600</v>
      </c>
      <c r="S1090">
        <v>90.999999999999545</v>
      </c>
    </row>
    <row r="1091" spans="14:19" x14ac:dyDescent="0.25">
      <c r="N1091" t="s">
        <v>208</v>
      </c>
      <c r="O1091" t="s">
        <v>4</v>
      </c>
      <c r="P1091" t="s">
        <v>93</v>
      </c>
      <c r="Q1091" t="str">
        <f ca="1">OFFSET('GROUP-FOR-PLOT'!$B$4,MATCH(P1091,'GROUP-FOR-PLOT'!$A$5:$A$118,0),0)</f>
        <v>Devitrified</v>
      </c>
      <c r="R1091">
        <v>1600</v>
      </c>
      <c r="S1091">
        <v>63.985564304462059</v>
      </c>
    </row>
    <row r="1092" spans="14:19" x14ac:dyDescent="0.25">
      <c r="N1092" t="s">
        <v>212</v>
      </c>
      <c r="O1092" t="s">
        <v>4</v>
      </c>
      <c r="P1092" t="s">
        <v>93</v>
      </c>
      <c r="Q1092" t="str">
        <f ca="1">OFFSET('GROUP-FOR-PLOT'!$B$4,MATCH(P1092,'GROUP-FOR-PLOT'!$A$5:$A$118,0),0)</f>
        <v>Devitrified</v>
      </c>
      <c r="R1092">
        <v>1600</v>
      </c>
      <c r="S1092">
        <v>43</v>
      </c>
    </row>
    <row r="1093" spans="14:19" x14ac:dyDescent="0.25">
      <c r="N1093" t="s">
        <v>173</v>
      </c>
      <c r="O1093" t="s">
        <v>4</v>
      </c>
      <c r="P1093" t="s">
        <v>80</v>
      </c>
      <c r="Q1093" t="str">
        <f ca="1">OFFSET('GROUP-FOR-PLOT'!$B$4,MATCH(P1093,'GROUP-FOR-PLOT'!$A$5:$A$118,0),0)</f>
        <v>Devitrified</v>
      </c>
      <c r="R1093">
        <v>1600</v>
      </c>
      <c r="S1093">
        <v>35.023622047244316</v>
      </c>
    </row>
    <row r="1094" spans="14:19" x14ac:dyDescent="0.25">
      <c r="N1094" t="s">
        <v>173</v>
      </c>
      <c r="O1094" t="s">
        <v>4</v>
      </c>
      <c r="P1094" t="s">
        <v>157</v>
      </c>
      <c r="Q1094" t="str">
        <f ca="1">OFFSET('GROUP-FOR-PLOT'!$B$4,MATCH(P1094,'GROUP-FOR-PLOT'!$A$5:$A$118,0),0)</f>
        <v>Devitrified</v>
      </c>
      <c r="R1094">
        <v>1600</v>
      </c>
      <c r="S1094">
        <v>14.107611548556179</v>
      </c>
    </row>
    <row r="1095" spans="14:19" x14ac:dyDescent="0.25">
      <c r="N1095" t="s">
        <v>173</v>
      </c>
      <c r="O1095" t="s">
        <v>4</v>
      </c>
      <c r="P1095" t="s">
        <v>157</v>
      </c>
      <c r="Q1095" t="str">
        <f ca="1">OFFSET('GROUP-FOR-PLOT'!$B$4,MATCH(P1095,'GROUP-FOR-PLOT'!$A$5:$A$118,0),0)</f>
        <v>Devitrified</v>
      </c>
      <c r="R1095">
        <v>1600</v>
      </c>
      <c r="S1095">
        <v>43.963254593175861</v>
      </c>
    </row>
    <row r="1096" spans="14:19" x14ac:dyDescent="0.25">
      <c r="N1096" t="s">
        <v>149</v>
      </c>
      <c r="O1096" t="s">
        <v>4</v>
      </c>
      <c r="P1096" t="s">
        <v>157</v>
      </c>
      <c r="Q1096" t="str">
        <f ca="1">OFFSET('GROUP-FOR-PLOT'!$B$4,MATCH(P1096,'GROUP-FOR-PLOT'!$A$5:$A$118,0),0)</f>
        <v>Devitrified</v>
      </c>
      <c r="R1096">
        <v>1600</v>
      </c>
      <c r="S1096">
        <v>7.87401574803107</v>
      </c>
    </row>
    <row r="1097" spans="14:19" x14ac:dyDescent="0.25">
      <c r="N1097" t="s">
        <v>149</v>
      </c>
      <c r="O1097" t="s">
        <v>4</v>
      </c>
      <c r="P1097" t="s">
        <v>157</v>
      </c>
      <c r="Q1097" t="str">
        <f ca="1">OFFSET('GROUP-FOR-PLOT'!$B$4,MATCH(P1097,'GROUP-FOR-PLOT'!$A$5:$A$118,0),0)</f>
        <v>Devitrified</v>
      </c>
      <c r="R1097">
        <v>1600</v>
      </c>
      <c r="S1097">
        <v>203.74015748031479</v>
      </c>
    </row>
    <row r="1098" spans="14:19" x14ac:dyDescent="0.25">
      <c r="N1098" t="s">
        <v>149</v>
      </c>
      <c r="O1098" t="s">
        <v>4</v>
      </c>
      <c r="P1098" t="s">
        <v>157</v>
      </c>
      <c r="Q1098" t="str">
        <f ca="1">OFFSET('GROUP-FOR-PLOT'!$B$4,MATCH(P1098,'GROUP-FOR-PLOT'!$A$5:$A$118,0),0)</f>
        <v>Devitrified</v>
      </c>
      <c r="R1098">
        <v>1600</v>
      </c>
      <c r="S1098">
        <v>56.102362204724614</v>
      </c>
    </row>
    <row r="1099" spans="14:19" x14ac:dyDescent="0.25">
      <c r="N1099" t="s">
        <v>35</v>
      </c>
      <c r="O1099" t="s">
        <v>4</v>
      </c>
      <c r="P1099" t="s">
        <v>5</v>
      </c>
      <c r="Q1099" t="str">
        <f ca="1">OFFSET('GROUP-FOR-PLOT'!$B$4,MATCH(P1099,'GROUP-FOR-PLOT'!$A$5:$A$118,0),0)</f>
        <v>Devitrified</v>
      </c>
      <c r="R1099">
        <v>2000</v>
      </c>
      <c r="S1099">
        <v>133.06561679790002</v>
      </c>
    </row>
    <row r="1100" spans="14:19" x14ac:dyDescent="0.25">
      <c r="N1100" t="s">
        <v>35</v>
      </c>
      <c r="O1100" t="s">
        <v>4</v>
      </c>
      <c r="P1100" t="s">
        <v>5</v>
      </c>
      <c r="Q1100" t="str">
        <f ca="1">OFFSET('GROUP-FOR-PLOT'!$B$4,MATCH(P1100,'GROUP-FOR-PLOT'!$A$5:$A$118,0),0)</f>
        <v>Devitrified</v>
      </c>
      <c r="R1100">
        <v>2000</v>
      </c>
      <c r="S1100">
        <v>75.787401574802971</v>
      </c>
    </row>
    <row r="1101" spans="14:19" x14ac:dyDescent="0.25">
      <c r="N1101" t="s">
        <v>48</v>
      </c>
      <c r="O1101" t="s">
        <v>4</v>
      </c>
      <c r="P1101" t="s">
        <v>5</v>
      </c>
      <c r="Q1101" t="str">
        <f ca="1">OFFSET('GROUP-FOR-PLOT'!$B$4,MATCH(P1101,'GROUP-FOR-PLOT'!$A$5:$A$118,0),0)</f>
        <v>Devitrified</v>
      </c>
      <c r="R1101">
        <v>2000</v>
      </c>
      <c r="S1101">
        <v>154.06561679789957</v>
      </c>
    </row>
    <row r="1102" spans="14:19" x14ac:dyDescent="0.25">
      <c r="N1102" t="s">
        <v>30</v>
      </c>
      <c r="O1102" t="s">
        <v>4</v>
      </c>
      <c r="P1102" t="s">
        <v>5</v>
      </c>
      <c r="Q1102" t="str">
        <f ca="1">OFFSET('GROUP-FOR-PLOT'!$B$4,MATCH(P1102,'GROUP-FOR-PLOT'!$A$5:$A$118,0),0)</f>
        <v>Devitrified</v>
      </c>
      <c r="R1102">
        <v>2000</v>
      </c>
      <c r="S1102">
        <v>326.85826771653547</v>
      </c>
    </row>
    <row r="1103" spans="14:19" x14ac:dyDescent="0.25">
      <c r="N1103" t="s">
        <v>168</v>
      </c>
      <c r="O1103" t="s">
        <v>4</v>
      </c>
      <c r="P1103" t="s">
        <v>5</v>
      </c>
      <c r="Q1103" t="str">
        <f ca="1">OFFSET('GROUP-FOR-PLOT'!$B$4,MATCH(P1103,'GROUP-FOR-PLOT'!$A$5:$A$118,0),0)</f>
        <v>Devitrified</v>
      </c>
      <c r="R1103">
        <v>2000</v>
      </c>
      <c r="S1103">
        <v>40.026246719160099</v>
      </c>
    </row>
    <row r="1104" spans="14:19" x14ac:dyDescent="0.25">
      <c r="N1104" t="s">
        <v>173</v>
      </c>
      <c r="O1104" t="s">
        <v>4</v>
      </c>
      <c r="P1104" t="s">
        <v>10</v>
      </c>
      <c r="Q1104" t="str">
        <f ca="1">OFFSET('GROUP-FOR-PLOT'!$B$4,MATCH(P1104,'GROUP-FOR-PLOT'!$A$5:$A$118,0),0)</f>
        <v>Devitrified</v>
      </c>
      <c r="R1104">
        <v>2000</v>
      </c>
      <c r="S1104">
        <v>34.776902887138931</v>
      </c>
    </row>
    <row r="1105" spans="14:19" x14ac:dyDescent="0.25">
      <c r="N1105" t="s">
        <v>173</v>
      </c>
      <c r="O1105" t="s">
        <v>4</v>
      </c>
      <c r="P1105" t="s">
        <v>5</v>
      </c>
      <c r="Q1105" t="str">
        <f ca="1">OFFSET('GROUP-FOR-PLOT'!$B$4,MATCH(P1105,'GROUP-FOR-PLOT'!$A$5:$A$118,0),0)</f>
        <v>Devitrified</v>
      </c>
      <c r="R1105">
        <v>2000</v>
      </c>
      <c r="S1105">
        <v>20.013123359579822</v>
      </c>
    </row>
    <row r="1106" spans="14:19" x14ac:dyDescent="0.25">
      <c r="N1106" t="s">
        <v>46</v>
      </c>
      <c r="O1106" t="s">
        <v>4</v>
      </c>
      <c r="P1106" t="s">
        <v>5</v>
      </c>
      <c r="Q1106" t="str">
        <f ca="1">OFFSET('GROUP-FOR-PLOT'!$B$4,MATCH(P1106,'GROUP-FOR-PLOT'!$A$5:$A$118,0),0)</f>
        <v>Devitrified</v>
      </c>
      <c r="R1106">
        <v>2000</v>
      </c>
      <c r="S1106">
        <v>104.11811023622067</v>
      </c>
    </row>
    <row r="1107" spans="14:19" x14ac:dyDescent="0.25">
      <c r="N1107" t="s">
        <v>46</v>
      </c>
      <c r="O1107" t="s">
        <v>4</v>
      </c>
      <c r="P1107" t="s">
        <v>5</v>
      </c>
      <c r="Q1107" t="str">
        <f ca="1">OFFSET('GROUP-FOR-PLOT'!$B$4,MATCH(P1107,'GROUP-FOR-PLOT'!$A$5:$A$118,0),0)</f>
        <v>Devitrified</v>
      </c>
      <c r="R1107">
        <v>2000</v>
      </c>
      <c r="S1107">
        <v>45.881889763780237</v>
      </c>
    </row>
    <row r="1108" spans="14:19" x14ac:dyDescent="0.25">
      <c r="N1108" t="s">
        <v>185</v>
      </c>
      <c r="O1108" t="s">
        <v>4</v>
      </c>
      <c r="P1108" t="s">
        <v>93</v>
      </c>
      <c r="Q1108" t="str">
        <f ca="1">OFFSET('GROUP-FOR-PLOT'!$B$4,MATCH(P1108,'GROUP-FOR-PLOT'!$A$5:$A$118,0),0)</f>
        <v>Devitrified</v>
      </c>
      <c r="R1108">
        <v>2000</v>
      </c>
      <c r="S1108">
        <v>21.950131233596039</v>
      </c>
    </row>
    <row r="1109" spans="14:19" x14ac:dyDescent="0.25">
      <c r="N1109" t="s">
        <v>176</v>
      </c>
      <c r="O1109" t="s">
        <v>4</v>
      </c>
      <c r="P1109" t="s">
        <v>93</v>
      </c>
      <c r="Q1109" t="str">
        <f ca="1">OFFSET('GROUP-FOR-PLOT'!$B$4,MATCH(P1109,'GROUP-FOR-PLOT'!$A$5:$A$118,0),0)</f>
        <v>Devitrified</v>
      </c>
      <c r="R1109">
        <v>2000</v>
      </c>
      <c r="S1109">
        <v>40.026246719160099</v>
      </c>
    </row>
    <row r="1110" spans="14:19" x14ac:dyDescent="0.25">
      <c r="N1110" t="s">
        <v>176</v>
      </c>
      <c r="O1110" t="s">
        <v>4</v>
      </c>
      <c r="P1110" t="s">
        <v>93</v>
      </c>
      <c r="Q1110" t="str">
        <f ca="1">OFFSET('GROUP-FOR-PLOT'!$B$4,MATCH(P1110,'GROUP-FOR-PLOT'!$A$5:$A$118,0),0)</f>
        <v>Devitrified</v>
      </c>
      <c r="R1110">
        <v>2000</v>
      </c>
      <c r="S1110">
        <v>255.0524934383202</v>
      </c>
    </row>
    <row r="1111" spans="14:19" x14ac:dyDescent="0.25">
      <c r="N1111" t="s">
        <v>159</v>
      </c>
      <c r="O1111" t="s">
        <v>4</v>
      </c>
      <c r="P1111" t="s">
        <v>93</v>
      </c>
      <c r="Q1111" t="str">
        <f ca="1">OFFSET('GROUP-FOR-PLOT'!$B$4,MATCH(P1111,'GROUP-FOR-PLOT'!$A$5:$A$118,0),0)</f>
        <v>Devitrified</v>
      </c>
      <c r="R1111">
        <v>2000</v>
      </c>
      <c r="S1111">
        <v>77</v>
      </c>
    </row>
    <row r="1112" spans="14:19" x14ac:dyDescent="0.25">
      <c r="N1112" t="s">
        <v>196</v>
      </c>
      <c r="O1112" t="s">
        <v>4</v>
      </c>
      <c r="P1112" t="s">
        <v>93</v>
      </c>
      <c r="Q1112" t="str">
        <f ca="1">OFFSET('GROUP-FOR-PLOT'!$B$4,MATCH(P1112,'GROUP-FOR-PLOT'!$A$5:$A$118,0),0)</f>
        <v>Devitrified</v>
      </c>
      <c r="R1112">
        <v>2000</v>
      </c>
      <c r="S1112">
        <v>122</v>
      </c>
    </row>
    <row r="1113" spans="14:19" x14ac:dyDescent="0.25">
      <c r="N1113" t="s">
        <v>196</v>
      </c>
      <c r="O1113" t="s">
        <v>4</v>
      </c>
      <c r="P1113" t="s">
        <v>93</v>
      </c>
      <c r="Q1113" t="str">
        <f ca="1">OFFSET('GROUP-FOR-PLOT'!$B$4,MATCH(P1113,'GROUP-FOR-PLOT'!$A$5:$A$118,0),0)</f>
        <v>Devitrified</v>
      </c>
      <c r="R1113">
        <v>2000</v>
      </c>
      <c r="S1113">
        <v>28</v>
      </c>
    </row>
    <row r="1114" spans="14:19" x14ac:dyDescent="0.25">
      <c r="N1114" t="s">
        <v>212</v>
      </c>
      <c r="O1114" t="s">
        <v>4</v>
      </c>
      <c r="P1114" t="s">
        <v>93</v>
      </c>
      <c r="Q1114" t="str">
        <f ca="1">OFFSET('GROUP-FOR-PLOT'!$B$4,MATCH(P1114,'GROUP-FOR-PLOT'!$A$5:$A$118,0),0)</f>
        <v>Devitrified</v>
      </c>
      <c r="R1114">
        <v>2000</v>
      </c>
      <c r="S1114">
        <v>19</v>
      </c>
    </row>
    <row r="1115" spans="14:19" x14ac:dyDescent="0.25">
      <c r="N1115" t="s">
        <v>212</v>
      </c>
      <c r="O1115" t="s">
        <v>4</v>
      </c>
      <c r="P1115" t="s">
        <v>93</v>
      </c>
      <c r="Q1115" t="str">
        <f ca="1">OFFSET('GROUP-FOR-PLOT'!$B$4,MATCH(P1115,'GROUP-FOR-PLOT'!$A$5:$A$118,0),0)</f>
        <v>Devitrified</v>
      </c>
      <c r="R1115">
        <v>2000</v>
      </c>
      <c r="S1115">
        <v>252</v>
      </c>
    </row>
    <row r="1116" spans="14:19" x14ac:dyDescent="0.25">
      <c r="N1116" t="s">
        <v>173</v>
      </c>
      <c r="O1116" t="s">
        <v>4</v>
      </c>
      <c r="P1116" t="s">
        <v>80</v>
      </c>
      <c r="Q1116" t="str">
        <f ca="1">OFFSET('GROUP-FOR-PLOT'!$B$4,MATCH(P1116,'GROUP-FOR-PLOT'!$A$5:$A$118,0),0)</f>
        <v>Devitrified</v>
      </c>
      <c r="R1116">
        <v>2000</v>
      </c>
      <c r="S1116">
        <v>206.11811023622022</v>
      </c>
    </row>
    <row r="1117" spans="14:19" x14ac:dyDescent="0.25">
      <c r="N1117" t="s">
        <v>173</v>
      </c>
      <c r="O1117" t="s">
        <v>4</v>
      </c>
      <c r="P1117" t="s">
        <v>80</v>
      </c>
      <c r="Q1117" t="str">
        <f ca="1">OFFSET('GROUP-FOR-PLOT'!$B$4,MATCH(P1117,'GROUP-FOR-PLOT'!$A$5:$A$118,0),0)</f>
        <v>Devitrified</v>
      </c>
      <c r="R1117">
        <v>2000</v>
      </c>
      <c r="S1117">
        <v>96.128608923884258</v>
      </c>
    </row>
    <row r="1118" spans="14:19" x14ac:dyDescent="0.25">
      <c r="N1118" t="s">
        <v>173</v>
      </c>
      <c r="O1118" t="s">
        <v>4</v>
      </c>
      <c r="P1118" t="s">
        <v>80</v>
      </c>
      <c r="Q1118" t="str">
        <f ca="1">OFFSET('GROUP-FOR-PLOT'!$B$4,MATCH(P1118,'GROUP-FOR-PLOT'!$A$5:$A$118,0),0)</f>
        <v>Devitrified</v>
      </c>
      <c r="R1118">
        <v>2000</v>
      </c>
      <c r="S1118">
        <v>28.855643044619683</v>
      </c>
    </row>
    <row r="1119" spans="14:19" x14ac:dyDescent="0.25">
      <c r="N1119" t="s">
        <v>196</v>
      </c>
      <c r="O1119" t="s">
        <v>4</v>
      </c>
      <c r="P1119" t="s">
        <v>157</v>
      </c>
      <c r="Q1119" t="str">
        <f ca="1">OFFSET('GROUP-FOR-PLOT'!$B$4,MATCH(P1119,'GROUP-FOR-PLOT'!$A$5:$A$118,0),0)</f>
        <v>Devitrified</v>
      </c>
      <c r="R1119">
        <v>2000</v>
      </c>
      <c r="S1119">
        <v>79.999999999999545</v>
      </c>
    </row>
    <row r="1120" spans="14:19" x14ac:dyDescent="0.25">
      <c r="N1120" t="s">
        <v>25</v>
      </c>
      <c r="O1120" t="s">
        <v>4</v>
      </c>
      <c r="P1120" t="s">
        <v>5</v>
      </c>
      <c r="Q1120" t="str">
        <f ca="1">OFFSET('GROUP-FOR-PLOT'!$B$4,MATCH(P1120,'GROUP-FOR-PLOT'!$A$5:$A$118,0),0)</f>
        <v>Devitrified</v>
      </c>
      <c r="R1120">
        <v>2400</v>
      </c>
      <c r="S1120">
        <v>184.05511811023598</v>
      </c>
    </row>
    <row r="1121" spans="14:19" x14ac:dyDescent="0.25">
      <c r="N1121" t="s">
        <v>30</v>
      </c>
      <c r="O1121" s="35" t="s">
        <v>4</v>
      </c>
      <c r="P1121" t="s">
        <v>5</v>
      </c>
      <c r="Q1121" t="str">
        <f ca="1">OFFSET('GROUP-FOR-PLOT'!$B$4,MATCH(P1121,'GROUP-FOR-PLOT'!$A$5:$A$118,0),0)</f>
        <v>Devitrified</v>
      </c>
      <c r="R1121">
        <v>2400</v>
      </c>
      <c r="S1121">
        <v>400</v>
      </c>
    </row>
    <row r="1122" spans="14:19" x14ac:dyDescent="0.25">
      <c r="N1122" t="s">
        <v>173</v>
      </c>
      <c r="O1122" s="35" t="s">
        <v>4</v>
      </c>
      <c r="P1122" t="s">
        <v>5</v>
      </c>
      <c r="Q1122" t="str">
        <f ca="1">OFFSET('GROUP-FOR-PLOT'!$B$4,MATCH(P1122,'GROUP-FOR-PLOT'!$A$5:$A$118,0),0)</f>
        <v>Devitrified</v>
      </c>
      <c r="R1122">
        <v>2400</v>
      </c>
      <c r="S1122">
        <v>32.808398950131505</v>
      </c>
    </row>
    <row r="1123" spans="14:19" x14ac:dyDescent="0.25">
      <c r="N1123" t="s">
        <v>46</v>
      </c>
      <c r="O1123" s="35" t="s">
        <v>4</v>
      </c>
      <c r="P1123" t="s">
        <v>5</v>
      </c>
      <c r="Q1123" t="str">
        <f ca="1">OFFSET('GROUP-FOR-PLOT'!$B$4,MATCH(P1123,'GROUP-FOR-PLOT'!$A$5:$A$118,0),0)</f>
        <v>Devitrified</v>
      </c>
      <c r="R1123">
        <v>2400</v>
      </c>
      <c r="S1123">
        <v>104.0524934383202</v>
      </c>
    </row>
    <row r="1124" spans="14:19" x14ac:dyDescent="0.25">
      <c r="N1124" t="s">
        <v>46</v>
      </c>
      <c r="O1124" s="35" t="s">
        <v>4</v>
      </c>
      <c r="P1124" t="s">
        <v>5</v>
      </c>
      <c r="Q1124" t="str">
        <f ca="1">OFFSET('GROUP-FOR-PLOT'!$B$4,MATCH(P1124,'GROUP-FOR-PLOT'!$A$5:$A$118,0),0)</f>
        <v>Devitrified</v>
      </c>
      <c r="R1124">
        <v>2400</v>
      </c>
      <c r="S1124">
        <v>24.934383202100435</v>
      </c>
    </row>
    <row r="1125" spans="14:19" x14ac:dyDescent="0.25">
      <c r="N1125" t="s">
        <v>46</v>
      </c>
      <c r="O1125" s="35" t="s">
        <v>4</v>
      </c>
      <c r="P1125" t="s">
        <v>5</v>
      </c>
      <c r="Q1125" t="str">
        <f ca="1">OFFSET('GROUP-FOR-PLOT'!$B$4,MATCH(P1125,'GROUP-FOR-PLOT'!$A$5:$A$118,0),0)</f>
        <v>Devitrified</v>
      </c>
      <c r="R1125">
        <v>2400</v>
      </c>
      <c r="S1125">
        <v>26.902887139108316</v>
      </c>
    </row>
    <row r="1126" spans="14:19" x14ac:dyDescent="0.25">
      <c r="N1126" t="s">
        <v>46</v>
      </c>
      <c r="O1126" s="35" t="s">
        <v>4</v>
      </c>
      <c r="P1126" t="s">
        <v>5</v>
      </c>
      <c r="Q1126" t="str">
        <f ca="1">OFFSET('GROUP-FOR-PLOT'!$B$4,MATCH(P1126,'GROUP-FOR-PLOT'!$A$5:$A$118,0),0)</f>
        <v>Devitrified</v>
      </c>
      <c r="R1126">
        <v>2400</v>
      </c>
      <c r="S1126">
        <v>93.832020997376276</v>
      </c>
    </row>
    <row r="1127" spans="14:19" x14ac:dyDescent="0.25">
      <c r="N1127" t="s">
        <v>46</v>
      </c>
      <c r="O1127" s="35" t="s">
        <v>4</v>
      </c>
      <c r="P1127" t="s">
        <v>5</v>
      </c>
      <c r="Q1127" t="str">
        <f ca="1">OFFSET('GROUP-FOR-PLOT'!$B$4,MATCH(P1127,'GROUP-FOR-PLOT'!$A$5:$A$118,0),0)</f>
        <v>Devitrified</v>
      </c>
      <c r="R1127">
        <v>2400</v>
      </c>
      <c r="S1127">
        <v>6.9055118110236435</v>
      </c>
    </row>
    <row r="1128" spans="14:19" x14ac:dyDescent="0.25">
      <c r="N1128" t="s">
        <v>185</v>
      </c>
      <c r="O1128" t="s">
        <v>4</v>
      </c>
      <c r="P1128" t="s">
        <v>93</v>
      </c>
      <c r="Q1128" t="str">
        <f ca="1">OFFSET('GROUP-FOR-PLOT'!$B$4,MATCH(P1128,'GROUP-FOR-PLOT'!$A$5:$A$118,0),0)</f>
        <v>Devitrified</v>
      </c>
      <c r="R1128">
        <v>2400</v>
      </c>
      <c r="S1128">
        <v>66.960629921259624</v>
      </c>
    </row>
    <row r="1129" spans="14:19" x14ac:dyDescent="0.25">
      <c r="N1129" t="s">
        <v>185</v>
      </c>
      <c r="O1129" t="s">
        <v>4</v>
      </c>
      <c r="P1129" t="s">
        <v>93</v>
      </c>
      <c r="Q1129" t="str">
        <f ca="1">OFFSET('GROUP-FOR-PLOT'!$B$4,MATCH(P1129,'GROUP-FOR-PLOT'!$A$5:$A$118,0),0)</f>
        <v>Devitrified</v>
      </c>
      <c r="R1129">
        <v>2400</v>
      </c>
      <c r="S1129">
        <v>31.167979002624634</v>
      </c>
    </row>
    <row r="1130" spans="14:19" x14ac:dyDescent="0.25">
      <c r="N1130" t="s">
        <v>176</v>
      </c>
      <c r="O1130" t="s">
        <v>4</v>
      </c>
      <c r="P1130" t="s">
        <v>93</v>
      </c>
      <c r="Q1130" t="str">
        <f ca="1">OFFSET('GROUP-FOR-PLOT'!$B$4,MATCH(P1130,'GROUP-FOR-PLOT'!$A$5:$A$118,0),0)</f>
        <v>Devitrified</v>
      </c>
      <c r="R1130">
        <v>2400</v>
      </c>
      <c r="S1130">
        <v>5.1181102362202182</v>
      </c>
    </row>
    <row r="1131" spans="14:19" x14ac:dyDescent="0.25">
      <c r="N1131" t="s">
        <v>176</v>
      </c>
      <c r="O1131" t="s">
        <v>4</v>
      </c>
      <c r="P1131" t="s">
        <v>93</v>
      </c>
      <c r="Q1131" t="str">
        <f ca="1">OFFSET('GROUP-FOR-PLOT'!$B$4,MATCH(P1131,'GROUP-FOR-PLOT'!$A$5:$A$118,0),0)</f>
        <v>Devitrified</v>
      </c>
      <c r="R1131">
        <v>2400</v>
      </c>
      <c r="S1131">
        <v>127.95275590551182</v>
      </c>
    </row>
    <row r="1132" spans="14:19" x14ac:dyDescent="0.25">
      <c r="N1132" t="s">
        <v>196</v>
      </c>
      <c r="O1132" t="s">
        <v>4</v>
      </c>
      <c r="P1132" t="s">
        <v>93</v>
      </c>
      <c r="Q1132" t="str">
        <f ca="1">OFFSET('GROUP-FOR-PLOT'!$B$4,MATCH(P1132,'GROUP-FOR-PLOT'!$A$5:$A$118,0),0)</f>
        <v>Devitrified</v>
      </c>
      <c r="R1132">
        <v>2400</v>
      </c>
      <c r="S1132">
        <v>94</v>
      </c>
    </row>
    <row r="1133" spans="14:19" x14ac:dyDescent="0.25">
      <c r="N1133" t="s">
        <v>196</v>
      </c>
      <c r="O1133" t="s">
        <v>4</v>
      </c>
      <c r="P1133" t="s">
        <v>93</v>
      </c>
      <c r="Q1133" t="str">
        <f ca="1">OFFSET('GROUP-FOR-PLOT'!$B$4,MATCH(P1133,'GROUP-FOR-PLOT'!$A$5:$A$118,0),0)</f>
        <v>Devitrified</v>
      </c>
      <c r="R1133">
        <v>2400</v>
      </c>
      <c r="S1133">
        <v>58.000000000000455</v>
      </c>
    </row>
    <row r="1134" spans="14:19" x14ac:dyDescent="0.25">
      <c r="N1134" t="s">
        <v>196</v>
      </c>
      <c r="O1134" t="s">
        <v>4</v>
      </c>
      <c r="P1134" t="s">
        <v>93</v>
      </c>
      <c r="Q1134" t="str">
        <f ca="1">OFFSET('GROUP-FOR-PLOT'!$B$4,MATCH(P1134,'GROUP-FOR-PLOT'!$A$5:$A$118,0),0)</f>
        <v>Devitrified</v>
      </c>
      <c r="R1134">
        <v>2400</v>
      </c>
      <c r="S1134">
        <v>184</v>
      </c>
    </row>
    <row r="1135" spans="14:19" x14ac:dyDescent="0.25">
      <c r="N1135" t="s">
        <v>173</v>
      </c>
      <c r="O1135" s="35" t="s">
        <v>4</v>
      </c>
      <c r="P1135" t="s">
        <v>80</v>
      </c>
      <c r="Q1135" t="str">
        <f ca="1">OFFSET('GROUP-FOR-PLOT'!$B$4,MATCH(P1135,'GROUP-FOR-PLOT'!$A$5:$A$118,0),0)</f>
        <v>Devitrified</v>
      </c>
      <c r="R1135">
        <v>2400</v>
      </c>
      <c r="S1135">
        <v>12.154855643044357</v>
      </c>
    </row>
    <row r="1136" spans="14:19" x14ac:dyDescent="0.25">
      <c r="N1136" t="s">
        <v>61</v>
      </c>
      <c r="O1136" t="s">
        <v>4</v>
      </c>
      <c r="P1136" t="s">
        <v>5</v>
      </c>
      <c r="Q1136" t="str">
        <f ca="1">OFFSET('GROUP-FOR-PLOT'!$B$4,MATCH(P1136,'GROUP-FOR-PLOT'!$A$5:$A$118,0),0)</f>
        <v>Devitrified</v>
      </c>
      <c r="R1136">
        <v>2800</v>
      </c>
      <c r="S1136">
        <v>213.91076115485521</v>
      </c>
    </row>
    <row r="1137" spans="14:19" x14ac:dyDescent="0.25">
      <c r="N1137" t="s">
        <v>67</v>
      </c>
      <c r="O1137" t="s">
        <v>4</v>
      </c>
      <c r="P1137" t="s">
        <v>5</v>
      </c>
      <c r="Q1137" t="str">
        <f ca="1">OFFSET('GROUP-FOR-PLOT'!$B$4,MATCH(P1137,'GROUP-FOR-PLOT'!$A$5:$A$118,0),0)</f>
        <v>Devitrified</v>
      </c>
      <c r="R1137">
        <v>2800</v>
      </c>
      <c r="S1137">
        <v>180.92125984251925</v>
      </c>
    </row>
    <row r="1138" spans="14:19" x14ac:dyDescent="0.25">
      <c r="N1138" t="s">
        <v>30</v>
      </c>
      <c r="O1138" t="s">
        <v>4</v>
      </c>
      <c r="P1138" t="s">
        <v>5</v>
      </c>
      <c r="Q1138" t="str">
        <f ca="1">OFFSET('GROUP-FOR-PLOT'!$B$4,MATCH(P1138,'GROUP-FOR-PLOT'!$A$5:$A$118,0),0)</f>
        <v>Devitrified</v>
      </c>
      <c r="R1138">
        <v>2800</v>
      </c>
      <c r="S1138">
        <v>253.12860892388426</v>
      </c>
    </row>
    <row r="1139" spans="14:19" x14ac:dyDescent="0.25">
      <c r="N1139" t="s">
        <v>46</v>
      </c>
      <c r="O1139" t="s">
        <v>4</v>
      </c>
      <c r="P1139" t="s">
        <v>5</v>
      </c>
      <c r="Q1139" t="str">
        <f ca="1">OFFSET('GROUP-FOR-PLOT'!$B$4,MATCH(P1139,'GROUP-FOR-PLOT'!$A$5:$A$118,0),0)</f>
        <v>Devitrified</v>
      </c>
      <c r="R1139">
        <v>2800</v>
      </c>
      <c r="S1139">
        <v>10.154855643044357</v>
      </c>
    </row>
    <row r="1140" spans="14:19" x14ac:dyDescent="0.25">
      <c r="N1140" t="s">
        <v>46</v>
      </c>
      <c r="O1140" t="s">
        <v>4</v>
      </c>
      <c r="P1140" t="s">
        <v>5</v>
      </c>
      <c r="Q1140" t="str">
        <f ca="1">OFFSET('GROUP-FOR-PLOT'!$B$4,MATCH(P1140,'GROUP-FOR-PLOT'!$A$5:$A$118,0),0)</f>
        <v>Devitrified</v>
      </c>
      <c r="R1140">
        <v>2800</v>
      </c>
      <c r="S1140">
        <v>93.175853018372436</v>
      </c>
    </row>
    <row r="1141" spans="14:19" x14ac:dyDescent="0.25">
      <c r="N1141" t="s">
        <v>46</v>
      </c>
      <c r="O1141" t="s">
        <v>4</v>
      </c>
      <c r="P1141" t="s">
        <v>5</v>
      </c>
      <c r="Q1141" t="str">
        <f ca="1">OFFSET('GROUP-FOR-PLOT'!$B$4,MATCH(P1141,'GROUP-FOR-PLOT'!$A$5:$A$118,0),0)</f>
        <v>Devitrified</v>
      </c>
      <c r="R1141">
        <v>2800</v>
      </c>
      <c r="S1141">
        <v>67.913385826771446</v>
      </c>
    </row>
    <row r="1142" spans="14:19" x14ac:dyDescent="0.25">
      <c r="N1142" t="s">
        <v>173</v>
      </c>
      <c r="O1142" t="s">
        <v>4</v>
      </c>
      <c r="P1142" t="s">
        <v>93</v>
      </c>
      <c r="Q1142" t="str">
        <f ca="1">OFFSET('GROUP-FOR-PLOT'!$B$4,MATCH(P1142,'GROUP-FOR-PLOT'!$A$5:$A$118,0),0)</f>
        <v>Devitrified</v>
      </c>
      <c r="R1142">
        <v>2800</v>
      </c>
      <c r="S1142">
        <v>75.787401574803425</v>
      </c>
    </row>
    <row r="1143" spans="14:19" x14ac:dyDescent="0.25">
      <c r="N1143" t="s">
        <v>196</v>
      </c>
      <c r="O1143" t="s">
        <v>4</v>
      </c>
      <c r="P1143" t="s">
        <v>93</v>
      </c>
      <c r="Q1143" t="str">
        <f ca="1">OFFSET('GROUP-FOR-PLOT'!$B$4,MATCH(P1143,'GROUP-FOR-PLOT'!$A$5:$A$118,0),0)</f>
        <v>Devitrified</v>
      </c>
      <c r="R1143">
        <v>2800</v>
      </c>
      <c r="S1143">
        <v>38</v>
      </c>
    </row>
    <row r="1144" spans="14:19" x14ac:dyDescent="0.25">
      <c r="N1144" t="s">
        <v>196</v>
      </c>
      <c r="O1144" t="s">
        <v>4</v>
      </c>
      <c r="P1144" t="s">
        <v>93</v>
      </c>
      <c r="Q1144" t="str">
        <f ca="1">OFFSET('GROUP-FOR-PLOT'!$B$4,MATCH(P1144,'GROUP-FOR-PLOT'!$A$5:$A$118,0),0)</f>
        <v>Devitrified</v>
      </c>
      <c r="R1144">
        <v>2800</v>
      </c>
      <c r="S1144">
        <v>138</v>
      </c>
    </row>
    <row r="1145" spans="14:19" x14ac:dyDescent="0.25">
      <c r="N1145" t="s">
        <v>25</v>
      </c>
      <c r="O1145" t="s">
        <v>4</v>
      </c>
      <c r="P1145" t="s">
        <v>5</v>
      </c>
      <c r="Q1145" t="str">
        <f ca="1">OFFSET('GROUP-FOR-PLOT'!$B$4,MATCH(P1145,'GROUP-FOR-PLOT'!$A$5:$A$118,0),0)</f>
        <v>Devitrified</v>
      </c>
      <c r="R1145">
        <v>3200</v>
      </c>
      <c r="S1145">
        <v>79.091863517061029</v>
      </c>
    </row>
    <row r="1146" spans="14:19" x14ac:dyDescent="0.25">
      <c r="N1146" t="s">
        <v>37</v>
      </c>
      <c r="O1146" t="s">
        <v>4</v>
      </c>
      <c r="P1146" t="s">
        <v>5</v>
      </c>
      <c r="Q1146" t="str">
        <f ca="1">OFFSET('GROUP-FOR-PLOT'!$B$4,MATCH(P1146,'GROUP-FOR-PLOT'!$A$5:$A$118,0),0)</f>
        <v>Devitrified</v>
      </c>
      <c r="R1146">
        <v>3200</v>
      </c>
      <c r="S1146">
        <v>199.80314960629948</v>
      </c>
    </row>
    <row r="1147" spans="14:19" x14ac:dyDescent="0.25">
      <c r="N1147" t="s">
        <v>67</v>
      </c>
      <c r="O1147" t="s">
        <v>4</v>
      </c>
      <c r="P1147" t="s">
        <v>5</v>
      </c>
      <c r="Q1147" t="str">
        <f ca="1">OFFSET('GROUP-FOR-PLOT'!$B$4,MATCH(P1147,'GROUP-FOR-PLOT'!$A$5:$A$118,0),0)</f>
        <v>Devitrified</v>
      </c>
      <c r="R1147">
        <v>3200</v>
      </c>
      <c r="S1147">
        <v>78.921259842519248</v>
      </c>
    </row>
    <row r="1148" spans="14:19" x14ac:dyDescent="0.25">
      <c r="N1148" t="s">
        <v>92</v>
      </c>
      <c r="O1148" t="s">
        <v>4</v>
      </c>
      <c r="P1148" t="s">
        <v>5</v>
      </c>
      <c r="Q1148" t="str">
        <f ca="1">OFFSET('GROUP-FOR-PLOT'!$B$4,MATCH(P1148,'GROUP-FOR-PLOT'!$A$5:$A$118,0),0)</f>
        <v>Devitrified</v>
      </c>
      <c r="R1148">
        <v>3200</v>
      </c>
      <c r="S1148">
        <v>216.15748031496059</v>
      </c>
    </row>
    <row r="1149" spans="14:19" x14ac:dyDescent="0.25">
      <c r="N1149" t="s">
        <v>30</v>
      </c>
      <c r="O1149" t="s">
        <v>4</v>
      </c>
      <c r="P1149" t="s">
        <v>5</v>
      </c>
      <c r="Q1149" t="str">
        <f ca="1">OFFSET('GROUP-FOR-PLOT'!$B$4,MATCH(P1149,'GROUP-FOR-PLOT'!$A$5:$A$118,0),0)</f>
        <v>Devitrified</v>
      </c>
      <c r="R1149">
        <v>3200</v>
      </c>
      <c r="S1149">
        <v>185.03937007874083</v>
      </c>
    </row>
    <row r="1150" spans="14:19" x14ac:dyDescent="0.25">
      <c r="N1150" t="s">
        <v>30</v>
      </c>
      <c r="O1150" t="s">
        <v>4</v>
      </c>
      <c r="P1150" t="s">
        <v>5</v>
      </c>
      <c r="Q1150" t="str">
        <f ca="1">OFFSET('GROUP-FOR-PLOT'!$B$4,MATCH(P1150,'GROUP-FOR-PLOT'!$A$5:$A$118,0),0)</f>
        <v>Devitrified</v>
      </c>
      <c r="R1150">
        <v>3200</v>
      </c>
      <c r="S1150">
        <v>194.83727034120739</v>
      </c>
    </row>
    <row r="1151" spans="14:19" x14ac:dyDescent="0.25">
      <c r="N1151" t="s">
        <v>185</v>
      </c>
      <c r="O1151" t="s">
        <v>4</v>
      </c>
      <c r="P1151" t="s">
        <v>93</v>
      </c>
      <c r="Q1151" t="str">
        <f ca="1">OFFSET('GROUP-FOR-PLOT'!$B$4,MATCH(P1151,'GROUP-FOR-PLOT'!$A$5:$A$118,0),0)</f>
        <v>Devitrified</v>
      </c>
      <c r="R1151">
        <v>3200</v>
      </c>
      <c r="S1151">
        <v>73.000000000000455</v>
      </c>
    </row>
    <row r="1152" spans="14:19" x14ac:dyDescent="0.25">
      <c r="N1152" t="s">
        <v>25</v>
      </c>
      <c r="O1152" t="s">
        <v>4</v>
      </c>
      <c r="P1152" t="s">
        <v>5</v>
      </c>
      <c r="Q1152" t="str">
        <f ca="1">OFFSET('GROUP-FOR-PLOT'!$B$4,MATCH(P1152,'GROUP-FOR-PLOT'!$A$5:$A$118,0),0)</f>
        <v>Devitrified</v>
      </c>
      <c r="R1152">
        <v>3600</v>
      </c>
      <c r="S1152">
        <v>96.104986876640396</v>
      </c>
    </row>
    <row r="1153" spans="14:19" x14ac:dyDescent="0.25">
      <c r="N1153" t="s">
        <v>25</v>
      </c>
      <c r="O1153" t="s">
        <v>4</v>
      </c>
      <c r="P1153" t="s">
        <v>5</v>
      </c>
      <c r="Q1153" t="str">
        <f ca="1">OFFSET('GROUP-FOR-PLOT'!$B$4,MATCH(P1153,'GROUP-FOR-PLOT'!$A$5:$A$118,0),0)</f>
        <v>Devitrified</v>
      </c>
      <c r="R1153">
        <v>3600</v>
      </c>
      <c r="S1153">
        <v>69.881889763779327</v>
      </c>
    </row>
    <row r="1154" spans="14:19" x14ac:dyDescent="0.25">
      <c r="N1154" t="s">
        <v>25</v>
      </c>
      <c r="O1154" t="s">
        <v>4</v>
      </c>
      <c r="P1154" t="s">
        <v>5</v>
      </c>
      <c r="Q1154" t="str">
        <f ca="1">OFFSET('GROUP-FOR-PLOT'!$B$4,MATCH(P1154,'GROUP-FOR-PLOT'!$A$5:$A$118,0),0)</f>
        <v>Devitrified</v>
      </c>
      <c r="R1154">
        <v>3600</v>
      </c>
      <c r="S1154">
        <v>234.01312335958028</v>
      </c>
    </row>
    <row r="1155" spans="14:19" x14ac:dyDescent="0.25">
      <c r="N1155" t="s">
        <v>92</v>
      </c>
      <c r="O1155" t="s">
        <v>4</v>
      </c>
      <c r="P1155" t="s">
        <v>5</v>
      </c>
      <c r="Q1155" t="str">
        <f ca="1">OFFSET('GROUP-FOR-PLOT'!$B$4,MATCH(P1155,'GROUP-FOR-PLOT'!$A$5:$A$118,0),0)</f>
        <v>Devitrified</v>
      </c>
      <c r="R1155">
        <v>3600</v>
      </c>
      <c r="S1155">
        <v>224.13123359580004</v>
      </c>
    </row>
    <row r="1156" spans="14:19" x14ac:dyDescent="0.25">
      <c r="N1156" t="s">
        <v>30</v>
      </c>
      <c r="O1156" t="s">
        <v>4</v>
      </c>
      <c r="P1156" t="s">
        <v>5</v>
      </c>
      <c r="Q1156" t="str">
        <f ca="1">OFFSET('GROUP-FOR-PLOT'!$B$4,MATCH(P1156,'GROUP-FOR-PLOT'!$A$5:$A$118,0),0)</f>
        <v>Devitrified</v>
      </c>
      <c r="R1156">
        <v>3600</v>
      </c>
      <c r="S1156">
        <v>400</v>
      </c>
    </row>
    <row r="1157" spans="14:19" x14ac:dyDescent="0.25">
      <c r="N1157" t="s">
        <v>185</v>
      </c>
      <c r="O1157" t="s">
        <v>4</v>
      </c>
      <c r="P1157" t="s">
        <v>93</v>
      </c>
      <c r="Q1157" t="str">
        <f ca="1">OFFSET('GROUP-FOR-PLOT'!$B$4,MATCH(P1157,'GROUP-FOR-PLOT'!$A$5:$A$118,0),0)</f>
        <v>Devitrified</v>
      </c>
      <c r="R1157">
        <v>3600</v>
      </c>
      <c r="S1157">
        <v>28.049868766404416</v>
      </c>
    </row>
    <row r="1158" spans="14:19" x14ac:dyDescent="0.25">
      <c r="N1158" t="s">
        <v>25</v>
      </c>
      <c r="O1158" t="s">
        <v>4</v>
      </c>
      <c r="P1158" t="s">
        <v>5</v>
      </c>
      <c r="Q1158" t="str">
        <f ca="1">OFFSET('GROUP-FOR-PLOT'!$B$4,MATCH(P1158,'GROUP-FOR-PLOT'!$A$5:$A$118,0),0)</f>
        <v>Devitrified</v>
      </c>
      <c r="R1158">
        <v>4000</v>
      </c>
      <c r="S1158">
        <v>40.002624671916237</v>
      </c>
    </row>
    <row r="1159" spans="14:19" x14ac:dyDescent="0.25">
      <c r="N1159" t="s">
        <v>48</v>
      </c>
      <c r="O1159" t="s">
        <v>4</v>
      </c>
      <c r="P1159" t="s">
        <v>5</v>
      </c>
      <c r="Q1159" t="str">
        <f ca="1">OFFSET('GROUP-FOR-PLOT'!$B$4,MATCH(P1159,'GROUP-FOR-PLOT'!$A$5:$A$118,0),0)</f>
        <v>Devitrified</v>
      </c>
      <c r="R1159">
        <v>4000</v>
      </c>
      <c r="S1159">
        <v>81.102362204725068</v>
      </c>
    </row>
    <row r="1160" spans="14:19" x14ac:dyDescent="0.25">
      <c r="N1160" t="s">
        <v>30</v>
      </c>
      <c r="O1160" t="s">
        <v>4</v>
      </c>
      <c r="P1160" t="s">
        <v>5</v>
      </c>
      <c r="Q1160" t="str">
        <f ca="1">OFFSET('GROUP-FOR-PLOT'!$B$4,MATCH(P1160,'GROUP-FOR-PLOT'!$A$5:$A$118,0),0)</f>
        <v>Devitrified</v>
      </c>
      <c r="R1160">
        <v>4000</v>
      </c>
      <c r="S1160">
        <v>372.02624671915964</v>
      </c>
    </row>
    <row r="1161" spans="14:19" x14ac:dyDescent="0.25">
      <c r="N1161" t="s">
        <v>185</v>
      </c>
      <c r="O1161" t="s">
        <v>4</v>
      </c>
      <c r="P1161" t="s">
        <v>93</v>
      </c>
      <c r="Q1161" t="str">
        <f ca="1">OFFSET('GROUP-FOR-PLOT'!$B$4,MATCH(P1161,'GROUP-FOR-PLOT'!$A$5:$A$118,0),0)</f>
        <v>Devitrified</v>
      </c>
      <c r="R1161">
        <v>4000</v>
      </c>
      <c r="S1161">
        <v>31.824146981627564</v>
      </c>
    </row>
    <row r="1162" spans="14:19" x14ac:dyDescent="0.25">
      <c r="N1162" t="s">
        <v>51</v>
      </c>
      <c r="O1162" t="s">
        <v>4</v>
      </c>
      <c r="P1162" t="s">
        <v>5</v>
      </c>
      <c r="Q1162" t="str">
        <f ca="1">OFFSET('GROUP-FOR-PLOT'!$B$4,MATCH(P1162,'GROUP-FOR-PLOT'!$A$5:$A$118,0),0)</f>
        <v>Devitrified</v>
      </c>
      <c r="R1162">
        <v>4400</v>
      </c>
      <c r="S1162">
        <v>95.800524934383247</v>
      </c>
    </row>
    <row r="1163" spans="14:19" x14ac:dyDescent="0.25">
      <c r="N1163" t="s">
        <v>51</v>
      </c>
      <c r="O1163" t="s">
        <v>4</v>
      </c>
      <c r="P1163" t="s">
        <v>5</v>
      </c>
      <c r="Q1163" t="str">
        <f ca="1">OFFSET('GROUP-FOR-PLOT'!$B$4,MATCH(P1163,'GROUP-FOR-PLOT'!$A$5:$A$118,0),0)</f>
        <v>Devitrified</v>
      </c>
      <c r="R1163">
        <v>4400</v>
      </c>
      <c r="S1163">
        <v>214.84251968503941</v>
      </c>
    </row>
    <row r="1164" spans="14:19" x14ac:dyDescent="0.25">
      <c r="N1164" t="s">
        <v>61</v>
      </c>
      <c r="O1164" t="s">
        <v>4</v>
      </c>
      <c r="P1164" t="s">
        <v>5</v>
      </c>
      <c r="Q1164" t="str">
        <f ca="1">OFFSET('GROUP-FOR-PLOT'!$B$4,MATCH(P1164,'GROUP-FOR-PLOT'!$A$5:$A$118,0),0)</f>
        <v>Devitrified</v>
      </c>
      <c r="R1164">
        <v>4400</v>
      </c>
      <c r="S1164">
        <v>343.93438320210043</v>
      </c>
    </row>
    <row r="1165" spans="14:19" x14ac:dyDescent="0.25">
      <c r="N1165" t="s">
        <v>42</v>
      </c>
      <c r="O1165" t="s">
        <v>4</v>
      </c>
      <c r="P1165" t="s">
        <v>5</v>
      </c>
      <c r="Q1165" t="str">
        <f ca="1">OFFSET('GROUP-FOR-PLOT'!$B$4,MATCH(P1165,'GROUP-FOR-PLOT'!$A$5:$A$118,0),0)</f>
        <v>Devitrified</v>
      </c>
      <c r="R1165">
        <v>4800</v>
      </c>
      <c r="S1165">
        <v>48.850393700788118</v>
      </c>
    </row>
    <row r="1166" spans="14:19" x14ac:dyDescent="0.25">
      <c r="N1166" t="s">
        <v>51</v>
      </c>
      <c r="O1166" t="s">
        <v>4</v>
      </c>
      <c r="P1166" t="s">
        <v>5</v>
      </c>
      <c r="Q1166" t="str">
        <f ca="1">OFFSET('GROUP-FOR-PLOT'!$B$4,MATCH(P1166,'GROUP-FOR-PLOT'!$A$5:$A$118,0),0)</f>
        <v>Devitrified</v>
      </c>
      <c r="R1166">
        <v>4800</v>
      </c>
      <c r="S1166">
        <v>245.13123359580004</v>
      </c>
    </row>
    <row r="1167" spans="14:19" x14ac:dyDescent="0.25">
      <c r="N1167" t="s">
        <v>61</v>
      </c>
      <c r="O1167" t="s">
        <v>4</v>
      </c>
      <c r="P1167" t="s">
        <v>5</v>
      </c>
      <c r="Q1167" t="str">
        <f ca="1">OFFSET('GROUP-FOR-PLOT'!$B$4,MATCH(P1167,'GROUP-FOR-PLOT'!$A$5:$A$118,0),0)</f>
        <v>Devitrified</v>
      </c>
      <c r="R1167">
        <v>4800</v>
      </c>
      <c r="S1167">
        <v>125.88188976377933</v>
      </c>
    </row>
    <row r="1168" spans="14:19" x14ac:dyDescent="0.25">
      <c r="N1168" t="s">
        <v>42</v>
      </c>
      <c r="O1168" t="s">
        <v>4</v>
      </c>
      <c r="P1168" t="s">
        <v>5</v>
      </c>
      <c r="Q1168" t="str">
        <f ca="1">OFFSET('GROUP-FOR-PLOT'!$B$4,MATCH(P1168,'GROUP-FOR-PLOT'!$A$5:$A$118,0),0)</f>
        <v>Devitrified</v>
      </c>
      <c r="R1168">
        <v>5200</v>
      </c>
      <c r="S1168">
        <v>400</v>
      </c>
    </row>
    <row r="1169" spans="14:19" x14ac:dyDescent="0.25">
      <c r="N1169" t="s">
        <v>42</v>
      </c>
      <c r="O1169" t="s">
        <v>4</v>
      </c>
      <c r="P1169" t="s">
        <v>5</v>
      </c>
      <c r="Q1169" t="str">
        <f ca="1">OFFSET('GROUP-FOR-PLOT'!$B$4,MATCH(P1169,'GROUP-FOR-PLOT'!$A$5:$A$118,0),0)</f>
        <v>Devitrified</v>
      </c>
      <c r="R1169">
        <v>5600</v>
      </c>
      <c r="S1169">
        <v>102.98687664041972</v>
      </c>
    </row>
    <row r="1170" spans="14:19" x14ac:dyDescent="0.25">
      <c r="N1170" t="s">
        <v>92</v>
      </c>
      <c r="O1170" t="s">
        <v>4</v>
      </c>
      <c r="P1170" t="s">
        <v>93</v>
      </c>
      <c r="Q1170" t="str">
        <f ca="1">OFFSET('GROUP-FOR-PLOT'!$B$4,MATCH(P1170,'GROUP-FOR-PLOT'!$A$5:$A$118,0),0)</f>
        <v>Devitrified</v>
      </c>
      <c r="R1170">
        <v>6800</v>
      </c>
      <c r="S1170">
        <v>0.86876640420086915</v>
      </c>
    </row>
    <row r="1171" spans="14:19" x14ac:dyDescent="0.25">
      <c r="N1171" t="s">
        <v>92</v>
      </c>
      <c r="O1171" t="s">
        <v>4</v>
      </c>
      <c r="P1171" t="s">
        <v>93</v>
      </c>
      <c r="Q1171" t="str">
        <f ca="1">OFFSET('GROUP-FOR-PLOT'!$B$4,MATCH(P1171,'GROUP-FOR-PLOT'!$A$5:$A$118,0),0)</f>
        <v>Devitrified</v>
      </c>
      <c r="R1171">
        <v>7200</v>
      </c>
      <c r="S1171">
        <v>72.95013123359422</v>
      </c>
    </row>
    <row r="1172" spans="14:19" x14ac:dyDescent="0.25">
      <c r="N1172" t="s">
        <v>92</v>
      </c>
      <c r="O1172" t="s">
        <v>4</v>
      </c>
      <c r="P1172" t="s">
        <v>93</v>
      </c>
      <c r="Q1172" t="str">
        <f ca="1">OFFSET('GROUP-FOR-PLOT'!$B$4,MATCH(P1172,'GROUP-FOR-PLOT'!$A$5:$A$118,0),0)</f>
        <v>Devitrified</v>
      </c>
      <c r="R1172">
        <v>8800</v>
      </c>
      <c r="S1172">
        <v>117.99475065616934</v>
      </c>
    </row>
    <row r="1173" spans="14:19" x14ac:dyDescent="0.25">
      <c r="N1173" t="s">
        <v>92</v>
      </c>
      <c r="O1173" t="s">
        <v>4</v>
      </c>
      <c r="P1173" t="s">
        <v>93</v>
      </c>
      <c r="Q1173" t="str">
        <f ca="1">OFFSET('GROUP-FOR-PLOT'!$B$4,MATCH(P1173,'GROUP-FOR-PLOT'!$A$5:$A$118,0),0)</f>
        <v>Devitrified</v>
      </c>
      <c r="R1173">
        <v>9200</v>
      </c>
      <c r="S1173">
        <v>400</v>
      </c>
    </row>
    <row r="1174" spans="14:19" x14ac:dyDescent="0.25">
      <c r="N1174" t="s">
        <v>92</v>
      </c>
      <c r="O1174" t="s">
        <v>4</v>
      </c>
      <c r="P1174" t="s">
        <v>93</v>
      </c>
      <c r="Q1174" t="str">
        <f ca="1">OFFSET('GROUP-FOR-PLOT'!$B$4,MATCH(P1174,'GROUP-FOR-PLOT'!$A$5:$A$118,0),0)</f>
        <v>Devitrified</v>
      </c>
      <c r="R1174">
        <v>9600</v>
      </c>
      <c r="S1174">
        <v>108.97375328083945</v>
      </c>
    </row>
    <row r="1175" spans="14:19" x14ac:dyDescent="0.25">
      <c r="N1175" t="s">
        <v>92</v>
      </c>
      <c r="O1175" t="s">
        <v>4</v>
      </c>
      <c r="P1175" t="s">
        <v>93</v>
      </c>
      <c r="Q1175" t="str">
        <f ca="1">OFFSET('GROUP-FOR-PLOT'!$B$4,MATCH(P1175,'GROUP-FOR-PLOT'!$A$5:$A$118,0),0)</f>
        <v>Devitrified</v>
      </c>
      <c r="R1175">
        <v>10000</v>
      </c>
      <c r="S1175">
        <v>154.93700787401576</v>
      </c>
    </row>
    <row r="1176" spans="14:19" x14ac:dyDescent="0.25">
      <c r="N1176" t="s">
        <v>92</v>
      </c>
      <c r="O1176" t="s">
        <v>4</v>
      </c>
      <c r="P1176" t="s">
        <v>93</v>
      </c>
      <c r="Q1176" t="str">
        <f ca="1">OFFSET('GROUP-FOR-PLOT'!$B$4,MATCH(P1176,'GROUP-FOR-PLOT'!$A$5:$A$118,0),0)</f>
        <v>Devitrified</v>
      </c>
      <c r="R1176">
        <v>10400</v>
      </c>
      <c r="S1176">
        <v>70.128608923883803</v>
      </c>
    </row>
    <row r="1177" spans="14:19" x14ac:dyDescent="0.25">
      <c r="N1177" t="s">
        <v>92</v>
      </c>
      <c r="O1177" t="s">
        <v>4</v>
      </c>
      <c r="P1177" t="s">
        <v>93</v>
      </c>
      <c r="Q1177" t="str">
        <f ca="1">OFFSET('GROUP-FOR-PLOT'!$B$4,MATCH(P1177,'GROUP-FOR-PLOT'!$A$5:$A$118,0),0)</f>
        <v>Devitrified</v>
      </c>
      <c r="R1177">
        <v>12000</v>
      </c>
      <c r="S1177">
        <v>226.04986876640396</v>
      </c>
    </row>
    <row r="1178" spans="14:19" x14ac:dyDescent="0.25">
      <c r="N1178" t="s">
        <v>149</v>
      </c>
      <c r="O1178" t="s">
        <v>4</v>
      </c>
      <c r="P1178" t="s">
        <v>153</v>
      </c>
      <c r="Q1178" t="str">
        <f ca="1">OFFSET('GROUP-FOR-PLOT'!$B$4,MATCH(P1178,'GROUP-FOR-PLOT'!$A$5:$A$118,0),0)</f>
        <v>Mineralized</v>
      </c>
      <c r="R1178">
        <v>400</v>
      </c>
      <c r="S1178">
        <v>42.979002624671921</v>
      </c>
    </row>
    <row r="1179" spans="14:19" x14ac:dyDescent="0.25">
      <c r="N1179" t="s">
        <v>147</v>
      </c>
      <c r="O1179" t="s">
        <v>4</v>
      </c>
      <c r="P1179" t="s">
        <v>148</v>
      </c>
      <c r="Q1179" t="str">
        <f ca="1">OFFSET('GROUP-FOR-PLOT'!$B$4,MATCH(P1179,'GROUP-FOR-PLOT'!$A$5:$A$118,0),0)</f>
        <v>Mineralized</v>
      </c>
      <c r="R1179">
        <v>400</v>
      </c>
      <c r="S1179">
        <v>71.958005249343842</v>
      </c>
    </row>
    <row r="1180" spans="14:19" x14ac:dyDescent="0.25">
      <c r="N1180" t="s">
        <v>147</v>
      </c>
      <c r="O1180" t="s">
        <v>4</v>
      </c>
      <c r="P1180" t="s">
        <v>148</v>
      </c>
      <c r="Q1180" t="str">
        <f ca="1">OFFSET('GROUP-FOR-PLOT'!$B$4,MATCH(P1180,'GROUP-FOR-PLOT'!$A$5:$A$118,0),0)</f>
        <v>Mineralized</v>
      </c>
      <c r="R1180">
        <v>800</v>
      </c>
      <c r="S1180">
        <v>400</v>
      </c>
    </row>
    <row r="1181" spans="14:19" x14ac:dyDescent="0.25">
      <c r="N1181" t="s">
        <v>149</v>
      </c>
      <c r="O1181" t="s">
        <v>4</v>
      </c>
      <c r="P1181" t="s">
        <v>156</v>
      </c>
      <c r="Q1181" t="str">
        <f ca="1">OFFSET('GROUP-FOR-PLOT'!$B$4,MATCH(P1181,'GROUP-FOR-PLOT'!$A$5:$A$118,0),0)</f>
        <v>Mineralized</v>
      </c>
      <c r="R1181">
        <v>800</v>
      </c>
      <c r="S1181">
        <v>132.92913385826773</v>
      </c>
    </row>
    <row r="1182" spans="14:19" x14ac:dyDescent="0.25">
      <c r="N1182" t="s">
        <v>113</v>
      </c>
      <c r="O1182" t="s">
        <v>4</v>
      </c>
      <c r="P1182" t="s">
        <v>115</v>
      </c>
      <c r="Q1182" t="str">
        <f ca="1">OFFSET('GROUP-FOR-PLOT'!$B$4,MATCH(P1182,'GROUP-FOR-PLOT'!$A$5:$A$118,0),0)</f>
        <v>Mineralized</v>
      </c>
      <c r="R1182">
        <v>800</v>
      </c>
      <c r="S1182">
        <v>136.12204724409457</v>
      </c>
    </row>
    <row r="1183" spans="14:19" x14ac:dyDescent="0.25">
      <c r="N1183" t="s">
        <v>147</v>
      </c>
      <c r="O1183" t="s">
        <v>4</v>
      </c>
      <c r="P1183" t="s">
        <v>148</v>
      </c>
      <c r="Q1183" t="str">
        <f ca="1">OFFSET('GROUP-FOR-PLOT'!$B$4,MATCH(P1183,'GROUP-FOR-PLOT'!$A$5:$A$118,0),0)</f>
        <v>Mineralized</v>
      </c>
      <c r="R1183">
        <v>1200</v>
      </c>
      <c r="S1183">
        <v>400</v>
      </c>
    </row>
    <row r="1184" spans="14:19" x14ac:dyDescent="0.25">
      <c r="N1184" t="s">
        <v>149</v>
      </c>
      <c r="O1184" t="s">
        <v>4</v>
      </c>
      <c r="P1184" t="s">
        <v>156</v>
      </c>
      <c r="Q1184" t="str">
        <f ca="1">OFFSET('GROUP-FOR-PLOT'!$B$4,MATCH(P1184,'GROUP-FOR-PLOT'!$A$5:$A$118,0),0)</f>
        <v>Mineralized</v>
      </c>
      <c r="R1184">
        <v>1200</v>
      </c>
      <c r="S1184">
        <v>400</v>
      </c>
    </row>
    <row r="1185" spans="14:19" x14ac:dyDescent="0.25">
      <c r="N1185" t="s">
        <v>147</v>
      </c>
      <c r="O1185" t="s">
        <v>4</v>
      </c>
      <c r="P1185" t="s">
        <v>148</v>
      </c>
      <c r="Q1185" t="str">
        <f ca="1">OFFSET('GROUP-FOR-PLOT'!$B$4,MATCH(P1185,'GROUP-FOR-PLOT'!$A$5:$A$118,0),0)</f>
        <v>Mineralized</v>
      </c>
      <c r="R1185">
        <v>1600</v>
      </c>
      <c r="S1185">
        <v>89</v>
      </c>
    </row>
    <row r="1186" spans="14:19" x14ac:dyDescent="0.25">
      <c r="N1186" t="s">
        <v>149</v>
      </c>
      <c r="O1186" t="s">
        <v>4</v>
      </c>
      <c r="P1186" t="s">
        <v>156</v>
      </c>
      <c r="Q1186" t="str">
        <f ca="1">OFFSET('GROUP-FOR-PLOT'!$B$4,MATCH(P1186,'GROUP-FOR-PLOT'!$A$5:$A$118,0),0)</f>
        <v>Mineralized</v>
      </c>
      <c r="R1186">
        <v>1600</v>
      </c>
      <c r="S1186">
        <v>9.0656167979004749</v>
      </c>
    </row>
    <row r="1187" spans="14:19" x14ac:dyDescent="0.25">
      <c r="N1187" t="s">
        <v>201</v>
      </c>
      <c r="O1187" t="s">
        <v>4</v>
      </c>
      <c r="P1187" t="s">
        <v>181</v>
      </c>
      <c r="Q1187" t="str">
        <f ca="1">OFFSET('GROUP-FOR-PLOT'!$B$4,MATCH(P1187,'GROUP-FOR-PLOT'!$A$5:$A$118,0),0)</f>
        <v>Mineralized</v>
      </c>
      <c r="R1187">
        <v>2000</v>
      </c>
      <c r="S1187">
        <v>170</v>
      </c>
    </row>
    <row r="1188" spans="14:19" x14ac:dyDescent="0.25">
      <c r="N1188" t="s">
        <v>201</v>
      </c>
      <c r="O1188" t="s">
        <v>4</v>
      </c>
      <c r="P1188" t="s">
        <v>204</v>
      </c>
      <c r="Q1188" t="str">
        <f ca="1">OFFSET('GROUP-FOR-PLOT'!$B$4,MATCH(P1188,'GROUP-FOR-PLOT'!$A$5:$A$118,0),0)</f>
        <v>Mineralized</v>
      </c>
      <c r="R1188">
        <v>2000</v>
      </c>
      <c r="S1188">
        <v>92</v>
      </c>
    </row>
    <row r="1189" spans="14:19" x14ac:dyDescent="0.25">
      <c r="N1189" t="s">
        <v>173</v>
      </c>
      <c r="O1189" t="s">
        <v>4</v>
      </c>
      <c r="P1189" t="s">
        <v>175</v>
      </c>
      <c r="Q1189" t="str">
        <f ca="1">OFFSET('GROUP-FOR-PLOT'!$B$4,MATCH(P1189,'GROUP-FOR-PLOT'!$A$5:$A$118,0),0)</f>
        <v>Mineralized</v>
      </c>
      <c r="R1189">
        <v>2400</v>
      </c>
      <c r="S1189">
        <v>43.028871391076336</v>
      </c>
    </row>
    <row r="1190" spans="14:19" x14ac:dyDescent="0.25">
      <c r="N1190" t="s">
        <v>201</v>
      </c>
      <c r="O1190" t="s">
        <v>4</v>
      </c>
      <c r="P1190" t="s">
        <v>204</v>
      </c>
      <c r="Q1190" t="str">
        <f ca="1">OFFSET('GROUP-FOR-PLOT'!$B$4,MATCH(P1190,'GROUP-FOR-PLOT'!$A$5:$A$118,0),0)</f>
        <v>Mineralized</v>
      </c>
      <c r="R1190">
        <v>2400</v>
      </c>
      <c r="S1190">
        <v>333</v>
      </c>
    </row>
    <row r="1191" spans="14:19" x14ac:dyDescent="0.25">
      <c r="N1191" t="s">
        <v>173</v>
      </c>
      <c r="O1191" t="s">
        <v>4</v>
      </c>
      <c r="P1191" t="s">
        <v>175</v>
      </c>
      <c r="Q1191" t="str">
        <f ca="1">OFFSET('GROUP-FOR-PLOT'!$B$4,MATCH(P1191,'GROUP-FOR-PLOT'!$A$5:$A$118,0),0)</f>
        <v>Mineralized</v>
      </c>
      <c r="R1191">
        <v>2800</v>
      </c>
      <c r="S1191">
        <v>95.094488188975902</v>
      </c>
    </row>
    <row r="1192" spans="14:19" x14ac:dyDescent="0.25">
      <c r="N1192" t="s">
        <v>173</v>
      </c>
      <c r="O1192" t="s">
        <v>4</v>
      </c>
      <c r="P1192" t="s">
        <v>175</v>
      </c>
      <c r="Q1192" t="str">
        <f ca="1">OFFSET('GROUP-FOR-PLOT'!$B$4,MATCH(P1192,'GROUP-FOR-PLOT'!$A$5:$A$118,0),0)</f>
        <v>Mineralized</v>
      </c>
      <c r="R1192">
        <v>2800</v>
      </c>
      <c r="S1192">
        <v>65.94488188976311</v>
      </c>
    </row>
    <row r="1193" spans="14:19" x14ac:dyDescent="0.25">
      <c r="N1193" t="s">
        <v>48</v>
      </c>
      <c r="O1193" t="s">
        <v>4</v>
      </c>
      <c r="P1193" t="s">
        <v>41</v>
      </c>
      <c r="Q1193" t="str">
        <f ca="1">OFFSET('GROUP-FOR-PLOT'!$B$4,MATCH(P1193,'GROUP-FOR-PLOT'!$A$5:$A$118,0),0)</f>
        <v>Mineralized</v>
      </c>
      <c r="R1193">
        <v>3200</v>
      </c>
      <c r="S1193">
        <v>16.144356955380317</v>
      </c>
    </row>
    <row r="1194" spans="14:19" x14ac:dyDescent="0.25">
      <c r="N1194" t="s">
        <v>48</v>
      </c>
      <c r="O1194" t="s">
        <v>4</v>
      </c>
      <c r="P1194" t="s">
        <v>41</v>
      </c>
      <c r="Q1194" t="str">
        <f ca="1">OFFSET('GROUP-FOR-PLOT'!$B$4,MATCH(P1194,'GROUP-FOR-PLOT'!$A$5:$A$118,0),0)</f>
        <v>Mineralized</v>
      </c>
      <c r="R1194">
        <v>3600</v>
      </c>
      <c r="S1194">
        <v>27.162729658792159</v>
      </c>
    </row>
    <row r="1195" spans="14:19" x14ac:dyDescent="0.25">
      <c r="N1195" t="s">
        <v>51</v>
      </c>
      <c r="O1195" t="s">
        <v>4</v>
      </c>
      <c r="P1195" t="s">
        <v>57</v>
      </c>
      <c r="Q1195" t="str">
        <f ca="1">OFFSET('GROUP-FOR-PLOT'!$B$4,MATCH(P1195,'GROUP-FOR-PLOT'!$A$5:$A$118,0),0)</f>
        <v>Mineralized</v>
      </c>
      <c r="R1195">
        <v>3600</v>
      </c>
      <c r="S1195">
        <v>70.209973753280792</v>
      </c>
    </row>
    <row r="1196" spans="14:19" x14ac:dyDescent="0.25">
      <c r="N1196" t="s">
        <v>98</v>
      </c>
      <c r="O1196" t="s">
        <v>4</v>
      </c>
      <c r="P1196" t="s">
        <v>104</v>
      </c>
      <c r="Q1196" t="str">
        <f ca="1">OFFSET('GROUP-FOR-PLOT'!$B$4,MATCH(P1196,'GROUP-FOR-PLOT'!$A$5:$A$118,0),0)</f>
        <v>Mineralized</v>
      </c>
      <c r="R1196">
        <v>4000</v>
      </c>
      <c r="S1196">
        <v>122.09186351706012</v>
      </c>
    </row>
    <row r="1197" spans="14:19" x14ac:dyDescent="0.25">
      <c r="N1197" t="s">
        <v>135</v>
      </c>
      <c r="O1197" t="s">
        <v>4</v>
      </c>
      <c r="P1197" t="s">
        <v>38</v>
      </c>
      <c r="Q1197" t="str">
        <f ca="1">OFFSET('GROUP-FOR-PLOT'!$B$4,MATCH(P1197,'GROUP-FOR-PLOT'!$A$5:$A$118,0),0)</f>
        <v>Mineralized</v>
      </c>
      <c r="R1197">
        <v>4000</v>
      </c>
      <c r="S1197">
        <v>49.13123359580095</v>
      </c>
    </row>
    <row r="1198" spans="14:19" x14ac:dyDescent="0.25">
      <c r="N1198" t="s">
        <v>98</v>
      </c>
      <c r="O1198" t="s">
        <v>4</v>
      </c>
      <c r="P1198" t="s">
        <v>104</v>
      </c>
      <c r="Q1198" t="str">
        <f ca="1">OFFSET('GROUP-FOR-PLOT'!$B$4,MATCH(P1198,'GROUP-FOR-PLOT'!$A$5:$A$118,0),0)</f>
        <v>Mineralized</v>
      </c>
      <c r="R1198">
        <v>4400</v>
      </c>
      <c r="S1198">
        <v>93.13123359580004</v>
      </c>
    </row>
    <row r="1199" spans="14:19" x14ac:dyDescent="0.25">
      <c r="N1199" t="s">
        <v>51</v>
      </c>
      <c r="O1199" t="s">
        <v>4</v>
      </c>
      <c r="P1199" t="s">
        <v>20</v>
      </c>
      <c r="Q1199" t="str">
        <f ca="1">OFFSET('GROUP-FOR-PLOT'!$B$4,MATCH(P1199,'GROUP-FOR-PLOT'!$A$5:$A$118,0),0)</f>
        <v>Mineralized</v>
      </c>
      <c r="R1199">
        <v>4400</v>
      </c>
      <c r="S1199">
        <v>24.278215223097504</v>
      </c>
    </row>
    <row r="1200" spans="14:19" x14ac:dyDescent="0.25">
      <c r="N1200" t="s">
        <v>185</v>
      </c>
      <c r="O1200" t="s">
        <v>4</v>
      </c>
      <c r="P1200" t="s">
        <v>187</v>
      </c>
      <c r="Q1200" t="str">
        <f ca="1">OFFSET('GROUP-FOR-PLOT'!$B$4,MATCH(P1200,'GROUP-FOR-PLOT'!$A$5:$A$118,0),0)</f>
        <v>Mineralized</v>
      </c>
      <c r="R1200">
        <v>4400</v>
      </c>
      <c r="S1200">
        <v>209.90813648293988</v>
      </c>
    </row>
    <row r="1201" spans="14:19" x14ac:dyDescent="0.25">
      <c r="N1201" t="s">
        <v>135</v>
      </c>
      <c r="O1201" t="s">
        <v>4</v>
      </c>
      <c r="P1201" t="s">
        <v>38</v>
      </c>
      <c r="Q1201" t="str">
        <f ca="1">OFFSET('GROUP-FOR-PLOT'!$B$4,MATCH(P1201,'GROUP-FOR-PLOT'!$A$5:$A$118,0),0)</f>
        <v>Mineralized</v>
      </c>
      <c r="R1201">
        <v>4400</v>
      </c>
      <c r="S1201">
        <v>400</v>
      </c>
    </row>
    <row r="1202" spans="14:19" x14ac:dyDescent="0.25">
      <c r="N1202" t="s">
        <v>135</v>
      </c>
      <c r="O1202" t="s">
        <v>4</v>
      </c>
      <c r="P1202" t="s">
        <v>38</v>
      </c>
      <c r="Q1202" t="str">
        <f ca="1">OFFSET('GROUP-FOR-PLOT'!$B$4,MATCH(P1202,'GROUP-FOR-PLOT'!$A$5:$A$118,0),0)</f>
        <v>Mineralized</v>
      </c>
      <c r="R1202">
        <v>4800</v>
      </c>
      <c r="S1202">
        <v>60.055118110236435</v>
      </c>
    </row>
    <row r="1203" spans="14:19" x14ac:dyDescent="0.25">
      <c r="N1203" t="s">
        <v>135</v>
      </c>
      <c r="O1203" t="s">
        <v>4</v>
      </c>
      <c r="P1203" t="s">
        <v>38</v>
      </c>
      <c r="Q1203" t="str">
        <f ca="1">OFFSET('GROUP-FOR-PLOT'!$B$4,MATCH(P1203,'GROUP-FOR-PLOT'!$A$5:$A$118,0),0)</f>
        <v>Mineralized</v>
      </c>
      <c r="R1203">
        <v>4800</v>
      </c>
      <c r="S1203">
        <v>34.448818897637466</v>
      </c>
    </row>
    <row r="1204" spans="14:19" x14ac:dyDescent="0.25">
      <c r="N1204" t="s">
        <v>135</v>
      </c>
      <c r="O1204" t="s">
        <v>4</v>
      </c>
      <c r="P1204" t="s">
        <v>38</v>
      </c>
      <c r="Q1204" t="str">
        <f ca="1">OFFSET('GROUP-FOR-PLOT'!$B$4,MATCH(P1204,'GROUP-FOR-PLOT'!$A$5:$A$118,0),0)</f>
        <v>Mineralized</v>
      </c>
      <c r="R1204">
        <v>4800</v>
      </c>
      <c r="S1204">
        <v>85.629921259842376</v>
      </c>
    </row>
    <row r="1205" spans="14:19" x14ac:dyDescent="0.25">
      <c r="N1205" t="s">
        <v>37</v>
      </c>
      <c r="O1205" t="s">
        <v>4</v>
      </c>
      <c r="P1205" t="s">
        <v>41</v>
      </c>
      <c r="Q1205" t="str">
        <f ca="1">OFFSET('GROUP-FOR-PLOT'!$B$4,MATCH(P1205,'GROUP-FOR-PLOT'!$A$5:$A$118,0),0)</f>
        <v>Mineralized</v>
      </c>
      <c r="R1205">
        <v>5600</v>
      </c>
      <c r="S1205">
        <v>250.00000000000091</v>
      </c>
    </row>
    <row r="1206" spans="14:19" x14ac:dyDescent="0.25">
      <c r="N1206" t="s">
        <v>135</v>
      </c>
      <c r="O1206" t="s">
        <v>4</v>
      </c>
      <c r="P1206" t="s">
        <v>38</v>
      </c>
      <c r="Q1206" t="str">
        <f ca="1">OFFSET('GROUP-FOR-PLOT'!$B$4,MATCH(P1206,'GROUP-FOR-PLOT'!$A$5:$A$118,0),0)</f>
        <v>Mineralized</v>
      </c>
      <c r="R1206">
        <v>5600</v>
      </c>
      <c r="S1206">
        <v>79.905511811023644</v>
      </c>
    </row>
    <row r="1207" spans="14:19" x14ac:dyDescent="0.25">
      <c r="N1207" t="s">
        <v>135</v>
      </c>
      <c r="O1207" t="s">
        <v>4</v>
      </c>
      <c r="P1207" t="s">
        <v>38</v>
      </c>
      <c r="Q1207" t="str">
        <f ca="1">OFFSET('GROUP-FOR-PLOT'!$B$4,MATCH(P1207,'GROUP-FOR-PLOT'!$A$5:$A$118,0),0)</f>
        <v>Mineralized</v>
      </c>
      <c r="R1207">
        <v>6000</v>
      </c>
      <c r="S1207">
        <v>148.76902887139113</v>
      </c>
    </row>
    <row r="1208" spans="14:19" x14ac:dyDescent="0.25">
      <c r="N1208" t="s">
        <v>92</v>
      </c>
      <c r="O1208" t="s">
        <v>4</v>
      </c>
      <c r="P1208" t="s">
        <v>94</v>
      </c>
      <c r="Q1208" t="str">
        <f ca="1">OFFSET('GROUP-FOR-PLOT'!$B$4,MATCH(P1208,'GROUP-FOR-PLOT'!$A$5:$A$118,0),0)</f>
        <v>Mineralized</v>
      </c>
      <c r="R1208">
        <v>9600</v>
      </c>
      <c r="S1208">
        <v>291.02624671916055</v>
      </c>
    </row>
    <row r="1209" spans="14:19" x14ac:dyDescent="0.25">
      <c r="N1209" t="s">
        <v>92</v>
      </c>
      <c r="O1209" t="s">
        <v>4</v>
      </c>
      <c r="P1209" t="s">
        <v>94</v>
      </c>
      <c r="Q1209" t="str">
        <f ca="1">OFFSET('GROUP-FOR-PLOT'!$B$4,MATCH(P1209,'GROUP-FOR-PLOT'!$A$5:$A$118,0),0)</f>
        <v>Mineralized</v>
      </c>
      <c r="R1209">
        <v>10000</v>
      </c>
      <c r="S1209">
        <v>245.06299212598424</v>
      </c>
    </row>
    <row r="1210" spans="14:19" x14ac:dyDescent="0.25">
      <c r="N1210" t="s">
        <v>92</v>
      </c>
      <c r="O1210" t="s">
        <v>4</v>
      </c>
      <c r="P1210" t="s">
        <v>94</v>
      </c>
      <c r="Q1210" t="str">
        <f ca="1">OFFSET('GROUP-FOR-PLOT'!$B$4,MATCH(P1210,'GROUP-FOR-PLOT'!$A$5:$A$118,0),0)</f>
        <v>Mineralized</v>
      </c>
      <c r="R1210">
        <v>12000</v>
      </c>
      <c r="S1210">
        <v>54.101049868764676</v>
      </c>
    </row>
    <row r="1211" spans="14:19" x14ac:dyDescent="0.25">
      <c r="N1211" t="s">
        <v>109</v>
      </c>
      <c r="O1211" t="s">
        <v>4</v>
      </c>
      <c r="P1211" t="s">
        <v>7</v>
      </c>
      <c r="Q1211" t="str">
        <f ca="1">OFFSET('GROUP-FOR-PLOT'!$B$4,MATCH(P1211,'GROUP-FOR-PLOT'!$A$5:$A$118,0),0)</f>
        <v>Vitric</v>
      </c>
      <c r="R1211">
        <v>400</v>
      </c>
      <c r="S1211">
        <v>8.8582677165352379</v>
      </c>
    </row>
    <row r="1212" spans="14:19" x14ac:dyDescent="0.25">
      <c r="N1212" t="s">
        <v>109</v>
      </c>
      <c r="O1212" t="s">
        <v>4</v>
      </c>
      <c r="P1212" t="s">
        <v>7</v>
      </c>
      <c r="Q1212" t="str">
        <f ca="1">OFFSET('GROUP-FOR-PLOT'!$B$4,MATCH(P1212,'GROUP-FOR-PLOT'!$A$5:$A$118,0),0)</f>
        <v>Vitric</v>
      </c>
      <c r="R1212">
        <v>400</v>
      </c>
      <c r="S1212">
        <v>11.154855643044812</v>
      </c>
    </row>
    <row r="1213" spans="14:19" x14ac:dyDescent="0.25">
      <c r="N1213" t="s">
        <v>193</v>
      </c>
      <c r="O1213" t="s">
        <v>4</v>
      </c>
      <c r="P1213" t="s">
        <v>7</v>
      </c>
      <c r="Q1213" t="str">
        <f ca="1">OFFSET('GROUP-FOR-PLOT'!$B$4,MATCH(P1213,'GROUP-FOR-PLOT'!$A$5:$A$118,0),0)</f>
        <v>Vitric</v>
      </c>
      <c r="R1213">
        <v>400</v>
      </c>
      <c r="S1213">
        <v>40</v>
      </c>
    </row>
    <row r="1214" spans="14:19" x14ac:dyDescent="0.25">
      <c r="N1214" t="s">
        <v>196</v>
      </c>
      <c r="O1214" t="s">
        <v>4</v>
      </c>
      <c r="P1214" t="s">
        <v>7</v>
      </c>
      <c r="Q1214" t="str">
        <f ca="1">OFFSET('GROUP-FOR-PLOT'!$B$4,MATCH(P1214,'GROUP-FOR-PLOT'!$A$5:$A$118,0),0)</f>
        <v>Vitric</v>
      </c>
      <c r="R1214">
        <v>400</v>
      </c>
      <c r="S1214">
        <v>20</v>
      </c>
    </row>
    <row r="1215" spans="14:19" x14ac:dyDescent="0.25">
      <c r="N1215" t="s">
        <v>76</v>
      </c>
      <c r="O1215" t="s">
        <v>4</v>
      </c>
      <c r="P1215" t="s">
        <v>8</v>
      </c>
      <c r="Q1215" t="str">
        <f ca="1">OFFSET('GROUP-FOR-PLOT'!$B$4,MATCH(P1215,'GROUP-FOR-PLOT'!$A$5:$A$118,0),0)</f>
        <v>Vitric</v>
      </c>
      <c r="R1215">
        <v>400</v>
      </c>
      <c r="S1215">
        <v>45.013123359579822</v>
      </c>
    </row>
    <row r="1216" spans="14:19" x14ac:dyDescent="0.25">
      <c r="N1216" t="s">
        <v>110</v>
      </c>
      <c r="O1216" t="s">
        <v>4</v>
      </c>
      <c r="P1216" t="s">
        <v>7</v>
      </c>
      <c r="Q1216" t="str">
        <f ca="1">OFFSET('GROUP-FOR-PLOT'!$B$4,MATCH(P1216,'GROUP-FOR-PLOT'!$A$5:$A$118,0),0)</f>
        <v>Vitric</v>
      </c>
      <c r="R1216">
        <v>400</v>
      </c>
      <c r="S1216">
        <v>9.8425196850394059</v>
      </c>
    </row>
    <row r="1217" spans="14:19" x14ac:dyDescent="0.25">
      <c r="N1217" t="s">
        <v>110</v>
      </c>
      <c r="O1217" t="s">
        <v>4</v>
      </c>
      <c r="P1217" t="s">
        <v>7</v>
      </c>
      <c r="Q1217" t="str">
        <f ca="1">OFFSET('GROUP-FOR-PLOT'!$B$4,MATCH(P1217,'GROUP-FOR-PLOT'!$A$5:$A$118,0),0)</f>
        <v>Vitric</v>
      </c>
      <c r="R1217">
        <v>400</v>
      </c>
      <c r="S1217">
        <v>10.170603674540416</v>
      </c>
    </row>
    <row r="1218" spans="14:19" x14ac:dyDescent="0.25">
      <c r="N1218" t="s">
        <v>110</v>
      </c>
      <c r="O1218" t="s">
        <v>4</v>
      </c>
      <c r="P1218" t="s">
        <v>7</v>
      </c>
      <c r="Q1218" t="str">
        <f ca="1">OFFSET('GROUP-FOR-PLOT'!$B$4,MATCH(P1218,'GROUP-FOR-PLOT'!$A$5:$A$118,0),0)</f>
        <v>Vitric</v>
      </c>
      <c r="R1218">
        <v>400</v>
      </c>
      <c r="S1218">
        <v>24.93438320209998</v>
      </c>
    </row>
    <row r="1219" spans="14:19" x14ac:dyDescent="0.25">
      <c r="N1219" t="s">
        <v>201</v>
      </c>
      <c r="O1219" t="s">
        <v>4</v>
      </c>
      <c r="P1219" t="s">
        <v>158</v>
      </c>
      <c r="Q1219" t="str">
        <f ca="1">OFFSET('GROUP-FOR-PLOT'!$B$4,MATCH(P1219,'GROUP-FOR-PLOT'!$A$5:$A$118,0),0)</f>
        <v>Vitric</v>
      </c>
      <c r="R1219">
        <v>1200</v>
      </c>
      <c r="S1219">
        <v>50</v>
      </c>
    </row>
    <row r="1220" spans="14:19" x14ac:dyDescent="0.25">
      <c r="N1220" t="s">
        <v>149</v>
      </c>
      <c r="O1220" t="s">
        <v>4</v>
      </c>
      <c r="P1220" t="s">
        <v>158</v>
      </c>
      <c r="Q1220" t="str">
        <f ca="1">OFFSET('GROUP-FOR-PLOT'!$B$4,MATCH(P1220,'GROUP-FOR-PLOT'!$A$5:$A$118,0),0)</f>
        <v>Vitric</v>
      </c>
      <c r="R1220">
        <v>1600</v>
      </c>
      <c r="S1220">
        <v>7.2178477690290492</v>
      </c>
    </row>
    <row r="1221" spans="14:19" x14ac:dyDescent="0.25">
      <c r="N1221" t="s">
        <v>201</v>
      </c>
      <c r="O1221" t="s">
        <v>4</v>
      </c>
      <c r="P1221" t="s">
        <v>158</v>
      </c>
      <c r="Q1221" t="str">
        <f ca="1">OFFSET('GROUP-FOR-PLOT'!$B$4,MATCH(P1221,'GROUP-FOR-PLOT'!$A$5:$A$118,0),0)</f>
        <v>Vitric</v>
      </c>
      <c r="R1221">
        <v>1600</v>
      </c>
      <c r="S1221">
        <v>86</v>
      </c>
    </row>
    <row r="1222" spans="14:19" x14ac:dyDescent="0.25">
      <c r="N1222" t="s">
        <v>168</v>
      </c>
      <c r="O1222" t="s">
        <v>4</v>
      </c>
      <c r="P1222" t="s">
        <v>7</v>
      </c>
      <c r="Q1222" t="str">
        <f ca="1">OFFSET('GROUP-FOR-PLOT'!$B$4,MATCH(P1222,'GROUP-FOR-PLOT'!$A$5:$A$118,0),0)</f>
        <v>Vitric</v>
      </c>
      <c r="R1222">
        <v>1600</v>
      </c>
      <c r="S1222">
        <v>58.034120734908356</v>
      </c>
    </row>
    <row r="1223" spans="14:19" x14ac:dyDescent="0.25">
      <c r="N1223" t="s">
        <v>196</v>
      </c>
      <c r="O1223" t="s">
        <v>4</v>
      </c>
      <c r="P1223" t="s">
        <v>114</v>
      </c>
      <c r="Q1223" t="str">
        <f ca="1">OFFSET('GROUP-FOR-PLOT'!$B$4,MATCH(P1223,'GROUP-FOR-PLOT'!$A$5:$A$118,0),0)</f>
        <v>Vitric</v>
      </c>
      <c r="R1223">
        <v>2000</v>
      </c>
      <c r="S1223">
        <v>22</v>
      </c>
    </row>
    <row r="1224" spans="14:19" x14ac:dyDescent="0.25">
      <c r="N1224" t="s">
        <v>168</v>
      </c>
      <c r="O1224" t="s">
        <v>4</v>
      </c>
      <c r="P1224" t="s">
        <v>7</v>
      </c>
      <c r="Q1224" t="str">
        <f ca="1">OFFSET('GROUP-FOR-PLOT'!$B$4,MATCH(P1224,'GROUP-FOR-PLOT'!$A$5:$A$118,0),0)</f>
        <v>Vitric</v>
      </c>
      <c r="R1224">
        <v>2000</v>
      </c>
      <c r="S1224">
        <v>25.955380577427604</v>
      </c>
    </row>
    <row r="1225" spans="14:19" x14ac:dyDescent="0.25">
      <c r="N1225" t="s">
        <v>173</v>
      </c>
      <c r="O1225" t="s">
        <v>4</v>
      </c>
      <c r="P1225" t="s">
        <v>8</v>
      </c>
      <c r="Q1225" t="str">
        <f ca="1">OFFSET('GROUP-FOR-PLOT'!$B$4,MATCH(P1225,'GROUP-FOR-PLOT'!$A$5:$A$118,0),0)</f>
        <v>Vitric</v>
      </c>
      <c r="R1225">
        <v>2000</v>
      </c>
      <c r="S1225">
        <v>14.107611548557088</v>
      </c>
    </row>
    <row r="1226" spans="14:19" x14ac:dyDescent="0.25">
      <c r="N1226" t="s">
        <v>173</v>
      </c>
      <c r="O1226" t="s">
        <v>4</v>
      </c>
      <c r="P1226" t="s">
        <v>8</v>
      </c>
      <c r="Q1226" t="str">
        <f ca="1">OFFSET('GROUP-FOR-PLOT'!$B$4,MATCH(P1226,'GROUP-FOR-PLOT'!$A$5:$A$118,0),0)</f>
        <v>Vitric</v>
      </c>
      <c r="R1226">
        <v>2800</v>
      </c>
      <c r="S1226">
        <v>20.013123359580277</v>
      </c>
    </row>
    <row r="1227" spans="14:19" x14ac:dyDescent="0.25">
      <c r="N1227" t="s">
        <v>173</v>
      </c>
      <c r="O1227" t="s">
        <v>4</v>
      </c>
      <c r="P1227" t="s">
        <v>8</v>
      </c>
      <c r="Q1227" t="str">
        <f ca="1">OFFSET('GROUP-FOR-PLOT'!$B$4,MATCH(P1227,'GROUP-FOR-PLOT'!$A$5:$A$118,0),0)</f>
        <v>Vitric</v>
      </c>
      <c r="R1227">
        <v>2800</v>
      </c>
      <c r="S1227">
        <v>14.107611548557088</v>
      </c>
    </row>
    <row r="1228" spans="14:19" x14ac:dyDescent="0.25">
      <c r="N1228" t="s">
        <v>173</v>
      </c>
      <c r="O1228" t="s">
        <v>4</v>
      </c>
      <c r="P1228" t="s">
        <v>31</v>
      </c>
      <c r="Q1228" t="str">
        <f ca="1">OFFSET('GROUP-FOR-PLOT'!$B$4,MATCH(P1228,'GROUP-FOR-PLOT'!$A$5:$A$118,0),0)</f>
        <v>Zeolitic</v>
      </c>
      <c r="R1228">
        <v>400</v>
      </c>
      <c r="S1228">
        <v>75.131233595800495</v>
      </c>
    </row>
    <row r="1229" spans="14:19" x14ac:dyDescent="0.25">
      <c r="N1229" t="s">
        <v>196</v>
      </c>
      <c r="O1229" t="s">
        <v>4</v>
      </c>
      <c r="P1229" t="s">
        <v>31</v>
      </c>
      <c r="Q1229" t="str">
        <f ca="1">OFFSET('GROUP-FOR-PLOT'!$B$4,MATCH(P1229,'GROUP-FOR-PLOT'!$A$5:$A$118,0),0)</f>
        <v>Zeolitic</v>
      </c>
      <c r="R1229">
        <v>400</v>
      </c>
      <c r="S1229">
        <v>20</v>
      </c>
    </row>
    <row r="1230" spans="14:19" x14ac:dyDescent="0.25">
      <c r="N1230" t="s">
        <v>37</v>
      </c>
      <c r="O1230" t="s">
        <v>4</v>
      </c>
      <c r="P1230" t="s">
        <v>12</v>
      </c>
      <c r="Q1230" t="str">
        <f ca="1">OFFSET('GROUP-FOR-PLOT'!$B$4,MATCH(P1230,'GROUP-FOR-PLOT'!$A$5:$A$118,0),0)</f>
        <v>Zeolitic</v>
      </c>
      <c r="R1230">
        <v>1200</v>
      </c>
      <c r="S1230">
        <v>14.06561679790002</v>
      </c>
    </row>
    <row r="1231" spans="14:19" x14ac:dyDescent="0.25">
      <c r="N1231" t="s">
        <v>37</v>
      </c>
      <c r="O1231" t="s">
        <v>4</v>
      </c>
      <c r="P1231" t="s">
        <v>12</v>
      </c>
      <c r="Q1231" t="str">
        <f ca="1">OFFSET('GROUP-FOR-PLOT'!$B$4,MATCH(P1231,'GROUP-FOR-PLOT'!$A$5:$A$118,0),0)</f>
        <v>Zeolitic</v>
      </c>
      <c r="R1231">
        <v>1600</v>
      </c>
      <c r="S1231">
        <v>56.144356955380317</v>
      </c>
    </row>
    <row r="1232" spans="14:19" x14ac:dyDescent="0.25">
      <c r="N1232" t="s">
        <v>61</v>
      </c>
      <c r="O1232" t="s">
        <v>4</v>
      </c>
      <c r="P1232" t="s">
        <v>31</v>
      </c>
      <c r="Q1232" t="str">
        <f ca="1">OFFSET('GROUP-FOR-PLOT'!$B$4,MATCH(P1232,'GROUP-FOR-PLOT'!$A$5:$A$118,0),0)</f>
        <v>Zeolitic</v>
      </c>
      <c r="R1232">
        <v>2000</v>
      </c>
      <c r="S1232">
        <v>88.947506561679802</v>
      </c>
    </row>
    <row r="1233" spans="14:19" x14ac:dyDescent="0.25">
      <c r="N1233" t="s">
        <v>67</v>
      </c>
      <c r="O1233" t="s">
        <v>4</v>
      </c>
      <c r="P1233" t="s">
        <v>18</v>
      </c>
      <c r="Q1233" t="str">
        <f ca="1">OFFSET('GROUP-FOR-PLOT'!$B$4,MATCH(P1233,'GROUP-FOR-PLOT'!$A$5:$A$118,0),0)</f>
        <v>Zeolitic</v>
      </c>
      <c r="R1233">
        <v>2000</v>
      </c>
      <c r="S1233">
        <v>40.026246719160554</v>
      </c>
    </row>
    <row r="1234" spans="14:19" x14ac:dyDescent="0.25">
      <c r="N1234" t="s">
        <v>61</v>
      </c>
      <c r="O1234" t="s">
        <v>4</v>
      </c>
      <c r="P1234" t="s">
        <v>31</v>
      </c>
      <c r="Q1234" t="str">
        <f ca="1">OFFSET('GROUP-FOR-PLOT'!$B$4,MATCH(P1234,'GROUP-FOR-PLOT'!$A$5:$A$118,0),0)</f>
        <v>Zeolitic</v>
      </c>
      <c r="R1234">
        <v>2400</v>
      </c>
      <c r="S1234">
        <v>40.973753280839446</v>
      </c>
    </row>
    <row r="1235" spans="14:19" x14ac:dyDescent="0.25">
      <c r="N1235" t="s">
        <v>67</v>
      </c>
      <c r="O1235" t="s">
        <v>4</v>
      </c>
      <c r="P1235" t="s">
        <v>12</v>
      </c>
      <c r="Q1235" t="str">
        <f ca="1">OFFSET('GROUP-FOR-PLOT'!$B$4,MATCH(P1235,'GROUP-FOR-PLOT'!$A$5:$A$118,0),0)</f>
        <v>Zeolitic</v>
      </c>
      <c r="R1235">
        <v>3200</v>
      </c>
      <c r="S1235">
        <v>129.92125984252016</v>
      </c>
    </row>
  </sheetData>
  <sortState xmlns:xlrd2="http://schemas.microsoft.com/office/spreadsheetml/2017/richdata2" ref="N5:S1235">
    <sortCondition ref="O5:O1235"/>
    <sortCondition ref="Q5:Q1235"/>
    <sortCondition ref="R5:R1235"/>
  </sortState>
  <mergeCells count="3">
    <mergeCell ref="A2:B2"/>
    <mergeCell ref="N2:S2"/>
    <mergeCell ref="D2:K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3FDA0-1DBB-4C86-93BE-57804C052008}">
  <sheetPr>
    <tabColor rgb="FFFFFF00"/>
  </sheetPr>
  <dimension ref="A1:AD1804"/>
  <sheetViews>
    <sheetView zoomScale="70" zoomScaleNormal="70" workbookViewId="0"/>
  </sheetViews>
  <sheetFormatPr defaultRowHeight="13.8" x14ac:dyDescent="0.25"/>
  <cols>
    <col min="1" max="1" width="17.5546875" customWidth="1"/>
    <col min="2" max="2" width="5.5546875" bestFit="1" customWidth="1"/>
    <col min="3" max="3" width="12.88671875" customWidth="1"/>
    <col min="4" max="5" width="7.6640625" customWidth="1"/>
    <col min="6" max="6" width="10.44140625" bestFit="1" customWidth="1"/>
    <col min="7" max="7" width="11.109375" customWidth="1"/>
    <col min="8" max="8" width="9.5546875" customWidth="1"/>
    <col min="9" max="9" width="12.44140625" customWidth="1"/>
    <col min="10" max="10" width="14" customWidth="1"/>
    <col min="11" max="11" width="6.6640625" customWidth="1"/>
    <col min="12" max="12" width="6" customWidth="1"/>
    <col min="13" max="14" width="4" customWidth="1"/>
    <col min="15" max="15" width="5" bestFit="1" customWidth="1"/>
    <col min="16" max="16" width="4" bestFit="1" customWidth="1"/>
    <col min="17" max="18" width="3.44140625" bestFit="1" customWidth="1"/>
    <col min="19" max="19" width="16.6640625" bestFit="1" customWidth="1"/>
    <col min="20" max="20" width="5.5546875" bestFit="1" customWidth="1"/>
    <col min="21" max="21" width="15.33203125" bestFit="1" customWidth="1"/>
    <col min="22" max="22" width="11.44140625" customWidth="1"/>
    <col min="23" max="23" width="12.44140625" customWidth="1"/>
    <col min="24" max="25" width="5.33203125" customWidth="1"/>
    <col min="26" max="27" width="8.88671875" customWidth="1"/>
    <col min="28" max="29" width="11.44140625" customWidth="1"/>
    <col min="30" max="30" width="11.5546875" customWidth="1"/>
  </cols>
  <sheetData>
    <row r="1" spans="1:30" ht="16.2" thickBot="1" x14ac:dyDescent="0.35">
      <c r="A1" s="54" t="s">
        <v>1123</v>
      </c>
      <c r="B1" s="55"/>
      <c r="C1" s="55"/>
      <c r="D1" s="55"/>
      <c r="E1" s="55"/>
    </row>
    <row r="2" spans="1:30" ht="144.44999999999999" customHeight="1" thickBot="1" x14ac:dyDescent="0.3">
      <c r="A2" s="129" t="s">
        <v>1134</v>
      </c>
      <c r="B2" s="130"/>
      <c r="C2" s="130"/>
      <c r="D2" s="130"/>
      <c r="E2" s="130"/>
      <c r="F2" s="130"/>
      <c r="G2" s="130"/>
      <c r="H2" s="130"/>
      <c r="I2" s="130"/>
      <c r="J2" s="130"/>
      <c r="K2" s="130"/>
      <c r="L2" s="131"/>
      <c r="O2" s="147" t="s">
        <v>1133</v>
      </c>
      <c r="P2" s="148"/>
      <c r="Q2" s="148"/>
      <c r="R2" s="148"/>
      <c r="S2" s="148"/>
      <c r="T2" s="148"/>
      <c r="U2" s="148"/>
      <c r="V2" s="148"/>
      <c r="W2" s="148"/>
      <c r="X2" s="148"/>
      <c r="Y2" s="148"/>
      <c r="Z2" s="148"/>
      <c r="AA2" s="148"/>
      <c r="AB2" s="148"/>
      <c r="AC2" s="148"/>
      <c r="AD2" s="149"/>
    </row>
    <row r="4" spans="1:30" ht="14.4" thickBot="1" x14ac:dyDescent="0.3"/>
    <row r="5" spans="1:30" ht="29.4" customHeight="1" thickBot="1" x14ac:dyDescent="0.3">
      <c r="A5" s="1"/>
      <c r="B5" s="1"/>
      <c r="C5" s="1"/>
      <c r="D5" s="150" t="s">
        <v>1059</v>
      </c>
      <c r="E5" s="151"/>
      <c r="F5" s="151"/>
      <c r="G5" s="152"/>
      <c r="H5" s="52" t="s">
        <v>0</v>
      </c>
      <c r="I5" s="153" t="s">
        <v>1060</v>
      </c>
      <c r="J5" s="154"/>
      <c r="K5" s="53">
        <f>SUM(K7:K9999)</f>
        <v>1231</v>
      </c>
      <c r="S5" s="1"/>
      <c r="T5" s="1"/>
      <c r="U5" s="1"/>
      <c r="V5" s="155" t="s">
        <v>1060</v>
      </c>
      <c r="W5" s="154"/>
      <c r="X5" s="156" t="s">
        <v>1067</v>
      </c>
      <c r="Y5" s="157"/>
      <c r="Z5" s="145" t="s">
        <v>1072</v>
      </c>
      <c r="AA5" s="146"/>
      <c r="AB5" s="145" t="s">
        <v>1073</v>
      </c>
      <c r="AC5" s="146"/>
    </row>
    <row r="6" spans="1:30" ht="46.2" customHeight="1" thickBot="1" x14ac:dyDescent="0.3">
      <c r="A6" s="104" t="s">
        <v>1</v>
      </c>
      <c r="B6" s="105" t="s">
        <v>2</v>
      </c>
      <c r="C6" s="106" t="s">
        <v>1132</v>
      </c>
      <c r="D6" s="107" t="s">
        <v>1125</v>
      </c>
      <c r="E6" s="16" t="s">
        <v>1124</v>
      </c>
      <c r="F6" s="17" t="s">
        <v>819</v>
      </c>
      <c r="G6" s="108" t="s">
        <v>1126</v>
      </c>
      <c r="H6" s="16" t="s">
        <v>1127</v>
      </c>
      <c r="I6" s="107" t="s">
        <v>1128</v>
      </c>
      <c r="J6" s="108" t="s">
        <v>1129</v>
      </c>
      <c r="K6" s="109" t="s">
        <v>1063</v>
      </c>
      <c r="L6" s="106" t="s">
        <v>1061</v>
      </c>
      <c r="O6" s="110" t="s">
        <v>1065</v>
      </c>
      <c r="P6" s="111" t="s">
        <v>1066</v>
      </c>
      <c r="Q6" s="111" t="s">
        <v>1064</v>
      </c>
      <c r="R6" s="112" t="s">
        <v>1063</v>
      </c>
      <c r="S6" s="113" t="s">
        <v>1</v>
      </c>
      <c r="T6" s="114" t="s">
        <v>2</v>
      </c>
      <c r="U6" s="115" t="s">
        <v>1132</v>
      </c>
      <c r="V6" s="116" t="s">
        <v>1128</v>
      </c>
      <c r="W6" s="115" t="s">
        <v>1129</v>
      </c>
      <c r="X6" s="117" t="s">
        <v>1068</v>
      </c>
      <c r="Y6" s="118" t="s">
        <v>1069</v>
      </c>
      <c r="Z6" s="117" t="s">
        <v>1068</v>
      </c>
      <c r="AA6" s="118" t="s">
        <v>1069</v>
      </c>
      <c r="AB6" s="119" t="s">
        <v>1062</v>
      </c>
      <c r="AC6" s="115" t="s">
        <v>1070</v>
      </c>
      <c r="AD6" s="115" t="s">
        <v>1071</v>
      </c>
    </row>
    <row r="7" spans="1:30" x14ac:dyDescent="0.25">
      <c r="A7" t="s">
        <v>42</v>
      </c>
      <c r="B7" t="s">
        <v>9</v>
      </c>
      <c r="C7" t="s">
        <v>5</v>
      </c>
      <c r="D7" s="37">
        <v>2069.8818897637793</v>
      </c>
      <c r="E7" s="37">
        <v>2660.1049868766399</v>
      </c>
      <c r="F7" s="5">
        <v>2177</v>
      </c>
      <c r="G7" s="37">
        <f>IF(A6=A7,D7,F7)</f>
        <v>2177</v>
      </c>
      <c r="H7" s="37">
        <f>E7-G7</f>
        <v>483.10498687663994</v>
      </c>
      <c r="I7" s="37">
        <f t="shared" ref="I7:I70" si="0">IF(G7=F7,0,I6+H6)</f>
        <v>0</v>
      </c>
      <c r="J7" s="37">
        <f>I7+H7</f>
        <v>483.10498687663994</v>
      </c>
      <c r="K7" s="37">
        <f>((INT(J7/400)+1) - (INT(I7/400)+1))+1</f>
        <v>2</v>
      </c>
      <c r="L7" s="35">
        <v>1</v>
      </c>
      <c r="M7" s="34"/>
      <c r="N7" s="34"/>
      <c r="O7">
        <v>1</v>
      </c>
      <c r="P7">
        <f>MATCH(O7,$L$7:$L$99991)</f>
        <v>1</v>
      </c>
      <c r="Q7">
        <f>IF(P7=P6,Q6+1,1)</f>
        <v>1</v>
      </c>
      <c r="R7">
        <f ca="1">OFFSET($K$6,P7,0)</f>
        <v>2</v>
      </c>
      <c r="S7" t="str">
        <f ca="1">OFFSET($A$6,$P7,0)</f>
        <v>U-19d #2</v>
      </c>
      <c r="T7" t="str">
        <f t="shared" ref="T7:T70" ca="1" si="1">OFFSET($B$6,$P7,0)</f>
        <v>LFA</v>
      </c>
      <c r="U7" t="str">
        <f t="shared" ref="U7:U70" ca="1" si="2">OFFSET($C$6,$P7,0)</f>
        <v>DV</v>
      </c>
      <c r="V7" s="37">
        <f t="shared" ref="V7:V70" ca="1" si="3">OFFSET($I$6,$P7,0)</f>
        <v>0</v>
      </c>
      <c r="W7" s="37">
        <f ca="1">OFFSET($J$6,$P7,0)</f>
        <v>483.10498687663994</v>
      </c>
      <c r="X7" s="37">
        <f ca="1">TRUNC(V7/400)</f>
        <v>0</v>
      </c>
      <c r="Y7" s="37">
        <f t="shared" ref="Y7:Y70" ca="1" si="4">IF(Q7=1,X7,Y6+1)</f>
        <v>0</v>
      </c>
      <c r="Z7" s="35">
        <f ca="1">AA7-400</f>
        <v>0</v>
      </c>
      <c r="AA7" s="35">
        <f ca="1">400*(Y7+1)</f>
        <v>400</v>
      </c>
      <c r="AB7" s="35">
        <f t="shared" ref="AB7:AB70" ca="1" si="5">IF(Q7=1,V7,Z7)</f>
        <v>0</v>
      </c>
      <c r="AC7" s="35">
        <f t="shared" ref="AC7:AC70" ca="1" si="6">IF(Q7=R7,W7,AA7)</f>
        <v>400</v>
      </c>
      <c r="AD7" s="35">
        <f ca="1">AC7-AB7</f>
        <v>400</v>
      </c>
    </row>
    <row r="8" spans="1:30" x14ac:dyDescent="0.25">
      <c r="A8" t="s">
        <v>42</v>
      </c>
      <c r="B8" t="s">
        <v>9</v>
      </c>
      <c r="C8" t="s">
        <v>5</v>
      </c>
      <c r="D8" s="37">
        <v>2660.1049868766399</v>
      </c>
      <c r="E8" s="37">
        <v>2910.1049868766404</v>
      </c>
      <c r="F8" s="5">
        <v>2177</v>
      </c>
      <c r="G8" s="37">
        <f t="shared" ref="G8:G71" si="7">IF(A7=A8,D8,F8)</f>
        <v>2660.1049868766399</v>
      </c>
      <c r="H8" s="37">
        <f t="shared" ref="H8:H70" si="8">E8-G8</f>
        <v>250.00000000000045</v>
      </c>
      <c r="I8" s="37">
        <f t="shared" si="0"/>
        <v>483.10498687663994</v>
      </c>
      <c r="J8" s="37">
        <f t="shared" ref="J8:J71" si="9">I8+H8</f>
        <v>733.1049868766404</v>
      </c>
      <c r="K8" s="37">
        <f t="shared" ref="K8:K71" si="10">((INT(J8/400)+1) - (INT(I8/400)+1))+1</f>
        <v>1</v>
      </c>
      <c r="L8" s="35">
        <f>L7+K7</f>
        <v>3</v>
      </c>
      <c r="M8" s="34"/>
      <c r="N8" s="34"/>
      <c r="O8">
        <v>2</v>
      </c>
      <c r="P8">
        <f t="shared" ref="P8:P71" si="11">MATCH(O8,$L$7:$L$99991)</f>
        <v>1</v>
      </c>
      <c r="Q8">
        <f t="shared" ref="Q8:Q71" si="12">IF(P8=P7,Q7+1,1)</f>
        <v>2</v>
      </c>
      <c r="R8">
        <f t="shared" ref="R8:R71" ca="1" si="13">OFFSET($K$6,P8,0)</f>
        <v>2</v>
      </c>
      <c r="S8" t="str">
        <f t="shared" ref="S8:S71" ca="1" si="14">OFFSET($A$6,P8,0)</f>
        <v>U-19d #2</v>
      </c>
      <c r="T8" t="str">
        <f t="shared" ca="1" si="1"/>
        <v>LFA</v>
      </c>
      <c r="U8" t="str">
        <f t="shared" ca="1" si="2"/>
        <v>DV</v>
      </c>
      <c r="V8" s="37">
        <f t="shared" ca="1" si="3"/>
        <v>0</v>
      </c>
      <c r="W8" s="37">
        <f t="shared" ref="W8:W70" ca="1" si="15">OFFSET($J$6,$P8,0)</f>
        <v>483.10498687663994</v>
      </c>
      <c r="X8" s="37">
        <f t="shared" ref="X8:X70" ca="1" si="16">TRUNC(V8/400)</f>
        <v>0</v>
      </c>
      <c r="Y8" s="37">
        <f t="shared" ca="1" si="4"/>
        <v>1</v>
      </c>
      <c r="Z8" s="35">
        <f ca="1">AA8-400</f>
        <v>400</v>
      </c>
      <c r="AA8" s="35">
        <f t="shared" ref="AA8:AA70" ca="1" si="17">400*(Y8+1)</f>
        <v>800</v>
      </c>
      <c r="AB8" s="35">
        <f t="shared" ca="1" si="5"/>
        <v>400</v>
      </c>
      <c r="AC8" s="35">
        <f t="shared" ca="1" si="6"/>
        <v>483.10498687663994</v>
      </c>
      <c r="AD8" s="35">
        <f t="shared" ref="AD8:AD71" ca="1" si="18">AC8-AB8</f>
        <v>83.104986876639941</v>
      </c>
    </row>
    <row r="9" spans="1:30" x14ac:dyDescent="0.25">
      <c r="A9" t="s">
        <v>42</v>
      </c>
      <c r="B9" t="s">
        <v>9</v>
      </c>
      <c r="C9" t="s">
        <v>5</v>
      </c>
      <c r="D9" s="37">
        <v>2910.1049868766404</v>
      </c>
      <c r="E9" s="37">
        <v>4615.1574803149606</v>
      </c>
      <c r="F9" s="5">
        <v>2177</v>
      </c>
      <c r="G9" s="37">
        <f t="shared" si="7"/>
        <v>2910.1049868766404</v>
      </c>
      <c r="H9" s="37">
        <f t="shared" si="8"/>
        <v>1705.0524934383202</v>
      </c>
      <c r="I9" s="37">
        <f t="shared" si="0"/>
        <v>733.1049868766404</v>
      </c>
      <c r="J9" s="37">
        <f t="shared" si="9"/>
        <v>2438.1574803149606</v>
      </c>
      <c r="K9" s="37">
        <f t="shared" si="10"/>
        <v>6</v>
      </c>
      <c r="L9" s="35">
        <f t="shared" ref="L9:L72" si="19">L8+K8</f>
        <v>4</v>
      </c>
      <c r="M9" s="34"/>
      <c r="N9" s="34"/>
      <c r="O9">
        <v>3</v>
      </c>
      <c r="P9">
        <f t="shared" si="11"/>
        <v>2</v>
      </c>
      <c r="Q9">
        <f t="shared" si="12"/>
        <v>1</v>
      </c>
      <c r="R9">
        <f t="shared" ca="1" si="13"/>
        <v>1</v>
      </c>
      <c r="S9" t="str">
        <f t="shared" ca="1" si="14"/>
        <v>U-19d #2</v>
      </c>
      <c r="T9" t="str">
        <f t="shared" ca="1" si="1"/>
        <v>LFA</v>
      </c>
      <c r="U9" t="str">
        <f t="shared" ca="1" si="2"/>
        <v>DV</v>
      </c>
      <c r="V9" s="37">
        <f t="shared" ca="1" si="3"/>
        <v>483.10498687663994</v>
      </c>
      <c r="W9" s="37">
        <f t="shared" ca="1" si="15"/>
        <v>733.1049868766404</v>
      </c>
      <c r="X9" s="37">
        <f ca="1">TRUNC(V9/400)</f>
        <v>1</v>
      </c>
      <c r="Y9" s="37">
        <f t="shared" ca="1" si="4"/>
        <v>1</v>
      </c>
      <c r="Z9" s="35">
        <f t="shared" ref="Z9:Z71" ca="1" si="20">AA9-400</f>
        <v>400</v>
      </c>
      <c r="AA9" s="35">
        <f t="shared" ca="1" si="17"/>
        <v>800</v>
      </c>
      <c r="AB9" s="35">
        <f t="shared" ca="1" si="5"/>
        <v>483.10498687663994</v>
      </c>
      <c r="AC9" s="35">
        <f t="shared" ca="1" si="6"/>
        <v>733.1049868766404</v>
      </c>
      <c r="AD9" s="35">
        <f t="shared" ca="1" si="18"/>
        <v>250.00000000000045</v>
      </c>
    </row>
    <row r="10" spans="1:30" x14ac:dyDescent="0.25">
      <c r="A10" t="s">
        <v>42</v>
      </c>
      <c r="B10" t="s">
        <v>9</v>
      </c>
      <c r="C10" t="s">
        <v>43</v>
      </c>
      <c r="D10" s="37">
        <v>4615.1574803149606</v>
      </c>
      <c r="E10" s="37">
        <v>5229.9868766404197</v>
      </c>
      <c r="F10" s="5">
        <v>2177</v>
      </c>
      <c r="G10" s="37">
        <f t="shared" si="7"/>
        <v>4615.1574803149606</v>
      </c>
      <c r="H10" s="37">
        <f t="shared" si="8"/>
        <v>614.82939632545913</v>
      </c>
      <c r="I10" s="37">
        <f t="shared" si="0"/>
        <v>2438.1574803149606</v>
      </c>
      <c r="J10" s="37">
        <f t="shared" si="9"/>
        <v>3052.9868766404197</v>
      </c>
      <c r="K10" s="37">
        <f t="shared" si="10"/>
        <v>2</v>
      </c>
      <c r="L10" s="35">
        <f t="shared" si="19"/>
        <v>10</v>
      </c>
      <c r="M10" s="34"/>
      <c r="N10" s="35"/>
      <c r="O10">
        <v>4</v>
      </c>
      <c r="P10">
        <f t="shared" si="11"/>
        <v>3</v>
      </c>
      <c r="Q10">
        <f t="shared" si="12"/>
        <v>1</v>
      </c>
      <c r="R10">
        <f t="shared" ca="1" si="13"/>
        <v>6</v>
      </c>
      <c r="S10" t="str">
        <f t="shared" ca="1" si="14"/>
        <v>U-19d #2</v>
      </c>
      <c r="T10" t="str">
        <f t="shared" ca="1" si="1"/>
        <v>LFA</v>
      </c>
      <c r="U10" t="str">
        <f t="shared" ca="1" si="2"/>
        <v>DV</v>
      </c>
      <c r="V10" s="37">
        <f t="shared" ca="1" si="3"/>
        <v>733.1049868766404</v>
      </c>
      <c r="W10" s="37">
        <f t="shared" ca="1" si="15"/>
        <v>2438.1574803149606</v>
      </c>
      <c r="X10" s="37">
        <f t="shared" ca="1" si="16"/>
        <v>1</v>
      </c>
      <c r="Y10" s="37">
        <f t="shared" ca="1" si="4"/>
        <v>1</v>
      </c>
      <c r="Z10" s="35">
        <f t="shared" ca="1" si="20"/>
        <v>400</v>
      </c>
      <c r="AA10" s="35">
        <f t="shared" ca="1" si="17"/>
        <v>800</v>
      </c>
      <c r="AB10" s="35">
        <f t="shared" ca="1" si="5"/>
        <v>733.1049868766404</v>
      </c>
      <c r="AC10" s="35">
        <f t="shared" ca="1" si="6"/>
        <v>800</v>
      </c>
      <c r="AD10" s="35">
        <f t="shared" ca="1" si="18"/>
        <v>66.895013123359604</v>
      </c>
    </row>
    <row r="11" spans="1:30" x14ac:dyDescent="0.25">
      <c r="A11" t="s">
        <v>42</v>
      </c>
      <c r="B11" t="s">
        <v>9</v>
      </c>
      <c r="C11" t="s">
        <v>5</v>
      </c>
      <c r="D11" s="37">
        <v>5229.9868766404197</v>
      </c>
      <c r="E11" s="37">
        <v>5667.979002624671</v>
      </c>
      <c r="F11" s="5">
        <v>2177</v>
      </c>
      <c r="G11" s="37">
        <f t="shared" si="7"/>
        <v>5229.9868766404197</v>
      </c>
      <c r="H11" s="37">
        <f t="shared" si="8"/>
        <v>437.99212598425129</v>
      </c>
      <c r="I11" s="37">
        <f t="shared" si="0"/>
        <v>3052.9868766404197</v>
      </c>
      <c r="J11" s="37">
        <f t="shared" si="9"/>
        <v>3490.979002624671</v>
      </c>
      <c r="K11" s="37">
        <f t="shared" si="10"/>
        <v>2</v>
      </c>
      <c r="L11" s="35">
        <f t="shared" si="19"/>
        <v>12</v>
      </c>
      <c r="M11" s="34"/>
      <c r="N11" s="35"/>
      <c r="O11">
        <v>5</v>
      </c>
      <c r="P11">
        <f t="shared" si="11"/>
        <v>3</v>
      </c>
      <c r="Q11">
        <f t="shared" si="12"/>
        <v>2</v>
      </c>
      <c r="R11">
        <f t="shared" ca="1" si="13"/>
        <v>6</v>
      </c>
      <c r="S11" t="str">
        <f t="shared" ca="1" si="14"/>
        <v>U-19d #2</v>
      </c>
      <c r="T11" t="str">
        <f t="shared" ca="1" si="1"/>
        <v>LFA</v>
      </c>
      <c r="U11" t="str">
        <f t="shared" ca="1" si="2"/>
        <v>DV</v>
      </c>
      <c r="V11" s="37">
        <f t="shared" ca="1" si="3"/>
        <v>733.1049868766404</v>
      </c>
      <c r="W11" s="37">
        <f t="shared" ca="1" si="15"/>
        <v>2438.1574803149606</v>
      </c>
      <c r="X11" s="37">
        <f t="shared" ca="1" si="16"/>
        <v>1</v>
      </c>
      <c r="Y11" s="37">
        <f t="shared" ca="1" si="4"/>
        <v>2</v>
      </c>
      <c r="Z11" s="35">
        <f t="shared" ca="1" si="20"/>
        <v>800</v>
      </c>
      <c r="AA11" s="35">
        <f t="shared" ca="1" si="17"/>
        <v>1200</v>
      </c>
      <c r="AB11" s="35">
        <f t="shared" ca="1" si="5"/>
        <v>800</v>
      </c>
      <c r="AC11" s="35">
        <f t="shared" ca="1" si="6"/>
        <v>1200</v>
      </c>
      <c r="AD11" s="35">
        <f t="shared" ca="1" si="18"/>
        <v>400</v>
      </c>
    </row>
    <row r="12" spans="1:30" x14ac:dyDescent="0.25">
      <c r="A12" t="s">
        <v>42</v>
      </c>
      <c r="B12" t="s">
        <v>11</v>
      </c>
      <c r="C12" t="s">
        <v>44</v>
      </c>
      <c r="D12" s="37">
        <v>5667.979002624671</v>
      </c>
      <c r="E12" s="37">
        <v>5810.0393700787399</v>
      </c>
      <c r="F12" s="5">
        <v>2177</v>
      </c>
      <c r="G12" s="37">
        <f t="shared" si="7"/>
        <v>5667.979002624671</v>
      </c>
      <c r="H12" s="37">
        <f t="shared" si="8"/>
        <v>142.06036745406891</v>
      </c>
      <c r="I12" s="37">
        <f t="shared" si="0"/>
        <v>3490.979002624671</v>
      </c>
      <c r="J12" s="37">
        <f t="shared" si="9"/>
        <v>3633.0393700787399</v>
      </c>
      <c r="K12" s="37">
        <f t="shared" si="10"/>
        <v>2</v>
      </c>
      <c r="L12" s="35">
        <f t="shared" si="19"/>
        <v>14</v>
      </c>
      <c r="M12" s="34"/>
      <c r="N12" s="35"/>
      <c r="O12">
        <v>6</v>
      </c>
      <c r="P12">
        <f t="shared" si="11"/>
        <v>3</v>
      </c>
      <c r="Q12">
        <f t="shared" si="12"/>
        <v>3</v>
      </c>
      <c r="R12">
        <f t="shared" ca="1" si="13"/>
        <v>6</v>
      </c>
      <c r="S12" t="str">
        <f t="shared" ca="1" si="14"/>
        <v>U-19d #2</v>
      </c>
      <c r="T12" t="str">
        <f t="shared" ca="1" si="1"/>
        <v>LFA</v>
      </c>
      <c r="U12" t="str">
        <f t="shared" ca="1" si="2"/>
        <v>DV</v>
      </c>
      <c r="V12" s="37">
        <f t="shared" ca="1" si="3"/>
        <v>733.1049868766404</v>
      </c>
      <c r="W12" s="37">
        <f t="shared" ca="1" si="15"/>
        <v>2438.1574803149606</v>
      </c>
      <c r="X12" s="37">
        <f t="shared" ca="1" si="16"/>
        <v>1</v>
      </c>
      <c r="Y12" s="37">
        <f t="shared" ca="1" si="4"/>
        <v>3</v>
      </c>
      <c r="Z12" s="35">
        <f t="shared" ca="1" si="20"/>
        <v>1200</v>
      </c>
      <c r="AA12" s="35">
        <f t="shared" ca="1" si="17"/>
        <v>1600</v>
      </c>
      <c r="AB12" s="35">
        <f t="shared" ca="1" si="5"/>
        <v>1200</v>
      </c>
      <c r="AC12" s="35">
        <f t="shared" ca="1" si="6"/>
        <v>1600</v>
      </c>
      <c r="AD12" s="35">
        <f t="shared" ca="1" si="18"/>
        <v>400</v>
      </c>
    </row>
    <row r="13" spans="1:30" x14ac:dyDescent="0.25">
      <c r="A13" t="s">
        <v>42</v>
      </c>
      <c r="B13" t="s">
        <v>9</v>
      </c>
      <c r="C13" t="s">
        <v>5</v>
      </c>
      <c r="D13" s="37">
        <v>5810.0393700787399</v>
      </c>
      <c r="E13" s="37">
        <v>6837.9265091863508</v>
      </c>
      <c r="F13" s="5">
        <v>2177</v>
      </c>
      <c r="G13" s="37">
        <f t="shared" si="7"/>
        <v>5810.0393700787399</v>
      </c>
      <c r="H13" s="37">
        <f t="shared" si="8"/>
        <v>1027.8871391076109</v>
      </c>
      <c r="I13" s="37">
        <f t="shared" si="0"/>
        <v>3633.0393700787399</v>
      </c>
      <c r="J13" s="37">
        <f t="shared" si="9"/>
        <v>4660.9265091863508</v>
      </c>
      <c r="K13" s="37">
        <f t="shared" si="10"/>
        <v>3</v>
      </c>
      <c r="L13" s="35">
        <f t="shared" si="19"/>
        <v>16</v>
      </c>
      <c r="M13" s="34"/>
      <c r="N13" s="35"/>
      <c r="O13">
        <v>7</v>
      </c>
      <c r="P13">
        <f t="shared" si="11"/>
        <v>3</v>
      </c>
      <c r="Q13">
        <f t="shared" si="12"/>
        <v>4</v>
      </c>
      <c r="R13">
        <f t="shared" ca="1" si="13"/>
        <v>6</v>
      </c>
      <c r="S13" t="str">
        <f t="shared" ca="1" si="14"/>
        <v>U-19d #2</v>
      </c>
      <c r="T13" t="str">
        <f t="shared" ca="1" si="1"/>
        <v>LFA</v>
      </c>
      <c r="U13" t="str">
        <f t="shared" ca="1" si="2"/>
        <v>DV</v>
      </c>
      <c r="V13" s="37">
        <f t="shared" ca="1" si="3"/>
        <v>733.1049868766404</v>
      </c>
      <c r="W13" s="37">
        <f t="shared" ca="1" si="15"/>
        <v>2438.1574803149606</v>
      </c>
      <c r="X13" s="37">
        <f t="shared" ca="1" si="16"/>
        <v>1</v>
      </c>
      <c r="Y13" s="37">
        <f t="shared" ca="1" si="4"/>
        <v>4</v>
      </c>
      <c r="Z13" s="35">
        <f t="shared" ca="1" si="20"/>
        <v>1600</v>
      </c>
      <c r="AA13" s="35">
        <f t="shared" ca="1" si="17"/>
        <v>2000</v>
      </c>
      <c r="AB13" s="35">
        <f t="shared" ca="1" si="5"/>
        <v>1600</v>
      </c>
      <c r="AC13" s="35">
        <f t="shared" ca="1" si="6"/>
        <v>2000</v>
      </c>
      <c r="AD13" s="35">
        <f t="shared" ca="1" si="18"/>
        <v>400</v>
      </c>
    </row>
    <row r="14" spans="1:30" x14ac:dyDescent="0.25">
      <c r="A14" t="s">
        <v>42</v>
      </c>
      <c r="B14" t="s">
        <v>11</v>
      </c>
      <c r="C14" t="s">
        <v>23</v>
      </c>
      <c r="D14" s="37">
        <v>6837.9265091863508</v>
      </c>
      <c r="E14" s="37">
        <v>6928.1496062992119</v>
      </c>
      <c r="F14" s="5">
        <v>2177</v>
      </c>
      <c r="G14" s="37">
        <f t="shared" si="7"/>
        <v>6837.9265091863508</v>
      </c>
      <c r="H14" s="37">
        <f t="shared" si="8"/>
        <v>90.223097112861069</v>
      </c>
      <c r="I14" s="37">
        <f t="shared" si="0"/>
        <v>4660.9265091863508</v>
      </c>
      <c r="J14" s="37">
        <f t="shared" si="9"/>
        <v>4751.1496062992119</v>
      </c>
      <c r="K14" s="37">
        <f t="shared" si="10"/>
        <v>1</v>
      </c>
      <c r="L14" s="35">
        <f t="shared" si="19"/>
        <v>19</v>
      </c>
      <c r="M14" s="34"/>
      <c r="N14" s="35"/>
      <c r="O14">
        <v>8</v>
      </c>
      <c r="P14">
        <f t="shared" si="11"/>
        <v>3</v>
      </c>
      <c r="Q14">
        <f t="shared" si="12"/>
        <v>5</v>
      </c>
      <c r="R14">
        <f t="shared" ca="1" si="13"/>
        <v>6</v>
      </c>
      <c r="S14" t="str">
        <f t="shared" ca="1" si="14"/>
        <v>U-19d #2</v>
      </c>
      <c r="T14" t="str">
        <f t="shared" ca="1" si="1"/>
        <v>LFA</v>
      </c>
      <c r="U14" t="str">
        <f t="shared" ca="1" si="2"/>
        <v>DV</v>
      </c>
      <c r="V14" s="37">
        <f t="shared" ca="1" si="3"/>
        <v>733.1049868766404</v>
      </c>
      <c r="W14" s="37">
        <f t="shared" ca="1" si="15"/>
        <v>2438.1574803149606</v>
      </c>
      <c r="X14" s="37">
        <f t="shared" ca="1" si="16"/>
        <v>1</v>
      </c>
      <c r="Y14" s="37">
        <f t="shared" ca="1" si="4"/>
        <v>5</v>
      </c>
      <c r="Z14" s="35">
        <f t="shared" ca="1" si="20"/>
        <v>2000</v>
      </c>
      <c r="AA14" s="35">
        <f t="shared" ca="1" si="17"/>
        <v>2400</v>
      </c>
      <c r="AB14" s="35">
        <f t="shared" ca="1" si="5"/>
        <v>2000</v>
      </c>
      <c r="AC14" s="35">
        <f t="shared" ca="1" si="6"/>
        <v>2400</v>
      </c>
      <c r="AD14" s="35">
        <f t="shared" ca="1" si="18"/>
        <v>400</v>
      </c>
    </row>
    <row r="15" spans="1:30" x14ac:dyDescent="0.25">
      <c r="A15" t="s">
        <v>42</v>
      </c>
      <c r="B15" t="s">
        <v>4</v>
      </c>
      <c r="C15" t="s">
        <v>5</v>
      </c>
      <c r="D15" s="37">
        <v>6928.1496062992119</v>
      </c>
      <c r="E15" s="37">
        <v>7479.9868766404197</v>
      </c>
      <c r="F15" s="5">
        <v>2177</v>
      </c>
      <c r="G15" s="37">
        <f t="shared" si="7"/>
        <v>6928.1496062992119</v>
      </c>
      <c r="H15" s="37">
        <f t="shared" si="8"/>
        <v>551.83727034120784</v>
      </c>
      <c r="I15" s="37">
        <f t="shared" si="0"/>
        <v>4751.1496062992119</v>
      </c>
      <c r="J15" s="37">
        <f t="shared" si="9"/>
        <v>5302.9868766404197</v>
      </c>
      <c r="K15" s="37">
        <f t="shared" si="10"/>
        <v>3</v>
      </c>
      <c r="L15" s="35">
        <f t="shared" si="19"/>
        <v>20</v>
      </c>
      <c r="M15" s="34"/>
      <c r="N15" s="35"/>
      <c r="O15">
        <v>9</v>
      </c>
      <c r="P15">
        <f t="shared" si="11"/>
        <v>3</v>
      </c>
      <c r="Q15">
        <f t="shared" si="12"/>
        <v>6</v>
      </c>
      <c r="R15">
        <f t="shared" ca="1" si="13"/>
        <v>6</v>
      </c>
      <c r="S15" t="str">
        <f t="shared" ca="1" si="14"/>
        <v>U-19d #2</v>
      </c>
      <c r="T15" t="str">
        <f t="shared" ca="1" si="1"/>
        <v>LFA</v>
      </c>
      <c r="U15" t="str">
        <f t="shared" ca="1" si="2"/>
        <v>DV</v>
      </c>
      <c r="V15" s="37">
        <f t="shared" ca="1" si="3"/>
        <v>733.1049868766404</v>
      </c>
      <c r="W15" s="37">
        <f t="shared" ca="1" si="15"/>
        <v>2438.1574803149606</v>
      </c>
      <c r="X15" s="37">
        <f t="shared" ca="1" si="16"/>
        <v>1</v>
      </c>
      <c r="Y15" s="37">
        <f t="shared" ca="1" si="4"/>
        <v>6</v>
      </c>
      <c r="Z15" s="35">
        <f t="shared" ca="1" si="20"/>
        <v>2400</v>
      </c>
      <c r="AA15" s="35">
        <f t="shared" ca="1" si="17"/>
        <v>2800</v>
      </c>
      <c r="AB15" s="35">
        <f t="shared" ca="1" si="5"/>
        <v>2400</v>
      </c>
      <c r="AC15" s="35">
        <f t="shared" ca="1" si="6"/>
        <v>2438.1574803149606</v>
      </c>
      <c r="AD15" s="35">
        <f t="shared" ca="1" si="18"/>
        <v>38.157480314960594</v>
      </c>
    </row>
    <row r="16" spans="1:30" x14ac:dyDescent="0.25">
      <c r="A16" t="s">
        <v>42</v>
      </c>
      <c r="B16" t="s">
        <v>11</v>
      </c>
      <c r="C16" t="s">
        <v>45</v>
      </c>
      <c r="D16" s="37">
        <v>7479.9868766404197</v>
      </c>
      <c r="E16" s="37">
        <v>7689.0091863517064</v>
      </c>
      <c r="F16" s="5">
        <v>2177</v>
      </c>
      <c r="G16" s="37">
        <f t="shared" si="7"/>
        <v>7479.9868766404197</v>
      </c>
      <c r="H16" s="37">
        <f t="shared" si="8"/>
        <v>209.02230971128665</v>
      </c>
      <c r="I16" s="37">
        <f t="shared" si="0"/>
        <v>5302.9868766404197</v>
      </c>
      <c r="J16" s="37">
        <f t="shared" si="9"/>
        <v>5512.0091863517064</v>
      </c>
      <c r="K16" s="37">
        <f t="shared" si="10"/>
        <v>1</v>
      </c>
      <c r="L16" s="35">
        <f t="shared" si="19"/>
        <v>23</v>
      </c>
      <c r="M16" s="34"/>
      <c r="N16" s="35"/>
      <c r="O16">
        <v>10</v>
      </c>
      <c r="P16">
        <f t="shared" si="11"/>
        <v>4</v>
      </c>
      <c r="Q16">
        <f t="shared" si="12"/>
        <v>1</v>
      </c>
      <c r="R16">
        <f t="shared" ca="1" si="13"/>
        <v>2</v>
      </c>
      <c r="S16" t="str">
        <f t="shared" ca="1" si="14"/>
        <v>U-19d #2</v>
      </c>
      <c r="T16" t="str">
        <f t="shared" ca="1" si="1"/>
        <v>LFA</v>
      </c>
      <c r="U16" t="str">
        <f t="shared" ca="1" si="2"/>
        <v>SE</v>
      </c>
      <c r="V16" s="37">
        <f t="shared" ca="1" si="3"/>
        <v>2438.1574803149606</v>
      </c>
      <c r="W16" s="37">
        <f t="shared" ca="1" si="15"/>
        <v>3052.9868766404197</v>
      </c>
      <c r="X16" s="37">
        <f t="shared" ca="1" si="16"/>
        <v>6</v>
      </c>
      <c r="Y16" s="37">
        <f t="shared" ca="1" si="4"/>
        <v>6</v>
      </c>
      <c r="Z16" s="35">
        <f t="shared" ca="1" si="20"/>
        <v>2400</v>
      </c>
      <c r="AA16" s="35">
        <f t="shared" ca="1" si="17"/>
        <v>2800</v>
      </c>
      <c r="AB16" s="35">
        <f t="shared" ca="1" si="5"/>
        <v>2438.1574803149606</v>
      </c>
      <c r="AC16" s="35">
        <f t="shared" ca="1" si="6"/>
        <v>2800</v>
      </c>
      <c r="AD16" s="35">
        <f t="shared" ca="1" si="18"/>
        <v>361.84251968503941</v>
      </c>
    </row>
    <row r="17" spans="1:30" x14ac:dyDescent="0.25">
      <c r="A17" t="s">
        <v>81</v>
      </c>
      <c r="B17" t="s">
        <v>9</v>
      </c>
      <c r="C17" t="s">
        <v>18</v>
      </c>
      <c r="D17" s="37">
        <v>2009.8425196850394</v>
      </c>
      <c r="E17" s="37">
        <v>2209.9737532808399</v>
      </c>
      <c r="F17" s="5">
        <v>2065</v>
      </c>
      <c r="G17" s="37">
        <f t="shared" si="7"/>
        <v>2065</v>
      </c>
      <c r="H17" s="37">
        <f t="shared" si="8"/>
        <v>144.9737532808399</v>
      </c>
      <c r="I17" s="37">
        <f t="shared" si="0"/>
        <v>0</v>
      </c>
      <c r="J17" s="37">
        <f t="shared" si="9"/>
        <v>144.9737532808399</v>
      </c>
      <c r="K17" s="37">
        <f t="shared" si="10"/>
        <v>1</v>
      </c>
      <c r="L17" s="35">
        <f t="shared" si="19"/>
        <v>24</v>
      </c>
      <c r="M17" s="34"/>
      <c r="N17" s="35"/>
      <c r="O17">
        <v>11</v>
      </c>
      <c r="P17">
        <f t="shared" si="11"/>
        <v>4</v>
      </c>
      <c r="Q17">
        <f t="shared" si="12"/>
        <v>2</v>
      </c>
      <c r="R17">
        <f t="shared" ca="1" si="13"/>
        <v>2</v>
      </c>
      <c r="S17" t="str">
        <f t="shared" ca="1" si="14"/>
        <v>U-19d #2</v>
      </c>
      <c r="T17" t="str">
        <f t="shared" ca="1" si="1"/>
        <v>LFA</v>
      </c>
      <c r="U17" t="str">
        <f t="shared" ca="1" si="2"/>
        <v>SE</v>
      </c>
      <c r="V17" s="37">
        <f t="shared" ca="1" si="3"/>
        <v>2438.1574803149606</v>
      </c>
      <c r="W17" s="37">
        <f t="shared" ca="1" si="15"/>
        <v>3052.9868766404197</v>
      </c>
      <c r="X17" s="37">
        <f t="shared" ca="1" si="16"/>
        <v>6</v>
      </c>
      <c r="Y17" s="37">
        <f t="shared" ca="1" si="4"/>
        <v>7</v>
      </c>
      <c r="Z17" s="35">
        <f t="shared" ca="1" si="20"/>
        <v>2800</v>
      </c>
      <c r="AA17" s="35">
        <f t="shared" ca="1" si="17"/>
        <v>3200</v>
      </c>
      <c r="AB17" s="35">
        <f t="shared" ca="1" si="5"/>
        <v>2800</v>
      </c>
      <c r="AC17" s="35">
        <f t="shared" ca="1" si="6"/>
        <v>3052.9868766404197</v>
      </c>
      <c r="AD17" s="35">
        <f t="shared" ca="1" si="18"/>
        <v>252.98687664041972</v>
      </c>
    </row>
    <row r="18" spans="1:30" x14ac:dyDescent="0.25">
      <c r="A18" t="s">
        <v>81</v>
      </c>
      <c r="B18" t="s">
        <v>11</v>
      </c>
      <c r="C18" t="s">
        <v>12</v>
      </c>
      <c r="D18" s="37">
        <v>2209.9737532808399</v>
      </c>
      <c r="E18" s="37">
        <v>2310.0393700787399</v>
      </c>
      <c r="F18" s="5">
        <v>2065</v>
      </c>
      <c r="G18" s="37">
        <f t="shared" si="7"/>
        <v>2209.9737532808399</v>
      </c>
      <c r="H18" s="37">
        <f t="shared" si="8"/>
        <v>100.06561679790002</v>
      </c>
      <c r="I18" s="37">
        <f t="shared" si="0"/>
        <v>144.9737532808399</v>
      </c>
      <c r="J18" s="37">
        <f t="shared" si="9"/>
        <v>245.03937007873992</v>
      </c>
      <c r="K18" s="37">
        <f t="shared" si="10"/>
        <v>1</v>
      </c>
      <c r="L18" s="35">
        <f t="shared" si="19"/>
        <v>25</v>
      </c>
      <c r="M18" s="34"/>
      <c r="N18" s="35"/>
      <c r="O18">
        <v>12</v>
      </c>
      <c r="P18">
        <f t="shared" si="11"/>
        <v>5</v>
      </c>
      <c r="Q18">
        <f t="shared" si="12"/>
        <v>1</v>
      </c>
      <c r="R18">
        <f t="shared" ca="1" si="13"/>
        <v>2</v>
      </c>
      <c r="S18" t="str">
        <f t="shared" ca="1" si="14"/>
        <v>U-19d #2</v>
      </c>
      <c r="T18" t="str">
        <f t="shared" ca="1" si="1"/>
        <v>LFA</v>
      </c>
      <c r="U18" t="str">
        <f t="shared" ca="1" si="2"/>
        <v>DV</v>
      </c>
      <c r="V18" s="37">
        <f t="shared" ca="1" si="3"/>
        <v>3052.9868766404197</v>
      </c>
      <c r="W18" s="37">
        <f t="shared" ca="1" si="15"/>
        <v>3490.979002624671</v>
      </c>
      <c r="X18" s="37">
        <f t="shared" ca="1" si="16"/>
        <v>7</v>
      </c>
      <c r="Y18" s="37">
        <f t="shared" ca="1" si="4"/>
        <v>7</v>
      </c>
      <c r="Z18" s="35">
        <f t="shared" ca="1" si="20"/>
        <v>2800</v>
      </c>
      <c r="AA18" s="35">
        <f t="shared" ca="1" si="17"/>
        <v>3200</v>
      </c>
      <c r="AB18" s="35">
        <f t="shared" ca="1" si="5"/>
        <v>3052.9868766404197</v>
      </c>
      <c r="AC18" s="35">
        <f t="shared" ca="1" si="6"/>
        <v>3200</v>
      </c>
      <c r="AD18" s="35">
        <f t="shared" ca="1" si="18"/>
        <v>147.01312335958028</v>
      </c>
    </row>
    <row r="19" spans="1:30" x14ac:dyDescent="0.25">
      <c r="A19" t="s">
        <v>81</v>
      </c>
      <c r="B19" t="s">
        <v>9</v>
      </c>
      <c r="C19" t="s">
        <v>5</v>
      </c>
      <c r="D19" s="37">
        <v>2310.0393700787399</v>
      </c>
      <c r="E19" s="37">
        <v>4350.0656167979005</v>
      </c>
      <c r="F19" s="5">
        <v>2065</v>
      </c>
      <c r="G19" s="37">
        <f t="shared" si="7"/>
        <v>2310.0393700787399</v>
      </c>
      <c r="H19" s="37">
        <f t="shared" si="8"/>
        <v>2040.0262467191606</v>
      </c>
      <c r="I19" s="37">
        <f t="shared" si="0"/>
        <v>245.03937007873992</v>
      </c>
      <c r="J19" s="37">
        <f t="shared" si="9"/>
        <v>2285.0656167979005</v>
      </c>
      <c r="K19" s="37">
        <f t="shared" si="10"/>
        <v>6</v>
      </c>
      <c r="L19" s="35">
        <f t="shared" si="19"/>
        <v>26</v>
      </c>
      <c r="M19" s="34"/>
      <c r="N19" s="35"/>
      <c r="O19">
        <v>13</v>
      </c>
      <c r="P19">
        <f t="shared" si="11"/>
        <v>5</v>
      </c>
      <c r="Q19">
        <f t="shared" si="12"/>
        <v>2</v>
      </c>
      <c r="R19">
        <f t="shared" ca="1" si="13"/>
        <v>2</v>
      </c>
      <c r="S19" t="str">
        <f t="shared" ca="1" si="14"/>
        <v>U-19d #2</v>
      </c>
      <c r="T19" t="str">
        <f t="shared" ca="1" si="1"/>
        <v>LFA</v>
      </c>
      <c r="U19" t="str">
        <f t="shared" ca="1" si="2"/>
        <v>DV</v>
      </c>
      <c r="V19" s="37">
        <f t="shared" ca="1" si="3"/>
        <v>3052.9868766404197</v>
      </c>
      <c r="W19" s="37">
        <f t="shared" ca="1" si="15"/>
        <v>3490.979002624671</v>
      </c>
      <c r="X19" s="37">
        <f t="shared" ca="1" si="16"/>
        <v>7</v>
      </c>
      <c r="Y19" s="37">
        <f t="shared" ca="1" si="4"/>
        <v>8</v>
      </c>
      <c r="Z19" s="35">
        <f t="shared" ca="1" si="20"/>
        <v>3200</v>
      </c>
      <c r="AA19" s="35">
        <f t="shared" ca="1" si="17"/>
        <v>3600</v>
      </c>
      <c r="AB19" s="35">
        <f t="shared" ca="1" si="5"/>
        <v>3200</v>
      </c>
      <c r="AC19" s="35">
        <f t="shared" ca="1" si="6"/>
        <v>3490.979002624671</v>
      </c>
      <c r="AD19" s="35">
        <f t="shared" ca="1" si="18"/>
        <v>290.97900262467101</v>
      </c>
    </row>
    <row r="20" spans="1:30" x14ac:dyDescent="0.25">
      <c r="A20" t="s">
        <v>81</v>
      </c>
      <c r="B20" t="s">
        <v>36</v>
      </c>
      <c r="C20" t="s">
        <v>5</v>
      </c>
      <c r="D20" s="37">
        <v>4350.0656167979005</v>
      </c>
      <c r="E20" s="37">
        <v>4499.9999999999991</v>
      </c>
      <c r="F20" s="5">
        <v>2065</v>
      </c>
      <c r="G20" s="37">
        <f t="shared" si="7"/>
        <v>4350.0656167979005</v>
      </c>
      <c r="H20" s="37">
        <f t="shared" si="8"/>
        <v>149.93438320209862</v>
      </c>
      <c r="I20" s="37">
        <f t="shared" si="0"/>
        <v>2285.0656167979005</v>
      </c>
      <c r="J20" s="37">
        <f t="shared" si="9"/>
        <v>2434.9999999999991</v>
      </c>
      <c r="K20" s="37">
        <f t="shared" si="10"/>
        <v>2</v>
      </c>
      <c r="L20" s="35">
        <f t="shared" si="19"/>
        <v>32</v>
      </c>
      <c r="M20" s="34"/>
      <c r="N20" s="35"/>
      <c r="O20">
        <v>14</v>
      </c>
      <c r="P20">
        <f t="shared" si="11"/>
        <v>6</v>
      </c>
      <c r="Q20">
        <f t="shared" si="12"/>
        <v>1</v>
      </c>
      <c r="R20">
        <f t="shared" ca="1" si="13"/>
        <v>2</v>
      </c>
      <c r="S20" t="str">
        <f t="shared" ca="1" si="14"/>
        <v>U-19d #2</v>
      </c>
      <c r="T20" t="str">
        <f t="shared" ca="1" si="1"/>
        <v>TCU</v>
      </c>
      <c r="U20" t="str">
        <f t="shared" ca="1" si="2"/>
        <v>ZA, AB, CC</v>
      </c>
      <c r="V20" s="37">
        <f t="shared" ca="1" si="3"/>
        <v>3490.979002624671</v>
      </c>
      <c r="W20" s="37">
        <f t="shared" ca="1" si="15"/>
        <v>3633.0393700787399</v>
      </c>
      <c r="X20" s="37">
        <f t="shared" ca="1" si="16"/>
        <v>8</v>
      </c>
      <c r="Y20" s="37">
        <f t="shared" ca="1" si="4"/>
        <v>8</v>
      </c>
      <c r="Z20" s="35">
        <f t="shared" ca="1" si="20"/>
        <v>3200</v>
      </c>
      <c r="AA20" s="35">
        <f t="shared" ca="1" si="17"/>
        <v>3600</v>
      </c>
      <c r="AB20" s="35">
        <f t="shared" ca="1" si="5"/>
        <v>3490.979002624671</v>
      </c>
      <c r="AC20" s="35">
        <f t="shared" ca="1" si="6"/>
        <v>3600</v>
      </c>
      <c r="AD20" s="35">
        <f t="shared" ca="1" si="18"/>
        <v>109.02099737532899</v>
      </c>
    </row>
    <row r="21" spans="1:30" x14ac:dyDescent="0.25">
      <c r="A21" t="s">
        <v>108</v>
      </c>
      <c r="B21" t="s">
        <v>6</v>
      </c>
      <c r="C21" t="s">
        <v>7</v>
      </c>
      <c r="D21" s="37">
        <v>1830.05249343832</v>
      </c>
      <c r="E21" s="37">
        <v>1939.9606299212596</v>
      </c>
      <c r="F21" s="5">
        <v>1904</v>
      </c>
      <c r="G21" s="37">
        <f t="shared" si="7"/>
        <v>1904</v>
      </c>
      <c r="H21" s="37">
        <f t="shared" si="8"/>
        <v>35.960629921259624</v>
      </c>
      <c r="I21" s="37">
        <f t="shared" si="0"/>
        <v>0</v>
      </c>
      <c r="J21" s="37">
        <f t="shared" si="9"/>
        <v>35.960629921259624</v>
      </c>
      <c r="K21" s="37">
        <f t="shared" si="10"/>
        <v>1</v>
      </c>
      <c r="L21" s="35">
        <f t="shared" si="19"/>
        <v>34</v>
      </c>
      <c r="M21" s="34"/>
      <c r="N21" s="35"/>
      <c r="O21">
        <v>15</v>
      </c>
      <c r="P21">
        <f t="shared" si="11"/>
        <v>6</v>
      </c>
      <c r="Q21">
        <f t="shared" si="12"/>
        <v>2</v>
      </c>
      <c r="R21">
        <f t="shared" ca="1" si="13"/>
        <v>2</v>
      </c>
      <c r="S21" t="str">
        <f t="shared" ca="1" si="14"/>
        <v>U-19d #2</v>
      </c>
      <c r="T21" t="str">
        <f t="shared" ca="1" si="1"/>
        <v>TCU</v>
      </c>
      <c r="U21" t="str">
        <f t="shared" ca="1" si="2"/>
        <v>ZA, AB, CC</v>
      </c>
      <c r="V21" s="37">
        <f t="shared" ca="1" si="3"/>
        <v>3490.979002624671</v>
      </c>
      <c r="W21" s="37">
        <f t="shared" ca="1" si="15"/>
        <v>3633.0393700787399</v>
      </c>
      <c r="X21" s="37">
        <f t="shared" ca="1" si="16"/>
        <v>8</v>
      </c>
      <c r="Y21" s="37">
        <f t="shared" ca="1" si="4"/>
        <v>9</v>
      </c>
      <c r="Z21" s="35">
        <f t="shared" ca="1" si="20"/>
        <v>3600</v>
      </c>
      <c r="AA21" s="35">
        <f t="shared" ca="1" si="17"/>
        <v>4000</v>
      </c>
      <c r="AB21" s="35">
        <f t="shared" ca="1" si="5"/>
        <v>3600</v>
      </c>
      <c r="AC21" s="35">
        <f t="shared" ca="1" si="6"/>
        <v>3633.0393700787399</v>
      </c>
      <c r="AD21" s="35">
        <f t="shared" ca="1" si="18"/>
        <v>33.039370078739921</v>
      </c>
    </row>
    <row r="22" spans="1:30" x14ac:dyDescent="0.25">
      <c r="A22" t="s">
        <v>108</v>
      </c>
      <c r="B22" t="s">
        <v>11</v>
      </c>
      <c r="C22" t="s">
        <v>12</v>
      </c>
      <c r="D22" s="37">
        <v>1939.9606299212596</v>
      </c>
      <c r="E22" s="37">
        <v>2149.9343832020995</v>
      </c>
      <c r="F22" s="5">
        <v>1904</v>
      </c>
      <c r="G22" s="37">
        <f t="shared" si="7"/>
        <v>1939.9606299212596</v>
      </c>
      <c r="H22" s="37">
        <f t="shared" si="8"/>
        <v>209.9737532808399</v>
      </c>
      <c r="I22" s="37">
        <f t="shared" si="0"/>
        <v>35.960629921259624</v>
      </c>
      <c r="J22" s="37">
        <f t="shared" si="9"/>
        <v>245.93438320209953</v>
      </c>
      <c r="K22" s="37">
        <f t="shared" si="10"/>
        <v>1</v>
      </c>
      <c r="L22" s="35">
        <f t="shared" si="19"/>
        <v>35</v>
      </c>
      <c r="M22" s="34"/>
      <c r="N22" s="35"/>
      <c r="O22">
        <v>16</v>
      </c>
      <c r="P22">
        <f t="shared" si="11"/>
        <v>7</v>
      </c>
      <c r="Q22">
        <f t="shared" si="12"/>
        <v>1</v>
      </c>
      <c r="R22">
        <f t="shared" ca="1" si="13"/>
        <v>3</v>
      </c>
      <c r="S22" t="str">
        <f t="shared" ca="1" si="14"/>
        <v>U-19d #2</v>
      </c>
      <c r="T22" t="str">
        <f t="shared" ca="1" si="1"/>
        <v>LFA</v>
      </c>
      <c r="U22" t="str">
        <f t="shared" ca="1" si="2"/>
        <v>DV</v>
      </c>
      <c r="V22" s="37">
        <f t="shared" ca="1" si="3"/>
        <v>3633.0393700787399</v>
      </c>
      <c r="W22" s="37">
        <f t="shared" ca="1" si="15"/>
        <v>4660.9265091863508</v>
      </c>
      <c r="X22" s="37">
        <f t="shared" ca="1" si="16"/>
        <v>9</v>
      </c>
      <c r="Y22" s="37">
        <f t="shared" ca="1" si="4"/>
        <v>9</v>
      </c>
      <c r="Z22" s="35">
        <f t="shared" ca="1" si="20"/>
        <v>3600</v>
      </c>
      <c r="AA22" s="35">
        <f t="shared" ca="1" si="17"/>
        <v>4000</v>
      </c>
      <c r="AB22" s="35">
        <f t="shared" ca="1" si="5"/>
        <v>3633.0393700787399</v>
      </c>
      <c r="AC22" s="35">
        <f t="shared" ca="1" si="6"/>
        <v>4000</v>
      </c>
      <c r="AD22" s="35">
        <f t="shared" ca="1" si="18"/>
        <v>366.96062992126008</v>
      </c>
    </row>
    <row r="23" spans="1:30" x14ac:dyDescent="0.25">
      <c r="A23" t="s">
        <v>108</v>
      </c>
      <c r="B23" t="s">
        <v>9</v>
      </c>
      <c r="C23" t="s">
        <v>5</v>
      </c>
      <c r="D23" s="37">
        <v>2149.9343832020995</v>
      </c>
      <c r="E23" s="37">
        <v>2759.8425196850394</v>
      </c>
      <c r="F23" s="5">
        <v>1904</v>
      </c>
      <c r="G23" s="37">
        <f t="shared" si="7"/>
        <v>2149.9343832020995</v>
      </c>
      <c r="H23" s="37">
        <f t="shared" si="8"/>
        <v>609.90813648293988</v>
      </c>
      <c r="I23" s="37">
        <f t="shared" si="0"/>
        <v>245.93438320209953</v>
      </c>
      <c r="J23" s="37">
        <f t="shared" si="9"/>
        <v>855.84251968503941</v>
      </c>
      <c r="K23" s="37">
        <f t="shared" si="10"/>
        <v>3</v>
      </c>
      <c r="L23" s="35">
        <f t="shared" si="19"/>
        <v>36</v>
      </c>
      <c r="M23" s="34"/>
      <c r="N23" s="35"/>
      <c r="O23">
        <v>17</v>
      </c>
      <c r="P23">
        <f t="shared" si="11"/>
        <v>7</v>
      </c>
      <c r="Q23">
        <f t="shared" si="12"/>
        <v>2</v>
      </c>
      <c r="R23">
        <f t="shared" ca="1" si="13"/>
        <v>3</v>
      </c>
      <c r="S23" t="str">
        <f t="shared" ca="1" si="14"/>
        <v>U-19d #2</v>
      </c>
      <c r="T23" t="str">
        <f t="shared" ca="1" si="1"/>
        <v>LFA</v>
      </c>
      <c r="U23" t="str">
        <f t="shared" ca="1" si="2"/>
        <v>DV</v>
      </c>
      <c r="V23" s="37">
        <f t="shared" ca="1" si="3"/>
        <v>3633.0393700787399</v>
      </c>
      <c r="W23" s="37">
        <f t="shared" ca="1" si="15"/>
        <v>4660.9265091863508</v>
      </c>
      <c r="X23" s="37">
        <f t="shared" ca="1" si="16"/>
        <v>9</v>
      </c>
      <c r="Y23" s="37">
        <f t="shared" ca="1" si="4"/>
        <v>10</v>
      </c>
      <c r="Z23" s="35">
        <f t="shared" ca="1" si="20"/>
        <v>4000</v>
      </c>
      <c r="AA23" s="35">
        <f t="shared" ca="1" si="17"/>
        <v>4400</v>
      </c>
      <c r="AB23" s="35">
        <f t="shared" ca="1" si="5"/>
        <v>4000</v>
      </c>
      <c r="AC23" s="35">
        <f t="shared" ca="1" si="6"/>
        <v>4400</v>
      </c>
      <c r="AD23" s="35">
        <f t="shared" ca="1" si="18"/>
        <v>400</v>
      </c>
    </row>
    <row r="24" spans="1:30" x14ac:dyDescent="0.25">
      <c r="A24" t="s">
        <v>108</v>
      </c>
      <c r="B24" t="s">
        <v>11</v>
      </c>
      <c r="C24" t="s">
        <v>12</v>
      </c>
      <c r="D24" s="37">
        <v>2759.8425196850394</v>
      </c>
      <c r="E24" s="37">
        <v>2970.1443569553803</v>
      </c>
      <c r="F24" s="5">
        <v>1904</v>
      </c>
      <c r="G24" s="37">
        <f t="shared" si="7"/>
        <v>2759.8425196850394</v>
      </c>
      <c r="H24" s="37">
        <f t="shared" si="8"/>
        <v>210.30183727034091</v>
      </c>
      <c r="I24" s="37">
        <f t="shared" si="0"/>
        <v>855.84251968503941</v>
      </c>
      <c r="J24" s="37">
        <f t="shared" si="9"/>
        <v>1066.1443569553803</v>
      </c>
      <c r="K24" s="37">
        <f t="shared" si="10"/>
        <v>1</v>
      </c>
      <c r="L24" s="35">
        <f t="shared" si="19"/>
        <v>39</v>
      </c>
      <c r="M24" s="34"/>
      <c r="N24" s="35"/>
      <c r="O24">
        <v>18</v>
      </c>
      <c r="P24">
        <f t="shared" si="11"/>
        <v>7</v>
      </c>
      <c r="Q24">
        <f t="shared" si="12"/>
        <v>3</v>
      </c>
      <c r="R24">
        <f t="shared" ca="1" si="13"/>
        <v>3</v>
      </c>
      <c r="S24" t="str">
        <f t="shared" ca="1" si="14"/>
        <v>U-19d #2</v>
      </c>
      <c r="T24" t="str">
        <f t="shared" ca="1" si="1"/>
        <v>LFA</v>
      </c>
      <c r="U24" t="str">
        <f t="shared" ca="1" si="2"/>
        <v>DV</v>
      </c>
      <c r="V24" s="37">
        <f t="shared" ca="1" si="3"/>
        <v>3633.0393700787399</v>
      </c>
      <c r="W24" s="37">
        <f t="shared" ca="1" si="15"/>
        <v>4660.9265091863508</v>
      </c>
      <c r="X24" s="37">
        <f t="shared" ca="1" si="16"/>
        <v>9</v>
      </c>
      <c r="Y24" s="37">
        <f t="shared" ca="1" si="4"/>
        <v>11</v>
      </c>
      <c r="Z24" s="35">
        <f t="shared" ca="1" si="20"/>
        <v>4400</v>
      </c>
      <c r="AA24" s="35">
        <f t="shared" ca="1" si="17"/>
        <v>4800</v>
      </c>
      <c r="AB24" s="35">
        <f t="shared" ca="1" si="5"/>
        <v>4400</v>
      </c>
      <c r="AC24" s="35">
        <f t="shared" ca="1" si="6"/>
        <v>4660.9265091863508</v>
      </c>
      <c r="AD24" s="35">
        <f t="shared" ca="1" si="18"/>
        <v>260.92650918635081</v>
      </c>
    </row>
    <row r="25" spans="1:30" x14ac:dyDescent="0.25">
      <c r="A25" t="s">
        <v>108</v>
      </c>
      <c r="B25" t="s">
        <v>11</v>
      </c>
      <c r="C25" t="s">
        <v>12</v>
      </c>
      <c r="D25" s="37">
        <v>2970.1443569553803</v>
      </c>
      <c r="E25" s="37">
        <v>2990.1574803149606</v>
      </c>
      <c r="F25" s="5">
        <v>1904</v>
      </c>
      <c r="G25" s="37">
        <f t="shared" si="7"/>
        <v>2970.1443569553803</v>
      </c>
      <c r="H25" s="37">
        <f t="shared" si="8"/>
        <v>20.013123359580277</v>
      </c>
      <c r="I25" s="37">
        <f t="shared" si="0"/>
        <v>1066.1443569553803</v>
      </c>
      <c r="J25" s="37">
        <f t="shared" si="9"/>
        <v>1086.1574803149606</v>
      </c>
      <c r="K25" s="37">
        <f t="shared" si="10"/>
        <v>1</v>
      </c>
      <c r="L25" s="35">
        <f t="shared" si="19"/>
        <v>40</v>
      </c>
      <c r="M25" s="34"/>
      <c r="N25" s="35"/>
      <c r="O25">
        <v>19</v>
      </c>
      <c r="P25">
        <f t="shared" si="11"/>
        <v>8</v>
      </c>
      <c r="Q25">
        <f t="shared" si="12"/>
        <v>1</v>
      </c>
      <c r="R25">
        <f t="shared" ca="1" si="13"/>
        <v>1</v>
      </c>
      <c r="S25" t="str">
        <f t="shared" ca="1" si="14"/>
        <v>U-19d #2</v>
      </c>
      <c r="T25" t="str">
        <f t="shared" ca="1" si="1"/>
        <v>TCU</v>
      </c>
      <c r="U25" t="str">
        <f t="shared" ca="1" si="2"/>
        <v>ZE, AR</v>
      </c>
      <c r="V25" s="37">
        <f t="shared" ca="1" si="3"/>
        <v>4660.9265091863508</v>
      </c>
      <c r="W25" s="37">
        <f t="shared" ca="1" si="15"/>
        <v>4751.1496062992119</v>
      </c>
      <c r="X25" s="37">
        <f t="shared" ca="1" si="16"/>
        <v>11</v>
      </c>
      <c r="Y25" s="37">
        <f t="shared" ca="1" si="4"/>
        <v>11</v>
      </c>
      <c r="Z25" s="35">
        <f t="shared" ca="1" si="20"/>
        <v>4400</v>
      </c>
      <c r="AA25" s="35">
        <f t="shared" ca="1" si="17"/>
        <v>4800</v>
      </c>
      <c r="AB25" s="35">
        <f t="shared" ca="1" si="5"/>
        <v>4660.9265091863508</v>
      </c>
      <c r="AC25" s="35">
        <f t="shared" ca="1" si="6"/>
        <v>4751.1496062992119</v>
      </c>
      <c r="AD25" s="35">
        <f t="shared" ca="1" si="18"/>
        <v>90.223097112861069</v>
      </c>
    </row>
    <row r="26" spans="1:30" x14ac:dyDescent="0.25">
      <c r="A26" t="s">
        <v>108</v>
      </c>
      <c r="B26" t="s">
        <v>9</v>
      </c>
      <c r="C26" t="s">
        <v>5</v>
      </c>
      <c r="D26" s="37">
        <v>2990.1574803149606</v>
      </c>
      <c r="E26" s="37">
        <v>3365.1574803149606</v>
      </c>
      <c r="F26" s="5">
        <v>1904</v>
      </c>
      <c r="G26" s="37">
        <f t="shared" si="7"/>
        <v>2990.1574803149606</v>
      </c>
      <c r="H26" s="37">
        <f t="shared" si="8"/>
        <v>375</v>
      </c>
      <c r="I26" s="37">
        <f t="shared" si="0"/>
        <v>1086.1574803149606</v>
      </c>
      <c r="J26" s="37">
        <f t="shared" si="9"/>
        <v>1461.1574803149606</v>
      </c>
      <c r="K26" s="37">
        <f t="shared" si="10"/>
        <v>2</v>
      </c>
      <c r="L26" s="35">
        <f t="shared" si="19"/>
        <v>41</v>
      </c>
      <c r="M26" s="34"/>
      <c r="N26" s="35"/>
      <c r="O26">
        <v>20</v>
      </c>
      <c r="P26">
        <f t="shared" si="11"/>
        <v>9</v>
      </c>
      <c r="Q26">
        <f t="shared" si="12"/>
        <v>1</v>
      </c>
      <c r="R26">
        <f t="shared" ca="1" si="13"/>
        <v>3</v>
      </c>
      <c r="S26" t="str">
        <f t="shared" ca="1" si="14"/>
        <v>U-19d #2</v>
      </c>
      <c r="T26" t="str">
        <f t="shared" ca="1" si="1"/>
        <v>WTA</v>
      </c>
      <c r="U26" t="str">
        <f t="shared" ca="1" si="2"/>
        <v>DV</v>
      </c>
      <c r="V26" s="37">
        <f t="shared" ca="1" si="3"/>
        <v>4751.1496062992119</v>
      </c>
      <c r="W26" s="37">
        <f t="shared" ca="1" si="15"/>
        <v>5302.9868766404197</v>
      </c>
      <c r="X26" s="37">
        <f t="shared" ca="1" si="16"/>
        <v>11</v>
      </c>
      <c r="Y26" s="37">
        <f t="shared" ca="1" si="4"/>
        <v>11</v>
      </c>
      <c r="Z26" s="35">
        <f t="shared" ca="1" si="20"/>
        <v>4400</v>
      </c>
      <c r="AA26" s="35">
        <f t="shared" ca="1" si="17"/>
        <v>4800</v>
      </c>
      <c r="AB26" s="35">
        <f t="shared" ca="1" si="5"/>
        <v>4751.1496062992119</v>
      </c>
      <c r="AC26" s="35">
        <f t="shared" ca="1" si="6"/>
        <v>4800</v>
      </c>
      <c r="AD26" s="35">
        <f t="shared" ca="1" si="18"/>
        <v>48.850393700788118</v>
      </c>
    </row>
    <row r="27" spans="1:30" x14ac:dyDescent="0.25">
      <c r="A27" t="s">
        <v>108</v>
      </c>
      <c r="B27" t="s">
        <v>9</v>
      </c>
      <c r="C27" t="s">
        <v>5</v>
      </c>
      <c r="D27" s="37">
        <v>3365.1574803149606</v>
      </c>
      <c r="E27" s="37">
        <v>3524.9343832021</v>
      </c>
      <c r="F27" s="5">
        <v>1904</v>
      </c>
      <c r="G27" s="37">
        <f t="shared" si="7"/>
        <v>3365.1574803149606</v>
      </c>
      <c r="H27" s="37">
        <f t="shared" si="8"/>
        <v>159.77690288713939</v>
      </c>
      <c r="I27" s="37">
        <f t="shared" si="0"/>
        <v>1461.1574803149606</v>
      </c>
      <c r="J27" s="37">
        <f t="shared" si="9"/>
        <v>1620.9343832021</v>
      </c>
      <c r="K27" s="37">
        <f t="shared" si="10"/>
        <v>2</v>
      </c>
      <c r="L27" s="35">
        <f t="shared" si="19"/>
        <v>43</v>
      </c>
      <c r="M27" s="34"/>
      <c r="N27" s="35"/>
      <c r="O27">
        <v>21</v>
      </c>
      <c r="P27">
        <f t="shared" si="11"/>
        <v>9</v>
      </c>
      <c r="Q27">
        <f t="shared" si="12"/>
        <v>2</v>
      </c>
      <c r="R27">
        <f t="shared" ca="1" si="13"/>
        <v>3</v>
      </c>
      <c r="S27" t="str">
        <f t="shared" ca="1" si="14"/>
        <v>U-19d #2</v>
      </c>
      <c r="T27" t="str">
        <f t="shared" ca="1" si="1"/>
        <v>WTA</v>
      </c>
      <c r="U27" t="str">
        <f t="shared" ca="1" si="2"/>
        <v>DV</v>
      </c>
      <c r="V27" s="37">
        <f t="shared" ca="1" si="3"/>
        <v>4751.1496062992119</v>
      </c>
      <c r="W27" s="37">
        <f t="shared" ca="1" si="15"/>
        <v>5302.9868766404197</v>
      </c>
      <c r="X27" s="37">
        <f t="shared" ca="1" si="16"/>
        <v>11</v>
      </c>
      <c r="Y27" s="37">
        <f t="shared" ca="1" si="4"/>
        <v>12</v>
      </c>
      <c r="Z27" s="35">
        <f t="shared" ca="1" si="20"/>
        <v>4800</v>
      </c>
      <c r="AA27" s="35">
        <f t="shared" ca="1" si="17"/>
        <v>5200</v>
      </c>
      <c r="AB27" s="35">
        <f t="shared" ca="1" si="5"/>
        <v>4800</v>
      </c>
      <c r="AC27" s="35">
        <f t="shared" ca="1" si="6"/>
        <v>5200</v>
      </c>
      <c r="AD27" s="35">
        <f t="shared" ca="1" si="18"/>
        <v>400</v>
      </c>
    </row>
    <row r="28" spans="1:30" x14ac:dyDescent="0.25">
      <c r="A28" t="s">
        <v>108</v>
      </c>
      <c r="B28" t="s">
        <v>11</v>
      </c>
      <c r="C28" t="s">
        <v>12</v>
      </c>
      <c r="D28" s="37">
        <v>3524.9343832021</v>
      </c>
      <c r="E28" s="37">
        <v>3665.0262467191596</v>
      </c>
      <c r="F28" s="5">
        <v>1904</v>
      </c>
      <c r="G28" s="37">
        <f t="shared" si="7"/>
        <v>3524.9343832021</v>
      </c>
      <c r="H28" s="37">
        <f t="shared" si="8"/>
        <v>140.09186351705966</v>
      </c>
      <c r="I28" s="37">
        <f t="shared" si="0"/>
        <v>1620.9343832021</v>
      </c>
      <c r="J28" s="37">
        <f t="shared" si="9"/>
        <v>1761.0262467191596</v>
      </c>
      <c r="K28" s="37">
        <f t="shared" si="10"/>
        <v>1</v>
      </c>
      <c r="L28" s="35">
        <f t="shared" si="19"/>
        <v>45</v>
      </c>
      <c r="M28" s="34"/>
      <c r="N28" s="35"/>
      <c r="O28">
        <v>22</v>
      </c>
      <c r="P28">
        <f t="shared" si="11"/>
        <v>9</v>
      </c>
      <c r="Q28">
        <f t="shared" si="12"/>
        <v>3</v>
      </c>
      <c r="R28">
        <f t="shared" ca="1" si="13"/>
        <v>3</v>
      </c>
      <c r="S28" t="str">
        <f t="shared" ca="1" si="14"/>
        <v>U-19d #2</v>
      </c>
      <c r="T28" t="str">
        <f t="shared" ca="1" si="1"/>
        <v>WTA</v>
      </c>
      <c r="U28" t="str">
        <f t="shared" ca="1" si="2"/>
        <v>DV</v>
      </c>
      <c r="V28" s="37">
        <f t="shared" ca="1" si="3"/>
        <v>4751.1496062992119</v>
      </c>
      <c r="W28" s="37">
        <f t="shared" ca="1" si="15"/>
        <v>5302.9868766404197</v>
      </c>
      <c r="X28" s="37">
        <f t="shared" ca="1" si="16"/>
        <v>11</v>
      </c>
      <c r="Y28" s="37">
        <f t="shared" ca="1" si="4"/>
        <v>13</v>
      </c>
      <c r="Z28" s="35">
        <f t="shared" ca="1" si="20"/>
        <v>5200</v>
      </c>
      <c r="AA28" s="35">
        <f t="shared" ca="1" si="17"/>
        <v>5600</v>
      </c>
      <c r="AB28" s="35">
        <f t="shared" ca="1" si="5"/>
        <v>5200</v>
      </c>
      <c r="AC28" s="35">
        <f t="shared" ca="1" si="6"/>
        <v>5302.9868766404197</v>
      </c>
      <c r="AD28" s="35">
        <f t="shared" ca="1" si="18"/>
        <v>102.98687664041972</v>
      </c>
    </row>
    <row r="29" spans="1:30" x14ac:dyDescent="0.25">
      <c r="A29" t="s">
        <v>108</v>
      </c>
      <c r="B29" t="s">
        <v>11</v>
      </c>
      <c r="C29" t="s">
        <v>12</v>
      </c>
      <c r="D29" s="37">
        <v>3665.0262467191596</v>
      </c>
      <c r="E29" s="37">
        <v>3770.0131233595794</v>
      </c>
      <c r="F29" s="5">
        <v>1904</v>
      </c>
      <c r="G29" s="37">
        <f t="shared" si="7"/>
        <v>3665.0262467191596</v>
      </c>
      <c r="H29" s="37">
        <f t="shared" si="8"/>
        <v>104.98687664041972</v>
      </c>
      <c r="I29" s="37">
        <f t="shared" si="0"/>
        <v>1761.0262467191596</v>
      </c>
      <c r="J29" s="37">
        <f t="shared" si="9"/>
        <v>1866.0131233595794</v>
      </c>
      <c r="K29" s="37">
        <f t="shared" si="10"/>
        <v>1</v>
      </c>
      <c r="L29" s="35">
        <f t="shared" si="19"/>
        <v>46</v>
      </c>
      <c r="M29" s="34"/>
      <c r="N29" s="35"/>
      <c r="O29">
        <v>23</v>
      </c>
      <c r="P29">
        <f t="shared" si="11"/>
        <v>10</v>
      </c>
      <c r="Q29">
        <f t="shared" si="12"/>
        <v>1</v>
      </c>
      <c r="R29">
        <f t="shared" ca="1" si="13"/>
        <v>1</v>
      </c>
      <c r="S29" t="str">
        <f t="shared" ca="1" si="14"/>
        <v>U-19d #2</v>
      </c>
      <c r="T29" t="str">
        <f t="shared" ca="1" si="1"/>
        <v>TCU</v>
      </c>
      <c r="U29" t="str">
        <f t="shared" ca="1" si="2"/>
        <v>ZE, AB</v>
      </c>
      <c r="V29" s="37">
        <f t="shared" ca="1" si="3"/>
        <v>5302.9868766404197</v>
      </c>
      <c r="W29" s="37">
        <f t="shared" ca="1" si="15"/>
        <v>5512.0091863517064</v>
      </c>
      <c r="X29" s="37">
        <f t="shared" ca="1" si="16"/>
        <v>13</v>
      </c>
      <c r="Y29" s="37">
        <f t="shared" ca="1" si="4"/>
        <v>13</v>
      </c>
      <c r="Z29" s="35">
        <f t="shared" ca="1" si="20"/>
        <v>5200</v>
      </c>
      <c r="AA29" s="35">
        <f t="shared" ca="1" si="17"/>
        <v>5600</v>
      </c>
      <c r="AB29" s="35">
        <f t="shared" ca="1" si="5"/>
        <v>5302.9868766404197</v>
      </c>
      <c r="AC29" s="35">
        <f t="shared" ca="1" si="6"/>
        <v>5512.0091863517064</v>
      </c>
      <c r="AD29" s="35">
        <f t="shared" ca="1" si="18"/>
        <v>209.02230971128665</v>
      </c>
    </row>
    <row r="30" spans="1:30" x14ac:dyDescent="0.25">
      <c r="A30" t="s">
        <v>108</v>
      </c>
      <c r="B30" t="s">
        <v>9</v>
      </c>
      <c r="C30" t="s">
        <v>5</v>
      </c>
      <c r="D30" s="37">
        <v>3770.0131233595794</v>
      </c>
      <c r="E30" s="37">
        <v>4450.1312335958009</v>
      </c>
      <c r="F30" s="5">
        <v>1904</v>
      </c>
      <c r="G30" s="37">
        <f t="shared" si="7"/>
        <v>3770.0131233595794</v>
      </c>
      <c r="H30" s="37">
        <f t="shared" si="8"/>
        <v>680.11811023622158</v>
      </c>
      <c r="I30" s="37">
        <f t="shared" si="0"/>
        <v>1866.0131233595794</v>
      </c>
      <c r="J30" s="37">
        <f t="shared" si="9"/>
        <v>2546.1312335958009</v>
      </c>
      <c r="K30" s="37">
        <f t="shared" si="10"/>
        <v>3</v>
      </c>
      <c r="L30" s="35">
        <f t="shared" si="19"/>
        <v>47</v>
      </c>
      <c r="M30" s="34"/>
      <c r="N30" s="35"/>
      <c r="O30">
        <v>24</v>
      </c>
      <c r="P30">
        <f t="shared" si="11"/>
        <v>11</v>
      </c>
      <c r="Q30">
        <f t="shared" si="12"/>
        <v>1</v>
      </c>
      <c r="R30">
        <f t="shared" ca="1" si="13"/>
        <v>1</v>
      </c>
      <c r="S30" t="str">
        <f t="shared" ca="1" si="14"/>
        <v>U-20a #2 WW</v>
      </c>
      <c r="T30" t="str">
        <f t="shared" ca="1" si="1"/>
        <v>LFA</v>
      </c>
      <c r="U30" t="str">
        <f t="shared" ca="1" si="2"/>
        <v>ZC</v>
      </c>
      <c r="V30" s="37">
        <f t="shared" ca="1" si="3"/>
        <v>0</v>
      </c>
      <c r="W30" s="37">
        <f t="shared" ca="1" si="15"/>
        <v>144.9737532808399</v>
      </c>
      <c r="X30" s="37">
        <f t="shared" ca="1" si="16"/>
        <v>0</v>
      </c>
      <c r="Y30" s="37">
        <f t="shared" ca="1" si="4"/>
        <v>0</v>
      </c>
      <c r="Z30" s="35">
        <f t="shared" ca="1" si="20"/>
        <v>0</v>
      </c>
      <c r="AA30" s="35">
        <f t="shared" ca="1" si="17"/>
        <v>400</v>
      </c>
      <c r="AB30" s="35">
        <f t="shared" ca="1" si="5"/>
        <v>0</v>
      </c>
      <c r="AC30" s="35">
        <f t="shared" ca="1" si="6"/>
        <v>144.9737532808399</v>
      </c>
      <c r="AD30" s="35">
        <f t="shared" ca="1" si="18"/>
        <v>144.9737532808399</v>
      </c>
    </row>
    <row r="31" spans="1:30" x14ac:dyDescent="0.25">
      <c r="A31" t="s">
        <v>108</v>
      </c>
      <c r="B31" t="s">
        <v>11</v>
      </c>
      <c r="C31" t="s">
        <v>12</v>
      </c>
      <c r="D31" s="37">
        <v>4450.1312335958009</v>
      </c>
      <c r="E31" s="37">
        <v>4569.8818897637793</v>
      </c>
      <c r="F31" s="5">
        <v>1904</v>
      </c>
      <c r="G31" s="37">
        <f t="shared" si="7"/>
        <v>4450.1312335958009</v>
      </c>
      <c r="H31" s="37">
        <f t="shared" si="8"/>
        <v>119.75065616797838</v>
      </c>
      <c r="I31" s="37">
        <f t="shared" si="0"/>
        <v>2546.1312335958009</v>
      </c>
      <c r="J31" s="37">
        <f t="shared" si="9"/>
        <v>2665.8818897637793</v>
      </c>
      <c r="K31" s="37">
        <f t="shared" si="10"/>
        <v>1</v>
      </c>
      <c r="L31" s="35">
        <f t="shared" si="19"/>
        <v>50</v>
      </c>
      <c r="M31" s="34"/>
      <c r="N31" s="35"/>
      <c r="O31">
        <v>25</v>
      </c>
      <c r="P31">
        <f t="shared" si="11"/>
        <v>12</v>
      </c>
      <c r="Q31">
        <f t="shared" si="12"/>
        <v>1</v>
      </c>
      <c r="R31">
        <f t="shared" ca="1" si="13"/>
        <v>1</v>
      </c>
      <c r="S31" t="str">
        <f t="shared" ca="1" si="14"/>
        <v>U-20a #2 WW</v>
      </c>
      <c r="T31" t="str">
        <f t="shared" ca="1" si="1"/>
        <v>TCU</v>
      </c>
      <c r="U31" t="str">
        <f t="shared" ca="1" si="2"/>
        <v>ZE</v>
      </c>
      <c r="V31" s="37">
        <f t="shared" ca="1" si="3"/>
        <v>144.9737532808399</v>
      </c>
      <c r="W31" s="37">
        <f t="shared" ca="1" si="15"/>
        <v>245.03937007873992</v>
      </c>
      <c r="X31" s="37">
        <f t="shared" ca="1" si="16"/>
        <v>0</v>
      </c>
      <c r="Y31" s="37">
        <f t="shared" ca="1" si="4"/>
        <v>0</v>
      </c>
      <c r="Z31" s="35">
        <f t="shared" ca="1" si="20"/>
        <v>0</v>
      </c>
      <c r="AA31" s="35">
        <f t="shared" ca="1" si="17"/>
        <v>400</v>
      </c>
      <c r="AB31" s="35">
        <f t="shared" ca="1" si="5"/>
        <v>144.9737532808399</v>
      </c>
      <c r="AC31" s="35">
        <f t="shared" ca="1" si="6"/>
        <v>245.03937007873992</v>
      </c>
      <c r="AD31" s="35">
        <f t="shared" ca="1" si="18"/>
        <v>100.06561679790002</v>
      </c>
    </row>
    <row r="32" spans="1:30" x14ac:dyDescent="0.25">
      <c r="A32" t="s">
        <v>108</v>
      </c>
      <c r="B32" t="s">
        <v>9</v>
      </c>
      <c r="C32" t="s">
        <v>5</v>
      </c>
      <c r="D32" s="37">
        <v>4569.8818897637793</v>
      </c>
      <c r="E32" s="37">
        <v>4704.9868766404197</v>
      </c>
      <c r="F32" s="5">
        <v>1904</v>
      </c>
      <c r="G32" s="37">
        <f t="shared" si="7"/>
        <v>4569.8818897637793</v>
      </c>
      <c r="H32" s="37">
        <f t="shared" si="8"/>
        <v>135.1049868766404</v>
      </c>
      <c r="I32" s="37">
        <f t="shared" si="0"/>
        <v>2665.8818897637793</v>
      </c>
      <c r="J32" s="37">
        <f t="shared" si="9"/>
        <v>2800.9868766404197</v>
      </c>
      <c r="K32" s="37">
        <f t="shared" si="10"/>
        <v>2</v>
      </c>
      <c r="L32" s="35">
        <f t="shared" si="19"/>
        <v>51</v>
      </c>
      <c r="M32" s="34"/>
      <c r="N32" s="35"/>
      <c r="O32">
        <v>26</v>
      </c>
      <c r="P32">
        <f t="shared" si="11"/>
        <v>13</v>
      </c>
      <c r="Q32">
        <f t="shared" si="12"/>
        <v>1</v>
      </c>
      <c r="R32">
        <f t="shared" ca="1" si="13"/>
        <v>6</v>
      </c>
      <c r="S32" t="str">
        <f t="shared" ca="1" si="14"/>
        <v>U-20a #2 WW</v>
      </c>
      <c r="T32" t="str">
        <f t="shared" ca="1" si="1"/>
        <v>LFA</v>
      </c>
      <c r="U32" t="str">
        <f t="shared" ca="1" si="2"/>
        <v>DV</v>
      </c>
      <c r="V32" s="37">
        <f t="shared" ca="1" si="3"/>
        <v>245.03937007873992</v>
      </c>
      <c r="W32" s="37">
        <f t="shared" ca="1" si="15"/>
        <v>2285.0656167979005</v>
      </c>
      <c r="X32" s="37">
        <f t="shared" ca="1" si="16"/>
        <v>0</v>
      </c>
      <c r="Y32" s="37">
        <f t="shared" ca="1" si="4"/>
        <v>0</v>
      </c>
      <c r="Z32" s="35">
        <f t="shared" ca="1" si="20"/>
        <v>0</v>
      </c>
      <c r="AA32" s="35">
        <f t="shared" ca="1" si="17"/>
        <v>400</v>
      </c>
      <c r="AB32" s="35">
        <f t="shared" ca="1" si="5"/>
        <v>245.03937007873992</v>
      </c>
      <c r="AC32" s="35">
        <f t="shared" ca="1" si="6"/>
        <v>400</v>
      </c>
      <c r="AD32" s="35">
        <f t="shared" ca="1" si="18"/>
        <v>154.96062992126008</v>
      </c>
    </row>
    <row r="33" spans="1:30" x14ac:dyDescent="0.25">
      <c r="A33" t="s">
        <v>25</v>
      </c>
      <c r="B33" t="s">
        <v>4</v>
      </c>
      <c r="C33" t="s">
        <v>5</v>
      </c>
      <c r="D33" s="37">
        <v>1142.0603674540682</v>
      </c>
      <c r="E33" s="37">
        <v>2020.01312335958</v>
      </c>
      <c r="F33" s="5">
        <v>1364</v>
      </c>
      <c r="G33" s="37">
        <f t="shared" si="7"/>
        <v>1364</v>
      </c>
      <c r="H33" s="37">
        <f t="shared" si="8"/>
        <v>656.01312335958005</v>
      </c>
      <c r="I33" s="37">
        <f t="shared" si="0"/>
        <v>0</v>
      </c>
      <c r="J33" s="37">
        <f t="shared" si="9"/>
        <v>656.01312335958005</v>
      </c>
      <c r="K33" s="37">
        <f t="shared" si="10"/>
        <v>2</v>
      </c>
      <c r="L33" s="35">
        <f t="shared" si="19"/>
        <v>53</v>
      </c>
      <c r="M33" s="34"/>
      <c r="N33" s="35"/>
      <c r="O33">
        <v>27</v>
      </c>
      <c r="P33">
        <f t="shared" si="11"/>
        <v>13</v>
      </c>
      <c r="Q33">
        <f t="shared" si="12"/>
        <v>2</v>
      </c>
      <c r="R33">
        <f t="shared" ca="1" si="13"/>
        <v>6</v>
      </c>
      <c r="S33" t="str">
        <f t="shared" ca="1" si="14"/>
        <v>U-20a #2 WW</v>
      </c>
      <c r="T33" t="str">
        <f t="shared" ca="1" si="1"/>
        <v>LFA</v>
      </c>
      <c r="U33" t="str">
        <f t="shared" ca="1" si="2"/>
        <v>DV</v>
      </c>
      <c r="V33" s="37">
        <f t="shared" ca="1" si="3"/>
        <v>245.03937007873992</v>
      </c>
      <c r="W33" s="37">
        <f t="shared" ca="1" si="15"/>
        <v>2285.0656167979005</v>
      </c>
      <c r="X33" s="37">
        <f t="shared" ca="1" si="16"/>
        <v>0</v>
      </c>
      <c r="Y33" s="37">
        <f t="shared" ca="1" si="4"/>
        <v>1</v>
      </c>
      <c r="Z33" s="35">
        <f t="shared" ca="1" si="20"/>
        <v>400</v>
      </c>
      <c r="AA33" s="35">
        <f t="shared" ca="1" si="17"/>
        <v>800</v>
      </c>
      <c r="AB33" s="35">
        <f t="shared" ca="1" si="5"/>
        <v>400</v>
      </c>
      <c r="AC33" s="35">
        <f t="shared" ca="1" si="6"/>
        <v>800</v>
      </c>
      <c r="AD33" s="35">
        <f t="shared" ca="1" si="18"/>
        <v>400</v>
      </c>
    </row>
    <row r="34" spans="1:30" x14ac:dyDescent="0.25">
      <c r="A34" t="s">
        <v>25</v>
      </c>
      <c r="B34" t="s">
        <v>4</v>
      </c>
      <c r="C34" t="s">
        <v>5</v>
      </c>
      <c r="D34" s="37">
        <v>2020.01312335958</v>
      </c>
      <c r="E34" s="37">
        <v>2766.0761154855641</v>
      </c>
      <c r="F34" s="5">
        <v>1364</v>
      </c>
      <c r="G34" s="37">
        <f t="shared" si="7"/>
        <v>2020.01312335958</v>
      </c>
      <c r="H34" s="37">
        <f t="shared" si="8"/>
        <v>746.06299212598401</v>
      </c>
      <c r="I34" s="37">
        <f t="shared" si="0"/>
        <v>656.01312335958005</v>
      </c>
      <c r="J34" s="37">
        <f t="shared" si="9"/>
        <v>1402.0761154855641</v>
      </c>
      <c r="K34" s="37">
        <f t="shared" si="10"/>
        <v>3</v>
      </c>
      <c r="L34" s="35">
        <f t="shared" si="19"/>
        <v>55</v>
      </c>
      <c r="M34" s="34"/>
      <c r="N34" s="35"/>
      <c r="O34">
        <v>28</v>
      </c>
      <c r="P34">
        <f t="shared" si="11"/>
        <v>13</v>
      </c>
      <c r="Q34">
        <f t="shared" si="12"/>
        <v>3</v>
      </c>
      <c r="R34">
        <f t="shared" ca="1" si="13"/>
        <v>6</v>
      </c>
      <c r="S34" t="str">
        <f t="shared" ca="1" si="14"/>
        <v>U-20a #2 WW</v>
      </c>
      <c r="T34" t="str">
        <f t="shared" ca="1" si="1"/>
        <v>LFA</v>
      </c>
      <c r="U34" t="str">
        <f t="shared" ca="1" si="2"/>
        <v>DV</v>
      </c>
      <c r="V34" s="37">
        <f t="shared" ca="1" si="3"/>
        <v>245.03937007873992</v>
      </c>
      <c r="W34" s="37">
        <f t="shared" ca="1" si="15"/>
        <v>2285.0656167979005</v>
      </c>
      <c r="X34" s="37">
        <f t="shared" ca="1" si="16"/>
        <v>0</v>
      </c>
      <c r="Y34" s="37">
        <f t="shared" ca="1" si="4"/>
        <v>2</v>
      </c>
      <c r="Z34" s="35">
        <f t="shared" ca="1" si="20"/>
        <v>800</v>
      </c>
      <c r="AA34" s="35">
        <f t="shared" ca="1" si="17"/>
        <v>1200</v>
      </c>
      <c r="AB34" s="35">
        <f t="shared" ca="1" si="5"/>
        <v>800</v>
      </c>
      <c r="AC34" s="35">
        <f t="shared" ca="1" si="6"/>
        <v>1200</v>
      </c>
      <c r="AD34" s="35">
        <f t="shared" ca="1" si="18"/>
        <v>400</v>
      </c>
    </row>
    <row r="35" spans="1:30" x14ac:dyDescent="0.25">
      <c r="A35" t="s">
        <v>25</v>
      </c>
      <c r="B35" t="s">
        <v>4</v>
      </c>
      <c r="C35" t="s">
        <v>5</v>
      </c>
      <c r="D35" s="37">
        <v>2766.0761154855641</v>
      </c>
      <c r="E35" s="37">
        <v>2944.8818897637793</v>
      </c>
      <c r="F35" s="5">
        <v>1364</v>
      </c>
      <c r="G35" s="37">
        <f t="shared" si="7"/>
        <v>2766.0761154855641</v>
      </c>
      <c r="H35" s="37">
        <f t="shared" si="8"/>
        <v>178.80577427821527</v>
      </c>
      <c r="I35" s="37">
        <f t="shared" si="0"/>
        <v>1402.0761154855641</v>
      </c>
      <c r="J35" s="37">
        <f t="shared" si="9"/>
        <v>1580.8818897637793</v>
      </c>
      <c r="K35" s="37">
        <f t="shared" si="10"/>
        <v>1</v>
      </c>
      <c r="L35" s="35">
        <f t="shared" si="19"/>
        <v>58</v>
      </c>
      <c r="M35" s="34"/>
      <c r="N35" s="35"/>
      <c r="O35">
        <v>29</v>
      </c>
      <c r="P35">
        <f t="shared" si="11"/>
        <v>13</v>
      </c>
      <c r="Q35">
        <f t="shared" si="12"/>
        <v>4</v>
      </c>
      <c r="R35">
        <f t="shared" ca="1" si="13"/>
        <v>6</v>
      </c>
      <c r="S35" t="str">
        <f t="shared" ca="1" si="14"/>
        <v>U-20a #2 WW</v>
      </c>
      <c r="T35" t="str">
        <f t="shared" ca="1" si="1"/>
        <v>LFA</v>
      </c>
      <c r="U35" t="str">
        <f t="shared" ca="1" si="2"/>
        <v>DV</v>
      </c>
      <c r="V35" s="37">
        <f t="shared" ca="1" si="3"/>
        <v>245.03937007873992</v>
      </c>
      <c r="W35" s="37">
        <f t="shared" ca="1" si="15"/>
        <v>2285.0656167979005</v>
      </c>
      <c r="X35" s="37">
        <f t="shared" ca="1" si="16"/>
        <v>0</v>
      </c>
      <c r="Y35" s="37">
        <f t="shared" ca="1" si="4"/>
        <v>3</v>
      </c>
      <c r="Z35" s="35">
        <f t="shared" ca="1" si="20"/>
        <v>1200</v>
      </c>
      <c r="AA35" s="35">
        <f t="shared" ca="1" si="17"/>
        <v>1600</v>
      </c>
      <c r="AB35" s="35">
        <f t="shared" ca="1" si="5"/>
        <v>1200</v>
      </c>
      <c r="AC35" s="35">
        <f t="shared" ca="1" si="6"/>
        <v>1600</v>
      </c>
      <c r="AD35" s="35">
        <f t="shared" ca="1" si="18"/>
        <v>400</v>
      </c>
    </row>
    <row r="36" spans="1:30" x14ac:dyDescent="0.25">
      <c r="A36" t="s">
        <v>25</v>
      </c>
      <c r="B36" t="s">
        <v>11</v>
      </c>
      <c r="C36" t="s">
        <v>14</v>
      </c>
      <c r="D36" s="37">
        <v>2944.8818897637793</v>
      </c>
      <c r="E36" s="37">
        <v>3370.0787401574803</v>
      </c>
      <c r="F36" s="5">
        <v>1364</v>
      </c>
      <c r="G36" s="37">
        <f t="shared" si="7"/>
        <v>2944.8818897637793</v>
      </c>
      <c r="H36" s="37">
        <f t="shared" si="8"/>
        <v>425.19685039370097</v>
      </c>
      <c r="I36" s="37">
        <f t="shared" si="0"/>
        <v>1580.8818897637793</v>
      </c>
      <c r="J36" s="37">
        <f t="shared" si="9"/>
        <v>2006.0787401574803</v>
      </c>
      <c r="K36" s="37">
        <f t="shared" si="10"/>
        <v>3</v>
      </c>
      <c r="L36" s="35">
        <f t="shared" si="19"/>
        <v>59</v>
      </c>
      <c r="M36" s="34"/>
      <c r="N36" s="35"/>
      <c r="O36">
        <v>30</v>
      </c>
      <c r="P36">
        <f t="shared" si="11"/>
        <v>13</v>
      </c>
      <c r="Q36">
        <f t="shared" si="12"/>
        <v>5</v>
      </c>
      <c r="R36">
        <f t="shared" ca="1" si="13"/>
        <v>6</v>
      </c>
      <c r="S36" t="str">
        <f t="shared" ca="1" si="14"/>
        <v>U-20a #2 WW</v>
      </c>
      <c r="T36" t="str">
        <f t="shared" ca="1" si="1"/>
        <v>LFA</v>
      </c>
      <c r="U36" t="str">
        <f t="shared" ca="1" si="2"/>
        <v>DV</v>
      </c>
      <c r="V36" s="37">
        <f t="shared" ca="1" si="3"/>
        <v>245.03937007873992</v>
      </c>
      <c r="W36" s="37">
        <f t="shared" ca="1" si="15"/>
        <v>2285.0656167979005</v>
      </c>
      <c r="X36" s="37">
        <f t="shared" ca="1" si="16"/>
        <v>0</v>
      </c>
      <c r="Y36" s="37">
        <f t="shared" ca="1" si="4"/>
        <v>4</v>
      </c>
      <c r="Z36" s="35">
        <f t="shared" ca="1" si="20"/>
        <v>1600</v>
      </c>
      <c r="AA36" s="35">
        <f t="shared" ca="1" si="17"/>
        <v>2000</v>
      </c>
      <c r="AB36" s="35">
        <f t="shared" ca="1" si="5"/>
        <v>1600</v>
      </c>
      <c r="AC36" s="35">
        <f t="shared" ca="1" si="6"/>
        <v>2000</v>
      </c>
      <c r="AD36" s="35">
        <f t="shared" ca="1" si="18"/>
        <v>400</v>
      </c>
    </row>
    <row r="37" spans="1:30" x14ac:dyDescent="0.25">
      <c r="A37" t="s">
        <v>25</v>
      </c>
      <c r="B37" t="s">
        <v>4</v>
      </c>
      <c r="C37" t="s">
        <v>5</v>
      </c>
      <c r="D37" s="37">
        <v>3370.0787401574803</v>
      </c>
      <c r="E37" s="37">
        <v>3554.1338582677163</v>
      </c>
      <c r="F37" s="5">
        <v>1364</v>
      </c>
      <c r="G37" s="37">
        <f t="shared" si="7"/>
        <v>3370.0787401574803</v>
      </c>
      <c r="H37" s="37">
        <f t="shared" si="8"/>
        <v>184.05511811023598</v>
      </c>
      <c r="I37" s="37">
        <f t="shared" si="0"/>
        <v>2006.0787401574803</v>
      </c>
      <c r="J37" s="37">
        <f t="shared" si="9"/>
        <v>2190.1338582677163</v>
      </c>
      <c r="K37" s="37">
        <f t="shared" si="10"/>
        <v>1</v>
      </c>
      <c r="L37" s="35">
        <f t="shared" si="19"/>
        <v>62</v>
      </c>
      <c r="M37" s="34"/>
      <c r="N37" s="35"/>
      <c r="O37">
        <v>31</v>
      </c>
      <c r="P37">
        <f t="shared" si="11"/>
        <v>13</v>
      </c>
      <c r="Q37">
        <f t="shared" si="12"/>
        <v>6</v>
      </c>
      <c r="R37">
        <f t="shared" ca="1" si="13"/>
        <v>6</v>
      </c>
      <c r="S37" t="str">
        <f t="shared" ca="1" si="14"/>
        <v>U-20a #2 WW</v>
      </c>
      <c r="T37" t="str">
        <f t="shared" ca="1" si="1"/>
        <v>LFA</v>
      </c>
      <c r="U37" t="str">
        <f t="shared" ca="1" si="2"/>
        <v>DV</v>
      </c>
      <c r="V37" s="37">
        <f t="shared" ca="1" si="3"/>
        <v>245.03937007873992</v>
      </c>
      <c r="W37" s="37">
        <f t="shared" ca="1" si="15"/>
        <v>2285.0656167979005</v>
      </c>
      <c r="X37" s="37">
        <f t="shared" ca="1" si="16"/>
        <v>0</v>
      </c>
      <c r="Y37" s="37">
        <f t="shared" ca="1" si="4"/>
        <v>5</v>
      </c>
      <c r="Z37" s="35">
        <f t="shared" ca="1" si="20"/>
        <v>2000</v>
      </c>
      <c r="AA37" s="35">
        <f t="shared" ca="1" si="17"/>
        <v>2400</v>
      </c>
      <c r="AB37" s="35">
        <f t="shared" ca="1" si="5"/>
        <v>2000</v>
      </c>
      <c r="AC37" s="35">
        <f t="shared" ca="1" si="6"/>
        <v>2285.0656167979005</v>
      </c>
      <c r="AD37" s="35">
        <f t="shared" ca="1" si="18"/>
        <v>285.06561679790047</v>
      </c>
    </row>
    <row r="38" spans="1:30" x14ac:dyDescent="0.25">
      <c r="A38" t="s">
        <v>25</v>
      </c>
      <c r="B38" t="s">
        <v>9</v>
      </c>
      <c r="C38" t="s">
        <v>5</v>
      </c>
      <c r="D38" s="37">
        <v>3554.1338582677163</v>
      </c>
      <c r="E38" s="37">
        <v>3634.8425196850394</v>
      </c>
      <c r="F38" s="5">
        <v>1364</v>
      </c>
      <c r="G38" s="37">
        <f t="shared" si="7"/>
        <v>3554.1338582677163</v>
      </c>
      <c r="H38" s="37">
        <f t="shared" si="8"/>
        <v>80.708661417323128</v>
      </c>
      <c r="I38" s="37">
        <f t="shared" si="0"/>
        <v>2190.1338582677163</v>
      </c>
      <c r="J38" s="37">
        <f t="shared" si="9"/>
        <v>2270.8425196850394</v>
      </c>
      <c r="K38" s="37">
        <f t="shared" si="10"/>
        <v>1</v>
      </c>
      <c r="L38" s="35">
        <f t="shared" si="19"/>
        <v>63</v>
      </c>
      <c r="M38" s="34"/>
      <c r="N38" s="35"/>
      <c r="O38">
        <v>32</v>
      </c>
      <c r="P38">
        <f t="shared" si="11"/>
        <v>14</v>
      </c>
      <c r="Q38">
        <f t="shared" si="12"/>
        <v>1</v>
      </c>
      <c r="R38">
        <f t="shared" ca="1" si="13"/>
        <v>2</v>
      </c>
      <c r="S38" t="str">
        <f t="shared" ca="1" si="14"/>
        <v>U-20a #2 WW</v>
      </c>
      <c r="T38" t="str">
        <f t="shared" ca="1" si="1"/>
        <v>ICU</v>
      </c>
      <c r="U38" t="str">
        <f t="shared" ca="1" si="2"/>
        <v>DV</v>
      </c>
      <c r="V38" s="37">
        <f t="shared" ca="1" si="3"/>
        <v>2285.0656167979005</v>
      </c>
      <c r="W38" s="37">
        <f t="shared" ca="1" si="15"/>
        <v>2434.9999999999991</v>
      </c>
      <c r="X38" s="37">
        <f t="shared" ca="1" si="16"/>
        <v>5</v>
      </c>
      <c r="Y38" s="37">
        <f t="shared" ca="1" si="4"/>
        <v>5</v>
      </c>
      <c r="Z38" s="35">
        <f t="shared" ca="1" si="20"/>
        <v>2000</v>
      </c>
      <c r="AA38" s="35">
        <f t="shared" ca="1" si="17"/>
        <v>2400</v>
      </c>
      <c r="AB38" s="35">
        <f t="shared" ca="1" si="5"/>
        <v>2285.0656167979005</v>
      </c>
      <c r="AC38" s="35">
        <f t="shared" ca="1" si="6"/>
        <v>2400</v>
      </c>
      <c r="AD38" s="35">
        <f t="shared" ca="1" si="18"/>
        <v>114.93438320209953</v>
      </c>
    </row>
    <row r="39" spans="1:30" x14ac:dyDescent="0.25">
      <c r="A39" t="s">
        <v>25</v>
      </c>
      <c r="B39" t="s">
        <v>9</v>
      </c>
      <c r="C39" t="s">
        <v>5</v>
      </c>
      <c r="D39" s="37">
        <v>3634.8425196850394</v>
      </c>
      <c r="E39" s="37">
        <v>3886.1548556430444</v>
      </c>
      <c r="F39" s="5">
        <v>1364</v>
      </c>
      <c r="G39" s="37">
        <f t="shared" si="7"/>
        <v>3634.8425196850394</v>
      </c>
      <c r="H39" s="37">
        <f t="shared" si="8"/>
        <v>251.31233595800495</v>
      </c>
      <c r="I39" s="37">
        <f t="shared" si="0"/>
        <v>2270.8425196850394</v>
      </c>
      <c r="J39" s="37">
        <f t="shared" si="9"/>
        <v>2522.1548556430444</v>
      </c>
      <c r="K39" s="37">
        <f t="shared" si="10"/>
        <v>2</v>
      </c>
      <c r="L39" s="35">
        <f t="shared" si="19"/>
        <v>64</v>
      </c>
      <c r="M39" s="34"/>
      <c r="N39" s="35"/>
      <c r="O39">
        <v>33</v>
      </c>
      <c r="P39">
        <f t="shared" si="11"/>
        <v>14</v>
      </c>
      <c r="Q39">
        <f t="shared" si="12"/>
        <v>2</v>
      </c>
      <c r="R39">
        <f t="shared" ca="1" si="13"/>
        <v>2</v>
      </c>
      <c r="S39" t="str">
        <f t="shared" ca="1" si="14"/>
        <v>U-20a #2 WW</v>
      </c>
      <c r="T39" t="str">
        <f t="shared" ca="1" si="1"/>
        <v>ICU</v>
      </c>
      <c r="U39" t="str">
        <f t="shared" ca="1" si="2"/>
        <v>DV</v>
      </c>
      <c r="V39" s="37">
        <f t="shared" ca="1" si="3"/>
        <v>2285.0656167979005</v>
      </c>
      <c r="W39" s="37">
        <f t="shared" ca="1" si="15"/>
        <v>2434.9999999999991</v>
      </c>
      <c r="X39" s="37">
        <f t="shared" ca="1" si="16"/>
        <v>5</v>
      </c>
      <c r="Y39" s="37">
        <f t="shared" ca="1" si="4"/>
        <v>6</v>
      </c>
      <c r="Z39" s="35">
        <f t="shared" ca="1" si="20"/>
        <v>2400</v>
      </c>
      <c r="AA39" s="35">
        <f t="shared" ca="1" si="17"/>
        <v>2800</v>
      </c>
      <c r="AB39" s="35">
        <f t="shared" ca="1" si="5"/>
        <v>2400</v>
      </c>
      <c r="AC39" s="35">
        <f t="shared" ca="1" si="6"/>
        <v>2434.9999999999991</v>
      </c>
      <c r="AD39" s="35">
        <f t="shared" ca="1" si="18"/>
        <v>34.999999999999091</v>
      </c>
    </row>
    <row r="40" spans="1:30" x14ac:dyDescent="0.25">
      <c r="A40" t="s">
        <v>25</v>
      </c>
      <c r="B40" t="s">
        <v>11</v>
      </c>
      <c r="C40" t="s">
        <v>14</v>
      </c>
      <c r="D40" s="37">
        <v>3886.1548556430444</v>
      </c>
      <c r="E40" s="37">
        <v>4484.908136482939</v>
      </c>
      <c r="F40" s="5">
        <v>1364</v>
      </c>
      <c r="G40" s="37">
        <f t="shared" si="7"/>
        <v>3886.1548556430444</v>
      </c>
      <c r="H40" s="37">
        <f t="shared" si="8"/>
        <v>598.75328083989461</v>
      </c>
      <c r="I40" s="37">
        <f t="shared" si="0"/>
        <v>2522.1548556430444</v>
      </c>
      <c r="J40" s="37">
        <f t="shared" si="9"/>
        <v>3120.908136482939</v>
      </c>
      <c r="K40" s="37">
        <f t="shared" si="10"/>
        <v>2</v>
      </c>
      <c r="L40" s="35">
        <f t="shared" si="19"/>
        <v>66</v>
      </c>
      <c r="M40" s="34"/>
      <c r="N40" s="35"/>
      <c r="O40">
        <v>34</v>
      </c>
      <c r="P40">
        <f t="shared" si="11"/>
        <v>15</v>
      </c>
      <c r="Q40">
        <f t="shared" si="12"/>
        <v>1</v>
      </c>
      <c r="R40">
        <f t="shared" ca="1" si="13"/>
        <v>1</v>
      </c>
      <c r="S40" t="str">
        <f t="shared" ca="1" si="14"/>
        <v>U-20i</v>
      </c>
      <c r="T40" t="str">
        <f t="shared" ca="1" si="1"/>
        <v>VTA</v>
      </c>
      <c r="U40" t="str">
        <f t="shared" ca="1" si="2"/>
        <v>GL</v>
      </c>
      <c r="V40" s="37">
        <f t="shared" ca="1" si="3"/>
        <v>0</v>
      </c>
      <c r="W40" s="37">
        <f t="shared" ca="1" si="15"/>
        <v>35.960629921259624</v>
      </c>
      <c r="X40" s="37">
        <f t="shared" ca="1" si="16"/>
        <v>0</v>
      </c>
      <c r="Y40" s="37">
        <f t="shared" ca="1" si="4"/>
        <v>0</v>
      </c>
      <c r="Z40" s="35">
        <f t="shared" ca="1" si="20"/>
        <v>0</v>
      </c>
      <c r="AA40" s="35">
        <f t="shared" ca="1" si="17"/>
        <v>400</v>
      </c>
      <c r="AB40" s="35">
        <f t="shared" ca="1" si="5"/>
        <v>0</v>
      </c>
      <c r="AC40" s="35">
        <f t="shared" ca="1" si="6"/>
        <v>35.960629921259624</v>
      </c>
      <c r="AD40" s="35">
        <f t="shared" ca="1" si="18"/>
        <v>35.960629921259624</v>
      </c>
    </row>
    <row r="41" spans="1:30" x14ac:dyDescent="0.25">
      <c r="A41" t="s">
        <v>25</v>
      </c>
      <c r="B41" t="s">
        <v>4</v>
      </c>
      <c r="C41" t="s">
        <v>5</v>
      </c>
      <c r="D41" s="37">
        <v>4484.908136482939</v>
      </c>
      <c r="E41" s="37">
        <v>4660.1049868766404</v>
      </c>
      <c r="F41" s="5">
        <v>1364</v>
      </c>
      <c r="G41" s="37">
        <f t="shared" si="7"/>
        <v>4484.908136482939</v>
      </c>
      <c r="H41" s="37">
        <f t="shared" si="8"/>
        <v>175.19685039370142</v>
      </c>
      <c r="I41" s="37">
        <f t="shared" si="0"/>
        <v>3120.908136482939</v>
      </c>
      <c r="J41" s="37">
        <f t="shared" si="9"/>
        <v>3296.1049868766404</v>
      </c>
      <c r="K41" s="37">
        <f t="shared" si="10"/>
        <v>2</v>
      </c>
      <c r="L41" s="35">
        <f t="shared" si="19"/>
        <v>68</v>
      </c>
      <c r="M41" s="34"/>
      <c r="N41" s="35"/>
      <c r="O41">
        <v>35</v>
      </c>
      <c r="P41">
        <f t="shared" si="11"/>
        <v>16</v>
      </c>
      <c r="Q41">
        <f t="shared" si="12"/>
        <v>1</v>
      </c>
      <c r="R41">
        <f t="shared" ca="1" si="13"/>
        <v>1</v>
      </c>
      <c r="S41" t="str">
        <f t="shared" ca="1" si="14"/>
        <v>U-20i</v>
      </c>
      <c r="T41" t="str">
        <f t="shared" ca="1" si="1"/>
        <v>TCU</v>
      </c>
      <c r="U41" t="str">
        <f t="shared" ca="1" si="2"/>
        <v>ZE</v>
      </c>
      <c r="V41" s="37">
        <f t="shared" ca="1" si="3"/>
        <v>35.960629921259624</v>
      </c>
      <c r="W41" s="37">
        <f t="shared" ca="1" si="15"/>
        <v>245.93438320209953</v>
      </c>
      <c r="X41" s="37">
        <f t="shared" ca="1" si="16"/>
        <v>0</v>
      </c>
      <c r="Y41" s="37">
        <f t="shared" ca="1" si="4"/>
        <v>0</v>
      </c>
      <c r="Z41" s="35">
        <f t="shared" ca="1" si="20"/>
        <v>0</v>
      </c>
      <c r="AA41" s="35">
        <f t="shared" ca="1" si="17"/>
        <v>400</v>
      </c>
      <c r="AB41" s="35">
        <f t="shared" ca="1" si="5"/>
        <v>35.960629921259624</v>
      </c>
      <c r="AC41" s="35">
        <f t="shared" ca="1" si="6"/>
        <v>245.93438320209953</v>
      </c>
      <c r="AD41" s="35">
        <f t="shared" ca="1" si="18"/>
        <v>209.9737532808399</v>
      </c>
    </row>
    <row r="42" spans="1:30" x14ac:dyDescent="0.25">
      <c r="A42" t="s">
        <v>25</v>
      </c>
      <c r="B42" t="s">
        <v>4</v>
      </c>
      <c r="C42" t="s">
        <v>5</v>
      </c>
      <c r="D42" s="37">
        <v>4660.1049868766404</v>
      </c>
      <c r="E42" s="37">
        <v>4729.9868766404197</v>
      </c>
      <c r="F42" s="5">
        <v>1364</v>
      </c>
      <c r="G42" s="37">
        <f t="shared" si="7"/>
        <v>4660.1049868766404</v>
      </c>
      <c r="H42" s="37">
        <f t="shared" si="8"/>
        <v>69.881889763779327</v>
      </c>
      <c r="I42" s="37">
        <f t="shared" si="0"/>
        <v>3296.1049868766404</v>
      </c>
      <c r="J42" s="37">
        <f t="shared" si="9"/>
        <v>3365.9868766404197</v>
      </c>
      <c r="K42" s="37">
        <f t="shared" si="10"/>
        <v>1</v>
      </c>
      <c r="L42" s="35">
        <f t="shared" si="19"/>
        <v>70</v>
      </c>
      <c r="M42" s="34"/>
      <c r="N42" s="35"/>
      <c r="O42">
        <v>36</v>
      </c>
      <c r="P42">
        <f t="shared" si="11"/>
        <v>17</v>
      </c>
      <c r="Q42">
        <f t="shared" si="12"/>
        <v>1</v>
      </c>
      <c r="R42">
        <f t="shared" ca="1" si="13"/>
        <v>3</v>
      </c>
      <c r="S42" t="str">
        <f t="shared" ca="1" si="14"/>
        <v>U-20i</v>
      </c>
      <c r="T42" t="str">
        <f t="shared" ca="1" si="1"/>
        <v>LFA</v>
      </c>
      <c r="U42" t="str">
        <f t="shared" ca="1" si="2"/>
        <v>DV</v>
      </c>
      <c r="V42" s="37">
        <f t="shared" ca="1" si="3"/>
        <v>245.93438320209953</v>
      </c>
      <c r="W42" s="37">
        <f t="shared" ca="1" si="15"/>
        <v>855.84251968503941</v>
      </c>
      <c r="X42" s="37">
        <f t="shared" ca="1" si="16"/>
        <v>0</v>
      </c>
      <c r="Y42" s="37">
        <f t="shared" ca="1" si="4"/>
        <v>0</v>
      </c>
      <c r="Z42" s="35">
        <f t="shared" ca="1" si="20"/>
        <v>0</v>
      </c>
      <c r="AA42" s="35">
        <f t="shared" ca="1" si="17"/>
        <v>400</v>
      </c>
      <c r="AB42" s="35">
        <f t="shared" ca="1" si="5"/>
        <v>245.93438320209953</v>
      </c>
      <c r="AC42" s="35">
        <f t="shared" ca="1" si="6"/>
        <v>400</v>
      </c>
      <c r="AD42" s="35">
        <f t="shared" ca="1" si="18"/>
        <v>154.06561679790047</v>
      </c>
    </row>
    <row r="43" spans="1:30" x14ac:dyDescent="0.25">
      <c r="A43" t="s">
        <v>25</v>
      </c>
      <c r="B43" t="s">
        <v>4</v>
      </c>
      <c r="C43" t="s">
        <v>5</v>
      </c>
      <c r="D43" s="37">
        <v>4729.9868766404197</v>
      </c>
      <c r="E43" s="37">
        <v>5004.0026246719162</v>
      </c>
      <c r="F43" s="5">
        <v>1364</v>
      </c>
      <c r="G43" s="37">
        <f t="shared" si="7"/>
        <v>4729.9868766404197</v>
      </c>
      <c r="H43" s="37">
        <f t="shared" si="8"/>
        <v>274.01574803149651</v>
      </c>
      <c r="I43" s="37">
        <f t="shared" si="0"/>
        <v>3365.9868766404197</v>
      </c>
      <c r="J43" s="37">
        <f t="shared" si="9"/>
        <v>3640.0026246719162</v>
      </c>
      <c r="K43" s="37">
        <f t="shared" si="10"/>
        <v>2</v>
      </c>
      <c r="L43" s="35">
        <f t="shared" si="19"/>
        <v>71</v>
      </c>
      <c r="M43" s="34"/>
      <c r="N43" s="35"/>
      <c r="O43">
        <v>37</v>
      </c>
      <c r="P43">
        <f t="shared" si="11"/>
        <v>17</v>
      </c>
      <c r="Q43">
        <f t="shared" si="12"/>
        <v>2</v>
      </c>
      <c r="R43">
        <f t="shared" ca="1" si="13"/>
        <v>3</v>
      </c>
      <c r="S43" t="str">
        <f t="shared" ca="1" si="14"/>
        <v>U-20i</v>
      </c>
      <c r="T43" t="str">
        <f t="shared" ca="1" si="1"/>
        <v>LFA</v>
      </c>
      <c r="U43" t="str">
        <f t="shared" ca="1" si="2"/>
        <v>DV</v>
      </c>
      <c r="V43" s="37">
        <f t="shared" ca="1" si="3"/>
        <v>245.93438320209953</v>
      </c>
      <c r="W43" s="37">
        <f t="shared" ca="1" si="15"/>
        <v>855.84251968503941</v>
      </c>
      <c r="X43" s="37">
        <f t="shared" ca="1" si="16"/>
        <v>0</v>
      </c>
      <c r="Y43" s="37">
        <f t="shared" ca="1" si="4"/>
        <v>1</v>
      </c>
      <c r="Z43" s="35">
        <f t="shared" ca="1" si="20"/>
        <v>400</v>
      </c>
      <c r="AA43" s="35">
        <f t="shared" ca="1" si="17"/>
        <v>800</v>
      </c>
      <c r="AB43" s="35">
        <f t="shared" ca="1" si="5"/>
        <v>400</v>
      </c>
      <c r="AC43" s="35">
        <f t="shared" ca="1" si="6"/>
        <v>800</v>
      </c>
      <c r="AD43" s="35">
        <f t="shared" ca="1" si="18"/>
        <v>400</v>
      </c>
    </row>
    <row r="44" spans="1:30" x14ac:dyDescent="0.25">
      <c r="A44" t="s">
        <v>35</v>
      </c>
      <c r="B44" t="s">
        <v>9</v>
      </c>
      <c r="C44" t="s">
        <v>5</v>
      </c>
      <c r="D44" s="37">
        <v>1745.0787401574801</v>
      </c>
      <c r="E44" s="37">
        <v>3520.0131233595803</v>
      </c>
      <c r="F44" s="5">
        <v>2117</v>
      </c>
      <c r="G44" s="37">
        <f t="shared" si="7"/>
        <v>2117</v>
      </c>
      <c r="H44" s="37">
        <f t="shared" si="8"/>
        <v>1403.0131233595803</v>
      </c>
      <c r="I44" s="37">
        <f t="shared" si="0"/>
        <v>0</v>
      </c>
      <c r="J44" s="37">
        <f t="shared" si="9"/>
        <v>1403.0131233595803</v>
      </c>
      <c r="K44" s="37">
        <f t="shared" si="10"/>
        <v>4</v>
      </c>
      <c r="L44" s="35">
        <f t="shared" si="19"/>
        <v>73</v>
      </c>
      <c r="M44" s="34"/>
      <c r="N44" s="35"/>
      <c r="O44">
        <v>38</v>
      </c>
      <c r="P44">
        <f t="shared" si="11"/>
        <v>17</v>
      </c>
      <c r="Q44">
        <f t="shared" si="12"/>
        <v>3</v>
      </c>
      <c r="R44">
        <f t="shared" ca="1" si="13"/>
        <v>3</v>
      </c>
      <c r="S44" t="str">
        <f t="shared" ca="1" si="14"/>
        <v>U-20i</v>
      </c>
      <c r="T44" t="str">
        <f t="shared" ca="1" si="1"/>
        <v>LFA</v>
      </c>
      <c r="U44" t="str">
        <f t="shared" ca="1" si="2"/>
        <v>DV</v>
      </c>
      <c r="V44" s="37">
        <f t="shared" ca="1" si="3"/>
        <v>245.93438320209953</v>
      </c>
      <c r="W44" s="37">
        <f t="shared" ca="1" si="15"/>
        <v>855.84251968503941</v>
      </c>
      <c r="X44" s="37">
        <f t="shared" ca="1" si="16"/>
        <v>0</v>
      </c>
      <c r="Y44" s="37">
        <f t="shared" ca="1" si="4"/>
        <v>2</v>
      </c>
      <c r="Z44" s="35">
        <f t="shared" ca="1" si="20"/>
        <v>800</v>
      </c>
      <c r="AA44" s="35">
        <f t="shared" ca="1" si="17"/>
        <v>1200</v>
      </c>
      <c r="AB44" s="35">
        <f t="shared" ca="1" si="5"/>
        <v>800</v>
      </c>
      <c r="AC44" s="35">
        <f t="shared" ca="1" si="6"/>
        <v>855.84251968503941</v>
      </c>
      <c r="AD44" s="35">
        <f t="shared" ca="1" si="18"/>
        <v>55.842519685039406</v>
      </c>
    </row>
    <row r="45" spans="1:30" x14ac:dyDescent="0.25">
      <c r="A45" t="s">
        <v>35</v>
      </c>
      <c r="B45" t="s">
        <v>4</v>
      </c>
      <c r="C45" t="s">
        <v>5</v>
      </c>
      <c r="D45" s="37">
        <v>3520.0131233595803</v>
      </c>
      <c r="E45" s="37">
        <v>3850.0656167979</v>
      </c>
      <c r="F45" s="5">
        <v>2117</v>
      </c>
      <c r="G45" s="37">
        <f t="shared" si="7"/>
        <v>3520.0131233595803</v>
      </c>
      <c r="H45" s="37">
        <f t="shared" si="8"/>
        <v>330.05249343831974</v>
      </c>
      <c r="I45" s="37">
        <f t="shared" si="0"/>
        <v>1403.0131233595803</v>
      </c>
      <c r="J45" s="37">
        <f t="shared" si="9"/>
        <v>1733.0656167979</v>
      </c>
      <c r="K45" s="37">
        <f t="shared" si="10"/>
        <v>2</v>
      </c>
      <c r="L45" s="35">
        <f t="shared" si="19"/>
        <v>77</v>
      </c>
      <c r="M45" s="34"/>
      <c r="N45" s="35"/>
      <c r="O45">
        <v>39</v>
      </c>
      <c r="P45">
        <f t="shared" si="11"/>
        <v>18</v>
      </c>
      <c r="Q45">
        <f t="shared" si="12"/>
        <v>1</v>
      </c>
      <c r="R45">
        <f t="shared" ca="1" si="13"/>
        <v>1</v>
      </c>
      <c r="S45" t="str">
        <f t="shared" ca="1" si="14"/>
        <v>U-20i</v>
      </c>
      <c r="T45" t="str">
        <f t="shared" ca="1" si="1"/>
        <v>TCU</v>
      </c>
      <c r="U45" t="str">
        <f t="shared" ca="1" si="2"/>
        <v>ZE</v>
      </c>
      <c r="V45" s="37">
        <f t="shared" ca="1" si="3"/>
        <v>855.84251968503941</v>
      </c>
      <c r="W45" s="37">
        <f t="shared" ca="1" si="15"/>
        <v>1066.1443569553803</v>
      </c>
      <c r="X45" s="37">
        <f t="shared" ca="1" si="16"/>
        <v>2</v>
      </c>
      <c r="Y45" s="37">
        <f t="shared" ca="1" si="4"/>
        <v>2</v>
      </c>
      <c r="Z45" s="35">
        <f t="shared" ca="1" si="20"/>
        <v>800</v>
      </c>
      <c r="AA45" s="35">
        <f t="shared" ca="1" si="17"/>
        <v>1200</v>
      </c>
      <c r="AB45" s="35">
        <f t="shared" ca="1" si="5"/>
        <v>855.84251968503941</v>
      </c>
      <c r="AC45" s="35">
        <f t="shared" ca="1" si="6"/>
        <v>1066.1443569553803</v>
      </c>
      <c r="AD45" s="35">
        <f t="shared" ca="1" si="18"/>
        <v>210.30183727034091</v>
      </c>
    </row>
    <row r="46" spans="1:30" x14ac:dyDescent="0.25">
      <c r="A46" t="s">
        <v>35</v>
      </c>
      <c r="B46" t="s">
        <v>4</v>
      </c>
      <c r="C46" t="s">
        <v>5</v>
      </c>
      <c r="D46" s="37">
        <v>3850.0656167979</v>
      </c>
      <c r="E46" s="37">
        <v>3925.853018372703</v>
      </c>
      <c r="F46" s="5">
        <v>2117</v>
      </c>
      <c r="G46" s="37">
        <f t="shared" si="7"/>
        <v>3850.0656167979</v>
      </c>
      <c r="H46" s="37">
        <f t="shared" si="8"/>
        <v>75.787401574802971</v>
      </c>
      <c r="I46" s="37">
        <f t="shared" si="0"/>
        <v>1733.0656167979</v>
      </c>
      <c r="J46" s="37">
        <f t="shared" si="9"/>
        <v>1808.853018372703</v>
      </c>
      <c r="K46" s="37">
        <f t="shared" si="10"/>
        <v>1</v>
      </c>
      <c r="L46" s="35">
        <f t="shared" si="19"/>
        <v>79</v>
      </c>
      <c r="M46" s="34"/>
      <c r="N46" s="35"/>
      <c r="O46">
        <v>40</v>
      </c>
      <c r="P46">
        <f t="shared" si="11"/>
        <v>19</v>
      </c>
      <c r="Q46">
        <f t="shared" si="12"/>
        <v>1</v>
      </c>
      <c r="R46">
        <f t="shared" ca="1" si="13"/>
        <v>1</v>
      </c>
      <c r="S46" t="str">
        <f t="shared" ca="1" si="14"/>
        <v>U-20i</v>
      </c>
      <c r="T46" t="str">
        <f t="shared" ca="1" si="1"/>
        <v>TCU</v>
      </c>
      <c r="U46" t="str">
        <f t="shared" ca="1" si="2"/>
        <v>ZE</v>
      </c>
      <c r="V46" s="37">
        <f t="shared" ca="1" si="3"/>
        <v>1066.1443569553803</v>
      </c>
      <c r="W46" s="37">
        <f t="shared" ca="1" si="15"/>
        <v>1086.1574803149606</v>
      </c>
      <c r="X46" s="37">
        <f t="shared" ca="1" si="16"/>
        <v>2</v>
      </c>
      <c r="Y46" s="37">
        <f t="shared" ca="1" si="4"/>
        <v>2</v>
      </c>
      <c r="Z46" s="35">
        <f t="shared" ca="1" si="20"/>
        <v>800</v>
      </c>
      <c r="AA46" s="35">
        <f t="shared" ca="1" si="17"/>
        <v>1200</v>
      </c>
      <c r="AB46" s="35">
        <f t="shared" ca="1" si="5"/>
        <v>1066.1443569553803</v>
      </c>
      <c r="AC46" s="35">
        <f t="shared" ca="1" si="6"/>
        <v>1086.1574803149606</v>
      </c>
      <c r="AD46" s="35">
        <f t="shared" ca="1" si="18"/>
        <v>20.013123359580277</v>
      </c>
    </row>
    <row r="47" spans="1:30" x14ac:dyDescent="0.25">
      <c r="A47" t="s">
        <v>35</v>
      </c>
      <c r="B47" t="s">
        <v>9</v>
      </c>
      <c r="C47" t="s">
        <v>5</v>
      </c>
      <c r="D47" s="37">
        <v>3925.853018372703</v>
      </c>
      <c r="E47" s="37">
        <v>4499.9999999999991</v>
      </c>
      <c r="F47" s="5">
        <v>2117</v>
      </c>
      <c r="G47" s="37">
        <f t="shared" si="7"/>
        <v>3925.853018372703</v>
      </c>
      <c r="H47" s="37">
        <f t="shared" si="8"/>
        <v>574.1469816272961</v>
      </c>
      <c r="I47" s="37">
        <f t="shared" si="0"/>
        <v>1808.853018372703</v>
      </c>
      <c r="J47" s="37">
        <f t="shared" si="9"/>
        <v>2382.9999999999991</v>
      </c>
      <c r="K47" s="37">
        <f t="shared" si="10"/>
        <v>2</v>
      </c>
      <c r="L47" s="35">
        <f t="shared" si="19"/>
        <v>80</v>
      </c>
      <c r="M47" s="34"/>
      <c r="N47" s="35"/>
      <c r="O47">
        <v>41</v>
      </c>
      <c r="P47">
        <f t="shared" si="11"/>
        <v>20</v>
      </c>
      <c r="Q47">
        <f t="shared" si="12"/>
        <v>1</v>
      </c>
      <c r="R47">
        <f t="shared" ca="1" si="13"/>
        <v>2</v>
      </c>
      <c r="S47" t="str">
        <f t="shared" ca="1" si="14"/>
        <v>U-20i</v>
      </c>
      <c r="T47" t="str">
        <f t="shared" ca="1" si="1"/>
        <v>LFA</v>
      </c>
      <c r="U47" t="str">
        <f t="shared" ca="1" si="2"/>
        <v>DV</v>
      </c>
      <c r="V47" s="37">
        <f t="shared" ca="1" si="3"/>
        <v>1086.1574803149606</v>
      </c>
      <c r="W47" s="37">
        <f t="shared" ca="1" si="15"/>
        <v>1461.1574803149606</v>
      </c>
      <c r="X47" s="37">
        <f t="shared" ca="1" si="16"/>
        <v>2</v>
      </c>
      <c r="Y47" s="37">
        <f t="shared" ca="1" si="4"/>
        <v>2</v>
      </c>
      <c r="Z47" s="35">
        <f t="shared" ca="1" si="20"/>
        <v>800</v>
      </c>
      <c r="AA47" s="35">
        <f t="shared" ca="1" si="17"/>
        <v>1200</v>
      </c>
      <c r="AB47" s="35">
        <f t="shared" ca="1" si="5"/>
        <v>1086.1574803149606</v>
      </c>
      <c r="AC47" s="35">
        <f t="shared" ca="1" si="6"/>
        <v>1200</v>
      </c>
      <c r="AD47" s="35">
        <f t="shared" ca="1" si="18"/>
        <v>113.84251968503941</v>
      </c>
    </row>
    <row r="48" spans="1:30" x14ac:dyDescent="0.25">
      <c r="A48" t="s">
        <v>37</v>
      </c>
      <c r="B48" t="s">
        <v>11</v>
      </c>
      <c r="C48" t="s">
        <v>18</v>
      </c>
      <c r="D48" s="37">
        <v>2187.0078740157478</v>
      </c>
      <c r="E48" s="37">
        <v>2342.8477690288714</v>
      </c>
      <c r="F48" s="5">
        <v>2339</v>
      </c>
      <c r="G48" s="37">
        <f t="shared" si="7"/>
        <v>2339</v>
      </c>
      <c r="H48" s="37">
        <f t="shared" si="8"/>
        <v>3.8477690288714257</v>
      </c>
      <c r="I48" s="37">
        <f t="shared" si="0"/>
        <v>0</v>
      </c>
      <c r="J48" s="37">
        <f t="shared" si="9"/>
        <v>3.8477690288714257</v>
      </c>
      <c r="K48" s="37">
        <f t="shared" si="10"/>
        <v>1</v>
      </c>
      <c r="L48" s="35">
        <f t="shared" si="19"/>
        <v>82</v>
      </c>
      <c r="M48" s="34"/>
      <c r="N48" s="35"/>
      <c r="O48">
        <v>42</v>
      </c>
      <c r="P48">
        <f t="shared" si="11"/>
        <v>20</v>
      </c>
      <c r="Q48">
        <f t="shared" si="12"/>
        <v>2</v>
      </c>
      <c r="R48">
        <f t="shared" ca="1" si="13"/>
        <v>2</v>
      </c>
      <c r="S48" t="str">
        <f t="shared" ca="1" si="14"/>
        <v>U-20i</v>
      </c>
      <c r="T48" t="str">
        <f t="shared" ca="1" si="1"/>
        <v>LFA</v>
      </c>
      <c r="U48" t="str">
        <f t="shared" ca="1" si="2"/>
        <v>DV</v>
      </c>
      <c r="V48" s="37">
        <f t="shared" ca="1" si="3"/>
        <v>1086.1574803149606</v>
      </c>
      <c r="W48" s="37">
        <f t="shared" ca="1" si="15"/>
        <v>1461.1574803149606</v>
      </c>
      <c r="X48" s="37">
        <f t="shared" ca="1" si="16"/>
        <v>2</v>
      </c>
      <c r="Y48" s="37">
        <f t="shared" ca="1" si="4"/>
        <v>3</v>
      </c>
      <c r="Z48" s="35">
        <f t="shared" ca="1" si="20"/>
        <v>1200</v>
      </c>
      <c r="AA48" s="35">
        <f t="shared" ca="1" si="17"/>
        <v>1600</v>
      </c>
      <c r="AB48" s="35">
        <f t="shared" ca="1" si="5"/>
        <v>1200</v>
      </c>
      <c r="AC48" s="35">
        <f t="shared" ca="1" si="6"/>
        <v>1461.1574803149606</v>
      </c>
      <c r="AD48" s="35">
        <f t="shared" ca="1" si="18"/>
        <v>261.15748031496059</v>
      </c>
    </row>
    <row r="49" spans="1:30" x14ac:dyDescent="0.25">
      <c r="A49" t="s">
        <v>37</v>
      </c>
      <c r="B49" t="s">
        <v>11</v>
      </c>
      <c r="C49" t="s">
        <v>38</v>
      </c>
      <c r="D49" s="37">
        <v>2342.8477690288714</v>
      </c>
      <c r="E49" s="37">
        <v>2376.9685039370079</v>
      </c>
      <c r="F49" s="5">
        <v>2339</v>
      </c>
      <c r="G49" s="37">
        <f t="shared" si="7"/>
        <v>2342.8477690288714</v>
      </c>
      <c r="H49" s="37">
        <f t="shared" si="8"/>
        <v>34.120734908136455</v>
      </c>
      <c r="I49" s="37">
        <f t="shared" si="0"/>
        <v>3.8477690288714257</v>
      </c>
      <c r="J49" s="37">
        <f t="shared" si="9"/>
        <v>37.968503937007881</v>
      </c>
      <c r="K49" s="37">
        <f t="shared" si="10"/>
        <v>1</v>
      </c>
      <c r="L49" s="35">
        <f t="shared" si="19"/>
        <v>83</v>
      </c>
      <c r="M49" s="34"/>
      <c r="N49" s="35"/>
      <c r="O49">
        <v>43</v>
      </c>
      <c r="P49">
        <f t="shared" si="11"/>
        <v>21</v>
      </c>
      <c r="Q49">
        <f t="shared" si="12"/>
        <v>1</v>
      </c>
      <c r="R49">
        <f t="shared" ca="1" si="13"/>
        <v>2</v>
      </c>
      <c r="S49" t="str">
        <f t="shared" ca="1" si="14"/>
        <v>U-20i</v>
      </c>
      <c r="T49" t="str">
        <f t="shared" ca="1" si="1"/>
        <v>LFA</v>
      </c>
      <c r="U49" t="str">
        <f t="shared" ca="1" si="2"/>
        <v>DV</v>
      </c>
      <c r="V49" s="37">
        <f t="shared" ca="1" si="3"/>
        <v>1461.1574803149606</v>
      </c>
      <c r="W49" s="37">
        <f t="shared" ca="1" si="15"/>
        <v>1620.9343832021</v>
      </c>
      <c r="X49" s="37">
        <f t="shared" ca="1" si="16"/>
        <v>3</v>
      </c>
      <c r="Y49" s="37">
        <f t="shared" ca="1" si="4"/>
        <v>3</v>
      </c>
      <c r="Z49" s="35">
        <f t="shared" ca="1" si="20"/>
        <v>1200</v>
      </c>
      <c r="AA49" s="35">
        <f t="shared" ca="1" si="17"/>
        <v>1600</v>
      </c>
      <c r="AB49" s="35">
        <f t="shared" ca="1" si="5"/>
        <v>1461.1574803149606</v>
      </c>
      <c r="AC49" s="35">
        <f t="shared" ca="1" si="6"/>
        <v>1600</v>
      </c>
      <c r="AD49" s="35">
        <f t="shared" ca="1" si="18"/>
        <v>138.84251968503941</v>
      </c>
    </row>
    <row r="50" spans="1:30" x14ac:dyDescent="0.25">
      <c r="A50" t="s">
        <v>37</v>
      </c>
      <c r="B50" t="s">
        <v>9</v>
      </c>
      <c r="C50" t="s">
        <v>5</v>
      </c>
      <c r="D50" s="37">
        <v>2376.9685039370079</v>
      </c>
      <c r="E50" s="37">
        <v>2810.0393700787399</v>
      </c>
      <c r="F50" s="5">
        <v>2339</v>
      </c>
      <c r="G50" s="37">
        <f t="shared" si="7"/>
        <v>2376.9685039370079</v>
      </c>
      <c r="H50" s="37">
        <f t="shared" si="8"/>
        <v>433.07086614173204</v>
      </c>
      <c r="I50" s="37">
        <f t="shared" si="0"/>
        <v>37.968503937007881</v>
      </c>
      <c r="J50" s="37">
        <f t="shared" si="9"/>
        <v>471.03937007873992</v>
      </c>
      <c r="K50" s="37">
        <f t="shared" si="10"/>
        <v>2</v>
      </c>
      <c r="L50" s="35">
        <f t="shared" si="19"/>
        <v>84</v>
      </c>
      <c r="M50" s="34"/>
      <c r="N50" s="35"/>
      <c r="O50">
        <v>44</v>
      </c>
      <c r="P50">
        <f t="shared" si="11"/>
        <v>21</v>
      </c>
      <c r="Q50">
        <f t="shared" si="12"/>
        <v>2</v>
      </c>
      <c r="R50">
        <f t="shared" ca="1" si="13"/>
        <v>2</v>
      </c>
      <c r="S50" t="str">
        <f t="shared" ca="1" si="14"/>
        <v>U-20i</v>
      </c>
      <c r="T50" t="str">
        <f t="shared" ca="1" si="1"/>
        <v>LFA</v>
      </c>
      <c r="U50" t="str">
        <f t="shared" ca="1" si="2"/>
        <v>DV</v>
      </c>
      <c r="V50" s="37">
        <f t="shared" ca="1" si="3"/>
        <v>1461.1574803149606</v>
      </c>
      <c r="W50" s="37">
        <f t="shared" ca="1" si="15"/>
        <v>1620.9343832021</v>
      </c>
      <c r="X50" s="37">
        <f t="shared" ca="1" si="16"/>
        <v>3</v>
      </c>
      <c r="Y50" s="37">
        <f t="shared" ca="1" si="4"/>
        <v>4</v>
      </c>
      <c r="Z50" s="35">
        <f t="shared" ca="1" si="20"/>
        <v>1600</v>
      </c>
      <c r="AA50" s="35">
        <f t="shared" ca="1" si="17"/>
        <v>2000</v>
      </c>
      <c r="AB50" s="35">
        <f t="shared" ca="1" si="5"/>
        <v>1600</v>
      </c>
      <c r="AC50" s="35">
        <f t="shared" ca="1" si="6"/>
        <v>1620.9343832021</v>
      </c>
      <c r="AD50" s="35">
        <f t="shared" ca="1" si="18"/>
        <v>20.93438320209998</v>
      </c>
    </row>
    <row r="51" spans="1:30" x14ac:dyDescent="0.25">
      <c r="A51" t="s">
        <v>37</v>
      </c>
      <c r="B51" t="s">
        <v>11</v>
      </c>
      <c r="C51" t="s">
        <v>12</v>
      </c>
      <c r="D51" s="37">
        <v>2810.0393700787399</v>
      </c>
      <c r="E51" s="37">
        <v>2834.9737532808399</v>
      </c>
      <c r="F51" s="5">
        <v>2339</v>
      </c>
      <c r="G51" s="37">
        <f t="shared" si="7"/>
        <v>2810.0393700787399</v>
      </c>
      <c r="H51" s="37">
        <f t="shared" si="8"/>
        <v>24.93438320209998</v>
      </c>
      <c r="I51" s="37">
        <f t="shared" si="0"/>
        <v>471.03937007873992</v>
      </c>
      <c r="J51" s="37">
        <f t="shared" si="9"/>
        <v>495.9737532808399</v>
      </c>
      <c r="K51" s="37">
        <f t="shared" si="10"/>
        <v>1</v>
      </c>
      <c r="L51" s="35">
        <f t="shared" si="19"/>
        <v>86</v>
      </c>
      <c r="M51" s="34"/>
      <c r="N51" s="35"/>
      <c r="O51">
        <v>45</v>
      </c>
      <c r="P51">
        <f t="shared" si="11"/>
        <v>22</v>
      </c>
      <c r="Q51">
        <f t="shared" si="12"/>
        <v>1</v>
      </c>
      <c r="R51">
        <f t="shared" ca="1" si="13"/>
        <v>1</v>
      </c>
      <c r="S51" t="str">
        <f t="shared" ca="1" si="14"/>
        <v>U-20i</v>
      </c>
      <c r="T51" t="str">
        <f t="shared" ca="1" si="1"/>
        <v>TCU</v>
      </c>
      <c r="U51" t="str">
        <f t="shared" ca="1" si="2"/>
        <v>ZE</v>
      </c>
      <c r="V51" s="37">
        <f t="shared" ca="1" si="3"/>
        <v>1620.9343832021</v>
      </c>
      <c r="W51" s="37">
        <f t="shared" ca="1" si="15"/>
        <v>1761.0262467191596</v>
      </c>
      <c r="X51" s="37">
        <f t="shared" ca="1" si="16"/>
        <v>4</v>
      </c>
      <c r="Y51" s="37">
        <f t="shared" ca="1" si="4"/>
        <v>4</v>
      </c>
      <c r="Z51" s="35">
        <f t="shared" ca="1" si="20"/>
        <v>1600</v>
      </c>
      <c r="AA51" s="35">
        <f t="shared" ca="1" si="17"/>
        <v>2000</v>
      </c>
      <c r="AB51" s="35">
        <f t="shared" ca="1" si="5"/>
        <v>1620.9343832021</v>
      </c>
      <c r="AC51" s="35">
        <f t="shared" ca="1" si="6"/>
        <v>1761.0262467191596</v>
      </c>
      <c r="AD51" s="35">
        <f t="shared" ca="1" si="18"/>
        <v>140.09186351705966</v>
      </c>
    </row>
    <row r="52" spans="1:30" x14ac:dyDescent="0.25">
      <c r="A52" t="s">
        <v>37</v>
      </c>
      <c r="B52" t="s">
        <v>9</v>
      </c>
      <c r="C52" t="s">
        <v>5</v>
      </c>
      <c r="D52" s="37">
        <v>2834.9737532808399</v>
      </c>
      <c r="E52" s="37">
        <v>3120.0787401574803</v>
      </c>
      <c r="F52" s="5">
        <v>2339</v>
      </c>
      <c r="G52" s="37">
        <f t="shared" si="7"/>
        <v>2834.9737532808399</v>
      </c>
      <c r="H52" s="37">
        <f t="shared" si="8"/>
        <v>285.1049868766404</v>
      </c>
      <c r="I52" s="37">
        <f t="shared" si="0"/>
        <v>495.9737532808399</v>
      </c>
      <c r="J52" s="37">
        <f t="shared" si="9"/>
        <v>781.0787401574803</v>
      </c>
      <c r="K52" s="37">
        <f t="shared" si="10"/>
        <v>1</v>
      </c>
      <c r="L52" s="35">
        <f t="shared" si="19"/>
        <v>87</v>
      </c>
      <c r="M52" s="34"/>
      <c r="N52" s="35"/>
      <c r="O52">
        <v>46</v>
      </c>
      <c r="P52">
        <f t="shared" si="11"/>
        <v>23</v>
      </c>
      <c r="Q52">
        <f t="shared" si="12"/>
        <v>1</v>
      </c>
      <c r="R52">
        <f t="shared" ca="1" si="13"/>
        <v>1</v>
      </c>
      <c r="S52" t="str">
        <f t="shared" ca="1" si="14"/>
        <v>U-20i</v>
      </c>
      <c r="T52" t="str">
        <f t="shared" ca="1" si="1"/>
        <v>TCU</v>
      </c>
      <c r="U52" t="str">
        <f t="shared" ca="1" si="2"/>
        <v>ZE</v>
      </c>
      <c r="V52" s="37">
        <f t="shared" ca="1" si="3"/>
        <v>1761.0262467191596</v>
      </c>
      <c r="W52" s="37">
        <f t="shared" ca="1" si="15"/>
        <v>1866.0131233595794</v>
      </c>
      <c r="X52" s="37">
        <f t="shared" ca="1" si="16"/>
        <v>4</v>
      </c>
      <c r="Y52" s="37">
        <f t="shared" ca="1" si="4"/>
        <v>4</v>
      </c>
      <c r="Z52" s="35">
        <f t="shared" ca="1" si="20"/>
        <v>1600</v>
      </c>
      <c r="AA52" s="35">
        <f t="shared" ca="1" si="17"/>
        <v>2000</v>
      </c>
      <c r="AB52" s="35">
        <f t="shared" ca="1" si="5"/>
        <v>1761.0262467191596</v>
      </c>
      <c r="AC52" s="35">
        <f t="shared" ca="1" si="6"/>
        <v>1866.0131233595794</v>
      </c>
      <c r="AD52" s="35">
        <f t="shared" ca="1" si="18"/>
        <v>104.98687664041972</v>
      </c>
    </row>
    <row r="53" spans="1:30" x14ac:dyDescent="0.25">
      <c r="A53" t="s">
        <v>37</v>
      </c>
      <c r="B53" t="s">
        <v>4</v>
      </c>
      <c r="C53" t="s">
        <v>5</v>
      </c>
      <c r="D53" s="37">
        <v>3120.0787401574803</v>
      </c>
      <c r="E53" s="37">
        <v>3194.8818897637793</v>
      </c>
      <c r="F53" s="5">
        <v>2339</v>
      </c>
      <c r="G53" s="37">
        <f t="shared" si="7"/>
        <v>3120.0787401574803</v>
      </c>
      <c r="H53" s="37">
        <f t="shared" si="8"/>
        <v>74.80314960629903</v>
      </c>
      <c r="I53" s="37">
        <f t="shared" si="0"/>
        <v>781.0787401574803</v>
      </c>
      <c r="J53" s="37">
        <f t="shared" si="9"/>
        <v>855.88188976377933</v>
      </c>
      <c r="K53" s="37">
        <f t="shared" si="10"/>
        <v>2</v>
      </c>
      <c r="L53" s="35">
        <f t="shared" si="19"/>
        <v>88</v>
      </c>
      <c r="M53" s="34"/>
      <c r="N53" s="35"/>
      <c r="O53">
        <v>47</v>
      </c>
      <c r="P53">
        <f t="shared" si="11"/>
        <v>24</v>
      </c>
      <c r="Q53">
        <f t="shared" si="12"/>
        <v>1</v>
      </c>
      <c r="R53">
        <f t="shared" ca="1" si="13"/>
        <v>3</v>
      </c>
      <c r="S53" t="str">
        <f t="shared" ca="1" si="14"/>
        <v>U-20i</v>
      </c>
      <c r="T53" t="str">
        <f t="shared" ca="1" si="1"/>
        <v>LFA</v>
      </c>
      <c r="U53" t="str">
        <f t="shared" ca="1" si="2"/>
        <v>DV</v>
      </c>
      <c r="V53" s="37">
        <f t="shared" ca="1" si="3"/>
        <v>1866.0131233595794</v>
      </c>
      <c r="W53" s="37">
        <f t="shared" ca="1" si="15"/>
        <v>2546.1312335958009</v>
      </c>
      <c r="X53" s="37">
        <f t="shared" ca="1" si="16"/>
        <v>4</v>
      </c>
      <c r="Y53" s="37">
        <f t="shared" ca="1" si="4"/>
        <v>4</v>
      </c>
      <c r="Z53" s="35">
        <f t="shared" ca="1" si="20"/>
        <v>1600</v>
      </c>
      <c r="AA53" s="35">
        <f t="shared" ca="1" si="17"/>
        <v>2000</v>
      </c>
      <c r="AB53" s="35">
        <f t="shared" ca="1" si="5"/>
        <v>1866.0131233595794</v>
      </c>
      <c r="AC53" s="35">
        <f t="shared" ca="1" si="6"/>
        <v>2000</v>
      </c>
      <c r="AD53" s="35">
        <f t="shared" ca="1" si="18"/>
        <v>133.98687664042063</v>
      </c>
    </row>
    <row r="54" spans="1:30" x14ac:dyDescent="0.25">
      <c r="A54" t="s">
        <v>37</v>
      </c>
      <c r="B54" t="s">
        <v>11</v>
      </c>
      <c r="C54" t="s">
        <v>39</v>
      </c>
      <c r="D54" s="37">
        <v>3194.8818897637793</v>
      </c>
      <c r="E54" s="37">
        <v>3384.8425196850394</v>
      </c>
      <c r="F54" s="5">
        <v>2339</v>
      </c>
      <c r="G54" s="37">
        <f t="shared" si="7"/>
        <v>3194.8818897637793</v>
      </c>
      <c r="H54" s="37">
        <f t="shared" si="8"/>
        <v>189.96062992126008</v>
      </c>
      <c r="I54" s="37">
        <f t="shared" si="0"/>
        <v>855.88188976377933</v>
      </c>
      <c r="J54" s="37">
        <f t="shared" si="9"/>
        <v>1045.8425196850394</v>
      </c>
      <c r="K54" s="37">
        <f t="shared" si="10"/>
        <v>1</v>
      </c>
      <c r="L54" s="35">
        <f t="shared" si="19"/>
        <v>90</v>
      </c>
      <c r="M54" s="34"/>
      <c r="N54" s="35"/>
      <c r="O54">
        <v>48</v>
      </c>
      <c r="P54">
        <f t="shared" si="11"/>
        <v>24</v>
      </c>
      <c r="Q54">
        <f t="shared" si="12"/>
        <v>2</v>
      </c>
      <c r="R54">
        <f t="shared" ca="1" si="13"/>
        <v>3</v>
      </c>
      <c r="S54" t="str">
        <f t="shared" ca="1" si="14"/>
        <v>U-20i</v>
      </c>
      <c r="T54" t="str">
        <f t="shared" ca="1" si="1"/>
        <v>LFA</v>
      </c>
      <c r="U54" t="str">
        <f t="shared" ca="1" si="2"/>
        <v>DV</v>
      </c>
      <c r="V54" s="37">
        <f t="shared" ca="1" si="3"/>
        <v>1866.0131233595794</v>
      </c>
      <c r="W54" s="37">
        <f t="shared" ca="1" si="15"/>
        <v>2546.1312335958009</v>
      </c>
      <c r="X54" s="37">
        <f t="shared" ca="1" si="16"/>
        <v>4</v>
      </c>
      <c r="Y54" s="37">
        <f t="shared" ca="1" si="4"/>
        <v>5</v>
      </c>
      <c r="Z54" s="35">
        <f t="shared" ca="1" si="20"/>
        <v>2000</v>
      </c>
      <c r="AA54" s="35">
        <f t="shared" ca="1" si="17"/>
        <v>2400</v>
      </c>
      <c r="AB54" s="35">
        <f t="shared" ca="1" si="5"/>
        <v>2000</v>
      </c>
      <c r="AC54" s="35">
        <f t="shared" ca="1" si="6"/>
        <v>2400</v>
      </c>
      <c r="AD54" s="35">
        <f t="shared" ca="1" si="18"/>
        <v>400</v>
      </c>
    </row>
    <row r="55" spans="1:30" x14ac:dyDescent="0.25">
      <c r="A55" t="s">
        <v>37</v>
      </c>
      <c r="B55" t="s">
        <v>9</v>
      </c>
      <c r="C55" t="s">
        <v>5</v>
      </c>
      <c r="D55" s="37">
        <v>3384.8425196850394</v>
      </c>
      <c r="E55" s="37">
        <v>3524.9343832021</v>
      </c>
      <c r="F55" s="5">
        <v>2339</v>
      </c>
      <c r="G55" s="37">
        <f t="shared" si="7"/>
        <v>3384.8425196850394</v>
      </c>
      <c r="H55" s="37">
        <f t="shared" si="8"/>
        <v>140.09186351706057</v>
      </c>
      <c r="I55" s="37">
        <f t="shared" si="0"/>
        <v>1045.8425196850394</v>
      </c>
      <c r="J55" s="37">
        <f t="shared" si="9"/>
        <v>1185.9343832021</v>
      </c>
      <c r="K55" s="37">
        <f t="shared" si="10"/>
        <v>1</v>
      </c>
      <c r="L55" s="35">
        <f t="shared" si="19"/>
        <v>91</v>
      </c>
      <c r="M55" s="34"/>
      <c r="N55" s="35"/>
      <c r="O55">
        <v>49</v>
      </c>
      <c r="P55">
        <f t="shared" si="11"/>
        <v>24</v>
      </c>
      <c r="Q55">
        <f t="shared" si="12"/>
        <v>3</v>
      </c>
      <c r="R55">
        <f t="shared" ca="1" si="13"/>
        <v>3</v>
      </c>
      <c r="S55" t="str">
        <f t="shared" ca="1" si="14"/>
        <v>U-20i</v>
      </c>
      <c r="T55" t="str">
        <f t="shared" ca="1" si="1"/>
        <v>LFA</v>
      </c>
      <c r="U55" t="str">
        <f t="shared" ca="1" si="2"/>
        <v>DV</v>
      </c>
      <c r="V55" s="37">
        <f t="shared" ca="1" si="3"/>
        <v>1866.0131233595794</v>
      </c>
      <c r="W55" s="37">
        <f t="shared" ca="1" si="15"/>
        <v>2546.1312335958009</v>
      </c>
      <c r="X55" s="37">
        <f t="shared" ca="1" si="16"/>
        <v>4</v>
      </c>
      <c r="Y55" s="37">
        <f t="shared" ca="1" si="4"/>
        <v>6</v>
      </c>
      <c r="Z55" s="35">
        <f t="shared" ca="1" si="20"/>
        <v>2400</v>
      </c>
      <c r="AA55" s="35">
        <f t="shared" ca="1" si="17"/>
        <v>2800</v>
      </c>
      <c r="AB55" s="35">
        <f t="shared" ca="1" si="5"/>
        <v>2400</v>
      </c>
      <c r="AC55" s="35">
        <f t="shared" ca="1" si="6"/>
        <v>2546.1312335958009</v>
      </c>
      <c r="AD55" s="35">
        <f t="shared" ca="1" si="18"/>
        <v>146.13123359580095</v>
      </c>
    </row>
    <row r="56" spans="1:30" x14ac:dyDescent="0.25">
      <c r="A56" t="s">
        <v>37</v>
      </c>
      <c r="B56" t="s">
        <v>4</v>
      </c>
      <c r="C56" t="s">
        <v>12</v>
      </c>
      <c r="D56" s="37">
        <v>3524.9343832021</v>
      </c>
      <c r="E56" s="37">
        <v>3595.1443569553803</v>
      </c>
      <c r="F56" s="5">
        <v>2339</v>
      </c>
      <c r="G56" s="37">
        <f t="shared" si="7"/>
        <v>3524.9343832021</v>
      </c>
      <c r="H56" s="37">
        <f t="shared" si="8"/>
        <v>70.209973753280337</v>
      </c>
      <c r="I56" s="37">
        <f t="shared" si="0"/>
        <v>1185.9343832021</v>
      </c>
      <c r="J56" s="37">
        <f t="shared" si="9"/>
        <v>1256.1443569553803</v>
      </c>
      <c r="K56" s="37">
        <f t="shared" si="10"/>
        <v>2</v>
      </c>
      <c r="L56" s="35">
        <f t="shared" si="19"/>
        <v>92</v>
      </c>
      <c r="M56" s="34"/>
      <c r="N56" s="35"/>
      <c r="O56">
        <v>50</v>
      </c>
      <c r="P56">
        <f t="shared" si="11"/>
        <v>25</v>
      </c>
      <c r="Q56">
        <f t="shared" si="12"/>
        <v>1</v>
      </c>
      <c r="R56">
        <f t="shared" ca="1" si="13"/>
        <v>1</v>
      </c>
      <c r="S56" t="str">
        <f t="shared" ca="1" si="14"/>
        <v>U-20i</v>
      </c>
      <c r="T56" t="str">
        <f t="shared" ca="1" si="1"/>
        <v>TCU</v>
      </c>
      <c r="U56" t="str">
        <f t="shared" ca="1" si="2"/>
        <v>ZE</v>
      </c>
      <c r="V56" s="37">
        <f t="shared" ca="1" si="3"/>
        <v>2546.1312335958009</v>
      </c>
      <c r="W56" s="37">
        <f t="shared" ca="1" si="15"/>
        <v>2665.8818897637793</v>
      </c>
      <c r="X56" s="37">
        <f t="shared" ca="1" si="16"/>
        <v>6</v>
      </c>
      <c r="Y56" s="37">
        <f t="shared" ca="1" si="4"/>
        <v>6</v>
      </c>
      <c r="Z56" s="35">
        <f t="shared" ca="1" si="20"/>
        <v>2400</v>
      </c>
      <c r="AA56" s="35">
        <f t="shared" ca="1" si="17"/>
        <v>2800</v>
      </c>
      <c r="AB56" s="35">
        <f t="shared" ca="1" si="5"/>
        <v>2546.1312335958009</v>
      </c>
      <c r="AC56" s="35">
        <f t="shared" ca="1" si="6"/>
        <v>2665.8818897637793</v>
      </c>
      <c r="AD56" s="35">
        <f t="shared" ca="1" si="18"/>
        <v>119.75065616797838</v>
      </c>
    </row>
    <row r="57" spans="1:30" x14ac:dyDescent="0.25">
      <c r="A57" t="s">
        <v>37</v>
      </c>
      <c r="B57" t="s">
        <v>9</v>
      </c>
      <c r="C57" t="s">
        <v>5</v>
      </c>
      <c r="D57" s="37">
        <v>3595.1443569553803</v>
      </c>
      <c r="E57" s="37">
        <v>3895.0131233595798</v>
      </c>
      <c r="F57" s="5">
        <v>2339</v>
      </c>
      <c r="G57" s="37">
        <f t="shared" si="7"/>
        <v>3595.1443569553803</v>
      </c>
      <c r="H57" s="37">
        <f t="shared" si="8"/>
        <v>299.8687664041995</v>
      </c>
      <c r="I57" s="37">
        <f t="shared" si="0"/>
        <v>1256.1443569553803</v>
      </c>
      <c r="J57" s="37">
        <f t="shared" si="9"/>
        <v>1556.0131233595798</v>
      </c>
      <c r="K57" s="37">
        <f t="shared" si="10"/>
        <v>1</v>
      </c>
      <c r="L57" s="35">
        <f t="shared" si="19"/>
        <v>94</v>
      </c>
      <c r="M57" s="34"/>
      <c r="N57" s="35"/>
      <c r="O57">
        <v>51</v>
      </c>
      <c r="P57">
        <f t="shared" si="11"/>
        <v>26</v>
      </c>
      <c r="Q57">
        <f t="shared" si="12"/>
        <v>1</v>
      </c>
      <c r="R57">
        <f t="shared" ca="1" si="13"/>
        <v>2</v>
      </c>
      <c r="S57" t="str">
        <f t="shared" ca="1" si="14"/>
        <v>U-20i</v>
      </c>
      <c r="T57" t="str">
        <f t="shared" ca="1" si="1"/>
        <v>LFA</v>
      </c>
      <c r="U57" t="str">
        <f t="shared" ca="1" si="2"/>
        <v>DV</v>
      </c>
      <c r="V57" s="37">
        <f t="shared" ca="1" si="3"/>
        <v>2665.8818897637793</v>
      </c>
      <c r="W57" s="37">
        <f t="shared" ca="1" si="15"/>
        <v>2800.9868766404197</v>
      </c>
      <c r="X57" s="37">
        <f t="shared" ca="1" si="16"/>
        <v>6</v>
      </c>
      <c r="Y57" s="37">
        <f t="shared" ca="1" si="4"/>
        <v>6</v>
      </c>
      <c r="Z57" s="35">
        <f t="shared" ca="1" si="20"/>
        <v>2400</v>
      </c>
      <c r="AA57" s="35">
        <f t="shared" ca="1" si="17"/>
        <v>2800</v>
      </c>
      <c r="AB57" s="35">
        <f t="shared" ca="1" si="5"/>
        <v>2665.8818897637793</v>
      </c>
      <c r="AC57" s="35">
        <f t="shared" ca="1" si="6"/>
        <v>2800</v>
      </c>
      <c r="AD57" s="35">
        <f t="shared" ca="1" si="18"/>
        <v>134.11811023622067</v>
      </c>
    </row>
    <row r="58" spans="1:30" x14ac:dyDescent="0.25">
      <c r="A58" t="s">
        <v>37</v>
      </c>
      <c r="B58" t="s">
        <v>11</v>
      </c>
      <c r="C58" t="s">
        <v>23</v>
      </c>
      <c r="D58" s="37">
        <v>3895.0131233595798</v>
      </c>
      <c r="E58" s="37">
        <v>3919.9475065616793</v>
      </c>
      <c r="F58" s="5">
        <v>2339</v>
      </c>
      <c r="G58" s="37">
        <f t="shared" si="7"/>
        <v>3895.0131233595798</v>
      </c>
      <c r="H58" s="37">
        <f t="shared" si="8"/>
        <v>24.934383202099525</v>
      </c>
      <c r="I58" s="37">
        <f t="shared" si="0"/>
        <v>1556.0131233595798</v>
      </c>
      <c r="J58" s="37">
        <f t="shared" si="9"/>
        <v>1580.9475065616793</v>
      </c>
      <c r="K58" s="37">
        <f t="shared" si="10"/>
        <v>1</v>
      </c>
      <c r="L58" s="35">
        <f t="shared" si="19"/>
        <v>95</v>
      </c>
      <c r="M58" s="34"/>
      <c r="N58" s="35"/>
      <c r="O58">
        <v>52</v>
      </c>
      <c r="P58">
        <f t="shared" si="11"/>
        <v>26</v>
      </c>
      <c r="Q58">
        <f t="shared" si="12"/>
        <v>2</v>
      </c>
      <c r="R58">
        <f t="shared" ca="1" si="13"/>
        <v>2</v>
      </c>
      <c r="S58" t="str">
        <f t="shared" ca="1" si="14"/>
        <v>U-20i</v>
      </c>
      <c r="T58" t="str">
        <f t="shared" ca="1" si="1"/>
        <v>LFA</v>
      </c>
      <c r="U58" t="str">
        <f t="shared" ca="1" si="2"/>
        <v>DV</v>
      </c>
      <c r="V58" s="37">
        <f t="shared" ca="1" si="3"/>
        <v>2665.8818897637793</v>
      </c>
      <c r="W58" s="37">
        <f t="shared" ca="1" si="15"/>
        <v>2800.9868766404197</v>
      </c>
      <c r="X58" s="37">
        <f t="shared" ca="1" si="16"/>
        <v>6</v>
      </c>
      <c r="Y58" s="37">
        <f t="shared" ca="1" si="4"/>
        <v>7</v>
      </c>
      <c r="Z58" s="35">
        <f t="shared" ca="1" si="20"/>
        <v>2800</v>
      </c>
      <c r="AA58" s="35">
        <f t="shared" ca="1" si="17"/>
        <v>3200</v>
      </c>
      <c r="AB58" s="35">
        <f t="shared" ca="1" si="5"/>
        <v>2800</v>
      </c>
      <c r="AC58" s="35">
        <f t="shared" ca="1" si="6"/>
        <v>2800.9868766404197</v>
      </c>
      <c r="AD58" s="35">
        <f t="shared" ca="1" si="18"/>
        <v>0.98687664041972312</v>
      </c>
    </row>
    <row r="59" spans="1:30" x14ac:dyDescent="0.25">
      <c r="A59" t="s">
        <v>37</v>
      </c>
      <c r="B59" t="s">
        <v>9</v>
      </c>
      <c r="C59" t="s">
        <v>12</v>
      </c>
      <c r="D59" s="37">
        <v>3919.9475065616793</v>
      </c>
      <c r="E59" s="37">
        <v>3970.1443569553799</v>
      </c>
      <c r="F59" s="5">
        <v>2339</v>
      </c>
      <c r="G59" s="37">
        <f t="shared" si="7"/>
        <v>3919.9475065616793</v>
      </c>
      <c r="H59" s="37">
        <f t="shared" si="8"/>
        <v>50.196850393700515</v>
      </c>
      <c r="I59" s="37">
        <f t="shared" si="0"/>
        <v>1580.9475065616793</v>
      </c>
      <c r="J59" s="37">
        <f t="shared" si="9"/>
        <v>1631.1443569553799</v>
      </c>
      <c r="K59" s="37">
        <f t="shared" si="10"/>
        <v>2</v>
      </c>
      <c r="L59" s="35">
        <f t="shared" si="19"/>
        <v>96</v>
      </c>
      <c r="M59" s="34"/>
      <c r="N59" s="35"/>
      <c r="O59">
        <v>53</v>
      </c>
      <c r="P59">
        <f t="shared" si="11"/>
        <v>27</v>
      </c>
      <c r="Q59">
        <f t="shared" si="12"/>
        <v>1</v>
      </c>
      <c r="R59">
        <f t="shared" ca="1" si="13"/>
        <v>2</v>
      </c>
      <c r="S59" t="str">
        <f t="shared" ca="1" si="14"/>
        <v>UE-18r</v>
      </c>
      <c r="T59" t="str">
        <f t="shared" ca="1" si="1"/>
        <v>WTA</v>
      </c>
      <c r="U59" t="str">
        <f t="shared" ca="1" si="2"/>
        <v>DV</v>
      </c>
      <c r="V59" s="37">
        <f t="shared" ca="1" si="3"/>
        <v>0</v>
      </c>
      <c r="W59" s="37">
        <f t="shared" ca="1" si="15"/>
        <v>656.01312335958005</v>
      </c>
      <c r="X59" s="37">
        <f t="shared" ca="1" si="16"/>
        <v>0</v>
      </c>
      <c r="Y59" s="37">
        <f t="shared" ca="1" si="4"/>
        <v>0</v>
      </c>
      <c r="Z59" s="35">
        <f t="shared" ca="1" si="20"/>
        <v>0</v>
      </c>
      <c r="AA59" s="35">
        <f t="shared" ca="1" si="17"/>
        <v>400</v>
      </c>
      <c r="AB59" s="35">
        <f t="shared" ca="1" si="5"/>
        <v>0</v>
      </c>
      <c r="AC59" s="35">
        <f t="shared" ca="1" si="6"/>
        <v>400</v>
      </c>
      <c r="AD59" s="35">
        <f t="shared" ca="1" si="18"/>
        <v>400</v>
      </c>
    </row>
    <row r="60" spans="1:30" x14ac:dyDescent="0.25">
      <c r="A60" t="s">
        <v>37</v>
      </c>
      <c r="B60" t="s">
        <v>11</v>
      </c>
      <c r="C60" t="s">
        <v>23</v>
      </c>
      <c r="D60" s="37">
        <v>3970.1443569553799</v>
      </c>
      <c r="E60" s="37">
        <v>4069.8818897637793</v>
      </c>
      <c r="F60" s="5">
        <v>2339</v>
      </c>
      <c r="G60" s="37">
        <f t="shared" si="7"/>
        <v>3970.1443569553799</v>
      </c>
      <c r="H60" s="37">
        <f t="shared" si="8"/>
        <v>99.737532808399465</v>
      </c>
      <c r="I60" s="37">
        <f t="shared" si="0"/>
        <v>1631.1443569553799</v>
      </c>
      <c r="J60" s="37">
        <f t="shared" si="9"/>
        <v>1730.8818897637793</v>
      </c>
      <c r="K60" s="37">
        <f t="shared" si="10"/>
        <v>1</v>
      </c>
      <c r="L60" s="35">
        <f t="shared" si="19"/>
        <v>98</v>
      </c>
      <c r="M60" s="34"/>
      <c r="N60" s="35"/>
      <c r="O60">
        <v>54</v>
      </c>
      <c r="P60">
        <f t="shared" si="11"/>
        <v>27</v>
      </c>
      <c r="Q60">
        <f t="shared" si="12"/>
        <v>2</v>
      </c>
      <c r="R60">
        <f t="shared" ca="1" si="13"/>
        <v>2</v>
      </c>
      <c r="S60" t="str">
        <f t="shared" ca="1" si="14"/>
        <v>UE-18r</v>
      </c>
      <c r="T60" t="str">
        <f t="shared" ca="1" si="1"/>
        <v>WTA</v>
      </c>
      <c r="U60" t="str">
        <f t="shared" ca="1" si="2"/>
        <v>DV</v>
      </c>
      <c r="V60" s="37">
        <f t="shared" ca="1" si="3"/>
        <v>0</v>
      </c>
      <c r="W60" s="37">
        <f t="shared" ca="1" si="15"/>
        <v>656.01312335958005</v>
      </c>
      <c r="X60" s="37">
        <f t="shared" ca="1" si="16"/>
        <v>0</v>
      </c>
      <c r="Y60" s="37">
        <f t="shared" ca="1" si="4"/>
        <v>1</v>
      </c>
      <c r="Z60" s="35">
        <f t="shared" ca="1" si="20"/>
        <v>400</v>
      </c>
      <c r="AA60" s="35">
        <f t="shared" ca="1" si="17"/>
        <v>800</v>
      </c>
      <c r="AB60" s="35">
        <f t="shared" ca="1" si="5"/>
        <v>400</v>
      </c>
      <c r="AC60" s="35">
        <f t="shared" ca="1" si="6"/>
        <v>656.01312335958005</v>
      </c>
      <c r="AD60" s="35">
        <f t="shared" ca="1" si="18"/>
        <v>256.01312335958005</v>
      </c>
    </row>
    <row r="61" spans="1:30" x14ac:dyDescent="0.25">
      <c r="A61" t="s">
        <v>37</v>
      </c>
      <c r="B61" t="s">
        <v>9</v>
      </c>
      <c r="C61" t="s">
        <v>5</v>
      </c>
      <c r="D61" s="37">
        <v>4069.8818897637793</v>
      </c>
      <c r="E61" s="37">
        <v>5160.1049868766404</v>
      </c>
      <c r="F61" s="5">
        <v>2339</v>
      </c>
      <c r="G61" s="37">
        <f t="shared" si="7"/>
        <v>4069.8818897637793</v>
      </c>
      <c r="H61" s="37">
        <f t="shared" si="8"/>
        <v>1090.2230971128611</v>
      </c>
      <c r="I61" s="37">
        <f t="shared" si="0"/>
        <v>1730.8818897637793</v>
      </c>
      <c r="J61" s="37">
        <f t="shared" si="9"/>
        <v>2821.1049868766404</v>
      </c>
      <c r="K61" s="37">
        <f t="shared" si="10"/>
        <v>4</v>
      </c>
      <c r="L61" s="35">
        <f t="shared" si="19"/>
        <v>99</v>
      </c>
      <c r="M61" s="34"/>
      <c r="N61" s="35"/>
      <c r="O61">
        <v>55</v>
      </c>
      <c r="P61">
        <f t="shared" si="11"/>
        <v>28</v>
      </c>
      <c r="Q61">
        <f t="shared" si="12"/>
        <v>1</v>
      </c>
      <c r="R61">
        <f t="shared" ca="1" si="13"/>
        <v>3</v>
      </c>
      <c r="S61" t="str">
        <f t="shared" ca="1" si="14"/>
        <v>UE-18r</v>
      </c>
      <c r="T61" t="str">
        <f t="shared" ca="1" si="1"/>
        <v>WTA</v>
      </c>
      <c r="U61" t="str">
        <f t="shared" ca="1" si="2"/>
        <v>DV</v>
      </c>
      <c r="V61" s="37">
        <f t="shared" ca="1" si="3"/>
        <v>656.01312335958005</v>
      </c>
      <c r="W61" s="37">
        <f t="shared" ca="1" si="15"/>
        <v>1402.0761154855641</v>
      </c>
      <c r="X61" s="37">
        <f t="shared" ca="1" si="16"/>
        <v>1</v>
      </c>
      <c r="Y61" s="37">
        <f t="shared" ca="1" si="4"/>
        <v>1</v>
      </c>
      <c r="Z61" s="35">
        <f t="shared" ca="1" si="20"/>
        <v>400</v>
      </c>
      <c r="AA61" s="35">
        <f t="shared" ca="1" si="17"/>
        <v>800</v>
      </c>
      <c r="AB61" s="35">
        <f t="shared" ca="1" si="5"/>
        <v>656.01312335958005</v>
      </c>
      <c r="AC61" s="35">
        <f t="shared" ca="1" si="6"/>
        <v>800</v>
      </c>
      <c r="AD61" s="35">
        <f t="shared" ca="1" si="18"/>
        <v>143.98687664041995</v>
      </c>
    </row>
    <row r="62" spans="1:30" x14ac:dyDescent="0.25">
      <c r="A62" t="s">
        <v>37</v>
      </c>
      <c r="B62" t="s">
        <v>4</v>
      </c>
      <c r="C62" t="s">
        <v>5</v>
      </c>
      <c r="D62" s="37">
        <v>5160.1049868766404</v>
      </c>
      <c r="E62" s="37">
        <v>5359.9081364829399</v>
      </c>
      <c r="F62" s="5">
        <v>2339</v>
      </c>
      <c r="G62" s="37">
        <f t="shared" si="7"/>
        <v>5160.1049868766404</v>
      </c>
      <c r="H62" s="37">
        <f t="shared" si="8"/>
        <v>199.80314960629948</v>
      </c>
      <c r="I62" s="37">
        <f t="shared" si="0"/>
        <v>2821.1049868766404</v>
      </c>
      <c r="J62" s="37">
        <f t="shared" si="9"/>
        <v>3020.9081364829399</v>
      </c>
      <c r="K62" s="37">
        <f t="shared" si="10"/>
        <v>1</v>
      </c>
      <c r="L62" s="35">
        <f t="shared" si="19"/>
        <v>103</v>
      </c>
      <c r="M62" s="34"/>
      <c r="N62" s="35"/>
      <c r="O62">
        <v>56</v>
      </c>
      <c r="P62">
        <f t="shared" si="11"/>
        <v>28</v>
      </c>
      <c r="Q62">
        <f t="shared" si="12"/>
        <v>2</v>
      </c>
      <c r="R62">
        <f t="shared" ca="1" si="13"/>
        <v>3</v>
      </c>
      <c r="S62" t="str">
        <f t="shared" ca="1" si="14"/>
        <v>UE-18r</v>
      </c>
      <c r="T62" t="str">
        <f t="shared" ca="1" si="1"/>
        <v>WTA</v>
      </c>
      <c r="U62" t="str">
        <f t="shared" ca="1" si="2"/>
        <v>DV</v>
      </c>
      <c r="V62" s="37">
        <f t="shared" ca="1" si="3"/>
        <v>656.01312335958005</v>
      </c>
      <c r="W62" s="37">
        <f t="shared" ca="1" si="15"/>
        <v>1402.0761154855641</v>
      </c>
      <c r="X62" s="37">
        <f t="shared" ca="1" si="16"/>
        <v>1</v>
      </c>
      <c r="Y62" s="37">
        <f t="shared" ca="1" si="4"/>
        <v>2</v>
      </c>
      <c r="Z62" s="35">
        <f t="shared" ca="1" si="20"/>
        <v>800</v>
      </c>
      <c r="AA62" s="35">
        <f t="shared" ca="1" si="17"/>
        <v>1200</v>
      </c>
      <c r="AB62" s="35">
        <f t="shared" ca="1" si="5"/>
        <v>800</v>
      </c>
      <c r="AC62" s="35">
        <f t="shared" ca="1" si="6"/>
        <v>1200</v>
      </c>
      <c r="AD62" s="35">
        <f t="shared" ca="1" si="18"/>
        <v>400</v>
      </c>
    </row>
    <row r="63" spans="1:30" x14ac:dyDescent="0.25">
      <c r="A63" t="s">
        <v>37</v>
      </c>
      <c r="B63" t="s">
        <v>11</v>
      </c>
      <c r="C63" t="s">
        <v>23</v>
      </c>
      <c r="D63" s="37">
        <v>5359.9081364829399</v>
      </c>
      <c r="E63" s="37">
        <v>5529.8556430446188</v>
      </c>
      <c r="F63" s="5">
        <v>2339</v>
      </c>
      <c r="G63" s="37">
        <f t="shared" si="7"/>
        <v>5359.9081364829399</v>
      </c>
      <c r="H63" s="37">
        <f t="shared" si="8"/>
        <v>169.94750656167889</v>
      </c>
      <c r="I63" s="37">
        <f t="shared" si="0"/>
        <v>3020.9081364829399</v>
      </c>
      <c r="J63" s="37">
        <f t="shared" si="9"/>
        <v>3190.8556430446188</v>
      </c>
      <c r="K63" s="37">
        <f t="shared" si="10"/>
        <v>1</v>
      </c>
      <c r="L63" s="35">
        <f t="shared" si="19"/>
        <v>104</v>
      </c>
      <c r="M63" s="34"/>
      <c r="N63" s="35"/>
      <c r="O63">
        <v>57</v>
      </c>
      <c r="P63">
        <f t="shared" si="11"/>
        <v>28</v>
      </c>
      <c r="Q63">
        <f t="shared" si="12"/>
        <v>3</v>
      </c>
      <c r="R63">
        <f t="shared" ca="1" si="13"/>
        <v>3</v>
      </c>
      <c r="S63" t="str">
        <f t="shared" ca="1" si="14"/>
        <v>UE-18r</v>
      </c>
      <c r="T63" t="str">
        <f t="shared" ca="1" si="1"/>
        <v>WTA</v>
      </c>
      <c r="U63" t="str">
        <f t="shared" ca="1" si="2"/>
        <v>DV</v>
      </c>
      <c r="V63" s="37">
        <f t="shared" ca="1" si="3"/>
        <v>656.01312335958005</v>
      </c>
      <c r="W63" s="37">
        <f t="shared" ca="1" si="15"/>
        <v>1402.0761154855641</v>
      </c>
      <c r="X63" s="37">
        <f t="shared" ca="1" si="16"/>
        <v>1</v>
      </c>
      <c r="Y63" s="37">
        <f t="shared" ca="1" si="4"/>
        <v>3</v>
      </c>
      <c r="Z63" s="35">
        <f t="shared" ca="1" si="20"/>
        <v>1200</v>
      </c>
      <c r="AA63" s="35">
        <f t="shared" ca="1" si="17"/>
        <v>1600</v>
      </c>
      <c r="AB63" s="35">
        <f t="shared" ca="1" si="5"/>
        <v>1200</v>
      </c>
      <c r="AC63" s="35">
        <f t="shared" ca="1" si="6"/>
        <v>1402.0761154855641</v>
      </c>
      <c r="AD63" s="35">
        <f t="shared" ca="1" si="18"/>
        <v>202.07611548556406</v>
      </c>
    </row>
    <row r="64" spans="1:30" x14ac:dyDescent="0.25">
      <c r="A64" t="s">
        <v>37</v>
      </c>
      <c r="B64" t="s">
        <v>9</v>
      </c>
      <c r="C64" t="s">
        <v>5</v>
      </c>
      <c r="D64" s="37">
        <v>5529.8556430446188</v>
      </c>
      <c r="E64" s="37">
        <v>5970.1443569553803</v>
      </c>
      <c r="F64" s="5">
        <v>2339</v>
      </c>
      <c r="G64" s="37">
        <f t="shared" si="7"/>
        <v>5529.8556430446188</v>
      </c>
      <c r="H64" s="37">
        <f t="shared" si="8"/>
        <v>440.28871391076154</v>
      </c>
      <c r="I64" s="37">
        <f t="shared" si="0"/>
        <v>3190.8556430446188</v>
      </c>
      <c r="J64" s="37">
        <f t="shared" si="9"/>
        <v>3631.1443569553803</v>
      </c>
      <c r="K64" s="37">
        <f t="shared" si="10"/>
        <v>3</v>
      </c>
      <c r="L64" s="35">
        <f t="shared" si="19"/>
        <v>105</v>
      </c>
      <c r="M64" s="34"/>
      <c r="N64" s="35"/>
      <c r="O64">
        <v>58</v>
      </c>
      <c r="P64">
        <f t="shared" si="11"/>
        <v>29</v>
      </c>
      <c r="Q64">
        <f t="shared" si="12"/>
        <v>1</v>
      </c>
      <c r="R64">
        <f t="shared" ca="1" si="13"/>
        <v>1</v>
      </c>
      <c r="S64" t="str">
        <f t="shared" ca="1" si="14"/>
        <v>UE-18r</v>
      </c>
      <c r="T64" t="str">
        <f t="shared" ca="1" si="1"/>
        <v>WTA</v>
      </c>
      <c r="U64" t="str">
        <f t="shared" ca="1" si="2"/>
        <v>DV</v>
      </c>
      <c r="V64" s="37">
        <f t="shared" ca="1" si="3"/>
        <v>1402.0761154855641</v>
      </c>
      <c r="W64" s="37">
        <f t="shared" ca="1" si="15"/>
        <v>1580.8818897637793</v>
      </c>
      <c r="X64" s="37">
        <f t="shared" ca="1" si="16"/>
        <v>3</v>
      </c>
      <c r="Y64" s="37">
        <f t="shared" ca="1" si="4"/>
        <v>3</v>
      </c>
      <c r="Z64" s="35">
        <f t="shared" ca="1" si="20"/>
        <v>1200</v>
      </c>
      <c r="AA64" s="35">
        <f t="shared" ca="1" si="17"/>
        <v>1600</v>
      </c>
      <c r="AB64" s="35">
        <f t="shared" ca="1" si="5"/>
        <v>1402.0761154855641</v>
      </c>
      <c r="AC64" s="35">
        <f t="shared" ca="1" si="6"/>
        <v>1580.8818897637793</v>
      </c>
      <c r="AD64" s="35">
        <f t="shared" ca="1" si="18"/>
        <v>178.80577427821527</v>
      </c>
    </row>
    <row r="65" spans="1:30" x14ac:dyDescent="0.25">
      <c r="A65" t="s">
        <v>37</v>
      </c>
      <c r="B65" t="s">
        <v>11</v>
      </c>
      <c r="C65" t="s">
        <v>12</v>
      </c>
      <c r="D65" s="37">
        <v>5970.1443569553803</v>
      </c>
      <c r="E65" s="37">
        <v>6020.0131233595803</v>
      </c>
      <c r="F65" s="5">
        <v>2339</v>
      </c>
      <c r="G65" s="37">
        <f t="shared" si="7"/>
        <v>5970.1443569553803</v>
      </c>
      <c r="H65" s="37">
        <f t="shared" si="8"/>
        <v>49.86876640419996</v>
      </c>
      <c r="I65" s="37">
        <f t="shared" si="0"/>
        <v>3631.1443569553803</v>
      </c>
      <c r="J65" s="37">
        <f t="shared" si="9"/>
        <v>3681.0131233595803</v>
      </c>
      <c r="K65" s="37">
        <f t="shared" si="10"/>
        <v>1</v>
      </c>
      <c r="L65" s="35">
        <f t="shared" si="19"/>
        <v>108</v>
      </c>
      <c r="M65" s="34"/>
      <c r="N65" s="35"/>
      <c r="O65">
        <v>59</v>
      </c>
      <c r="P65">
        <f t="shared" si="11"/>
        <v>30</v>
      </c>
      <c r="Q65">
        <f t="shared" si="12"/>
        <v>1</v>
      </c>
      <c r="R65">
        <f t="shared" ca="1" si="13"/>
        <v>3</v>
      </c>
      <c r="S65" t="str">
        <f t="shared" ca="1" si="14"/>
        <v>UE-18r</v>
      </c>
      <c r="T65" t="str">
        <f t="shared" ca="1" si="1"/>
        <v>TCU</v>
      </c>
      <c r="U65" t="str">
        <f t="shared" ca="1" si="2"/>
        <v>KF</v>
      </c>
      <c r="V65" s="37">
        <f t="shared" ca="1" si="3"/>
        <v>1580.8818897637793</v>
      </c>
      <c r="W65" s="37">
        <f t="shared" ca="1" si="15"/>
        <v>2006.0787401574803</v>
      </c>
      <c r="X65" s="37">
        <f t="shared" ca="1" si="16"/>
        <v>3</v>
      </c>
      <c r="Y65" s="37">
        <f t="shared" ca="1" si="4"/>
        <v>3</v>
      </c>
      <c r="Z65" s="35">
        <f t="shared" ca="1" si="20"/>
        <v>1200</v>
      </c>
      <c r="AA65" s="35">
        <f t="shared" ca="1" si="17"/>
        <v>1600</v>
      </c>
      <c r="AB65" s="35">
        <f t="shared" ca="1" si="5"/>
        <v>1580.8818897637793</v>
      </c>
      <c r="AC65" s="35">
        <f t="shared" ca="1" si="6"/>
        <v>1600</v>
      </c>
      <c r="AD65" s="35">
        <f t="shared" ca="1" si="18"/>
        <v>19.118110236220673</v>
      </c>
    </row>
    <row r="66" spans="1:30" x14ac:dyDescent="0.25">
      <c r="A66" t="s">
        <v>37</v>
      </c>
      <c r="B66" t="s">
        <v>9</v>
      </c>
      <c r="C66" t="s">
        <v>23</v>
      </c>
      <c r="D66" s="37">
        <v>6020.0131233595803</v>
      </c>
      <c r="E66" s="37">
        <v>7100.0656167978996</v>
      </c>
      <c r="F66" s="5">
        <v>2339</v>
      </c>
      <c r="G66" s="37">
        <f t="shared" si="7"/>
        <v>6020.0131233595803</v>
      </c>
      <c r="H66" s="37">
        <f t="shared" si="8"/>
        <v>1080.0524934383193</v>
      </c>
      <c r="I66" s="37">
        <f t="shared" si="0"/>
        <v>3681.0131233595803</v>
      </c>
      <c r="J66" s="37">
        <f t="shared" si="9"/>
        <v>4761.0656167978996</v>
      </c>
      <c r="K66" s="37">
        <f t="shared" si="10"/>
        <v>3</v>
      </c>
      <c r="L66" s="35">
        <f t="shared" si="19"/>
        <v>109</v>
      </c>
      <c r="M66" s="34"/>
      <c r="N66" s="35"/>
      <c r="O66">
        <v>60</v>
      </c>
      <c r="P66">
        <f t="shared" si="11"/>
        <v>30</v>
      </c>
      <c r="Q66">
        <f t="shared" si="12"/>
        <v>2</v>
      </c>
      <c r="R66">
        <f t="shared" ca="1" si="13"/>
        <v>3</v>
      </c>
      <c r="S66" t="str">
        <f t="shared" ca="1" si="14"/>
        <v>UE-18r</v>
      </c>
      <c r="T66" t="str">
        <f t="shared" ca="1" si="1"/>
        <v>TCU</v>
      </c>
      <c r="U66" t="str">
        <f t="shared" ca="1" si="2"/>
        <v>KF</v>
      </c>
      <c r="V66" s="37">
        <f t="shared" ca="1" si="3"/>
        <v>1580.8818897637793</v>
      </c>
      <c r="W66" s="37">
        <f t="shared" ca="1" si="15"/>
        <v>2006.0787401574803</v>
      </c>
      <c r="X66" s="37">
        <f t="shared" ca="1" si="16"/>
        <v>3</v>
      </c>
      <c r="Y66" s="37">
        <f t="shared" ca="1" si="4"/>
        <v>4</v>
      </c>
      <c r="Z66" s="35">
        <f t="shared" ca="1" si="20"/>
        <v>1600</v>
      </c>
      <c r="AA66" s="35">
        <f t="shared" ca="1" si="17"/>
        <v>2000</v>
      </c>
      <c r="AB66" s="35">
        <f t="shared" ca="1" si="5"/>
        <v>1600</v>
      </c>
      <c r="AC66" s="35">
        <f t="shared" ca="1" si="6"/>
        <v>2000</v>
      </c>
      <c r="AD66" s="35">
        <f t="shared" ca="1" si="18"/>
        <v>400</v>
      </c>
    </row>
    <row r="67" spans="1:30" x14ac:dyDescent="0.25">
      <c r="A67" t="s">
        <v>37</v>
      </c>
      <c r="B67" t="s">
        <v>11</v>
      </c>
      <c r="C67" t="s">
        <v>40</v>
      </c>
      <c r="D67" s="37">
        <v>7100.0656167978996</v>
      </c>
      <c r="E67" s="37">
        <v>7379.9212598425192</v>
      </c>
      <c r="F67" s="5">
        <v>2339</v>
      </c>
      <c r="G67" s="37">
        <f t="shared" si="7"/>
        <v>7100.0656167978996</v>
      </c>
      <c r="H67" s="37">
        <f t="shared" si="8"/>
        <v>279.85564304461968</v>
      </c>
      <c r="I67" s="37">
        <f t="shared" si="0"/>
        <v>4761.0656167978996</v>
      </c>
      <c r="J67" s="37">
        <f t="shared" si="9"/>
        <v>5040.9212598425192</v>
      </c>
      <c r="K67" s="37">
        <f t="shared" si="10"/>
        <v>2</v>
      </c>
      <c r="L67" s="35">
        <f t="shared" si="19"/>
        <v>112</v>
      </c>
      <c r="M67" s="34"/>
      <c r="N67" s="35"/>
      <c r="O67">
        <v>61</v>
      </c>
      <c r="P67">
        <f t="shared" si="11"/>
        <v>30</v>
      </c>
      <c r="Q67">
        <f t="shared" si="12"/>
        <v>3</v>
      </c>
      <c r="R67">
        <f t="shared" ca="1" si="13"/>
        <v>3</v>
      </c>
      <c r="S67" t="str">
        <f t="shared" ca="1" si="14"/>
        <v>UE-18r</v>
      </c>
      <c r="T67" t="str">
        <f t="shared" ca="1" si="1"/>
        <v>TCU</v>
      </c>
      <c r="U67" t="str">
        <f t="shared" ca="1" si="2"/>
        <v>KF</v>
      </c>
      <c r="V67" s="37">
        <f t="shared" ca="1" si="3"/>
        <v>1580.8818897637793</v>
      </c>
      <c r="W67" s="37">
        <f t="shared" ca="1" si="15"/>
        <v>2006.0787401574803</v>
      </c>
      <c r="X67" s="37">
        <f t="shared" ca="1" si="16"/>
        <v>3</v>
      </c>
      <c r="Y67" s="37">
        <f t="shared" ca="1" si="4"/>
        <v>5</v>
      </c>
      <c r="Z67" s="35">
        <f t="shared" ca="1" si="20"/>
        <v>2000</v>
      </c>
      <c r="AA67" s="35">
        <f t="shared" ca="1" si="17"/>
        <v>2400</v>
      </c>
      <c r="AB67" s="35">
        <f t="shared" ca="1" si="5"/>
        <v>2000</v>
      </c>
      <c r="AC67" s="35">
        <f t="shared" ca="1" si="6"/>
        <v>2006.0787401574803</v>
      </c>
      <c r="AD67" s="35">
        <f t="shared" ca="1" si="18"/>
        <v>6.0787401574802971</v>
      </c>
    </row>
    <row r="68" spans="1:30" x14ac:dyDescent="0.25">
      <c r="A68" t="s">
        <v>37</v>
      </c>
      <c r="B68" t="s">
        <v>9</v>
      </c>
      <c r="C68" t="s">
        <v>5</v>
      </c>
      <c r="D68" s="37">
        <v>7379.9212598425192</v>
      </c>
      <c r="E68" s="37">
        <v>7629.9212598425192</v>
      </c>
      <c r="F68" s="5">
        <v>2339</v>
      </c>
      <c r="G68" s="37">
        <f t="shared" si="7"/>
        <v>7379.9212598425192</v>
      </c>
      <c r="H68" s="37">
        <f t="shared" si="8"/>
        <v>250</v>
      </c>
      <c r="I68" s="37">
        <f t="shared" si="0"/>
        <v>5040.9212598425192</v>
      </c>
      <c r="J68" s="37">
        <f t="shared" si="9"/>
        <v>5290.9212598425192</v>
      </c>
      <c r="K68" s="37">
        <f t="shared" si="10"/>
        <v>2</v>
      </c>
      <c r="L68" s="35">
        <f t="shared" si="19"/>
        <v>114</v>
      </c>
      <c r="M68" s="34"/>
      <c r="N68" s="35"/>
      <c r="O68">
        <v>62</v>
      </c>
      <c r="P68">
        <f t="shared" si="11"/>
        <v>31</v>
      </c>
      <c r="Q68">
        <f t="shared" si="12"/>
        <v>1</v>
      </c>
      <c r="R68">
        <f t="shared" ca="1" si="13"/>
        <v>1</v>
      </c>
      <c r="S68" t="str">
        <f t="shared" ca="1" si="14"/>
        <v>UE-18r</v>
      </c>
      <c r="T68" t="str">
        <f t="shared" ca="1" si="1"/>
        <v>WTA</v>
      </c>
      <c r="U68" t="str">
        <f t="shared" ca="1" si="2"/>
        <v>DV</v>
      </c>
      <c r="V68" s="37">
        <f t="shared" ca="1" si="3"/>
        <v>2006.0787401574803</v>
      </c>
      <c r="W68" s="37">
        <f t="shared" ca="1" si="15"/>
        <v>2190.1338582677163</v>
      </c>
      <c r="X68" s="37">
        <f t="shared" ca="1" si="16"/>
        <v>5</v>
      </c>
      <c r="Y68" s="37">
        <f t="shared" ca="1" si="4"/>
        <v>5</v>
      </c>
      <c r="Z68" s="35">
        <f t="shared" ca="1" si="20"/>
        <v>2000</v>
      </c>
      <c r="AA68" s="35">
        <f t="shared" ca="1" si="17"/>
        <v>2400</v>
      </c>
      <c r="AB68" s="35">
        <f t="shared" ca="1" si="5"/>
        <v>2006.0787401574803</v>
      </c>
      <c r="AC68" s="35">
        <f t="shared" ca="1" si="6"/>
        <v>2190.1338582677163</v>
      </c>
      <c r="AD68" s="35">
        <f t="shared" ca="1" si="18"/>
        <v>184.05511811023598</v>
      </c>
    </row>
    <row r="69" spans="1:30" x14ac:dyDescent="0.25">
      <c r="A69" t="s">
        <v>37</v>
      </c>
      <c r="B69" t="s">
        <v>4</v>
      </c>
      <c r="C69" t="s">
        <v>41</v>
      </c>
      <c r="D69" s="37">
        <v>7629.9212598425192</v>
      </c>
      <c r="E69" s="37">
        <v>7879.9212598425202</v>
      </c>
      <c r="F69" s="5">
        <v>2339</v>
      </c>
      <c r="G69" s="37">
        <f t="shared" si="7"/>
        <v>7629.9212598425192</v>
      </c>
      <c r="H69" s="37">
        <f t="shared" si="8"/>
        <v>250.00000000000091</v>
      </c>
      <c r="I69" s="37">
        <f t="shared" si="0"/>
        <v>5290.9212598425192</v>
      </c>
      <c r="J69" s="37">
        <f t="shared" si="9"/>
        <v>5540.9212598425202</v>
      </c>
      <c r="K69" s="37">
        <f t="shared" si="10"/>
        <v>1</v>
      </c>
      <c r="L69" s="35">
        <f t="shared" si="19"/>
        <v>116</v>
      </c>
      <c r="M69" s="34"/>
      <c r="N69" s="35"/>
      <c r="O69">
        <v>63</v>
      </c>
      <c r="P69">
        <f t="shared" si="11"/>
        <v>32</v>
      </c>
      <c r="Q69">
        <f t="shared" si="12"/>
        <v>1</v>
      </c>
      <c r="R69">
        <f t="shared" ca="1" si="13"/>
        <v>1</v>
      </c>
      <c r="S69" t="str">
        <f t="shared" ca="1" si="14"/>
        <v>UE-18r</v>
      </c>
      <c r="T69" t="str">
        <f t="shared" ca="1" si="1"/>
        <v>LFA</v>
      </c>
      <c r="U69" t="str">
        <f t="shared" ca="1" si="2"/>
        <v>DV</v>
      </c>
      <c r="V69" s="37">
        <f t="shared" ca="1" si="3"/>
        <v>2190.1338582677163</v>
      </c>
      <c r="W69" s="37">
        <f t="shared" ca="1" si="15"/>
        <v>2270.8425196850394</v>
      </c>
      <c r="X69" s="37">
        <f t="shared" ca="1" si="16"/>
        <v>5</v>
      </c>
      <c r="Y69" s="37">
        <f t="shared" ca="1" si="4"/>
        <v>5</v>
      </c>
      <c r="Z69" s="35">
        <f t="shared" ca="1" si="20"/>
        <v>2000</v>
      </c>
      <c r="AA69" s="35">
        <f t="shared" ca="1" si="17"/>
        <v>2400</v>
      </c>
      <c r="AB69" s="35">
        <f t="shared" ca="1" si="5"/>
        <v>2190.1338582677163</v>
      </c>
      <c r="AC69" s="35">
        <f t="shared" ca="1" si="6"/>
        <v>2270.8425196850394</v>
      </c>
      <c r="AD69" s="35">
        <f t="shared" ca="1" si="18"/>
        <v>80.708661417323128</v>
      </c>
    </row>
    <row r="70" spans="1:30" x14ac:dyDescent="0.25">
      <c r="A70" t="s">
        <v>37</v>
      </c>
      <c r="B70" t="s">
        <v>9</v>
      </c>
      <c r="C70" t="s">
        <v>41</v>
      </c>
      <c r="D70" s="37">
        <v>7879.9212598425202</v>
      </c>
      <c r="E70" s="37">
        <v>8229.9868766404197</v>
      </c>
      <c r="F70" s="5">
        <v>2339</v>
      </c>
      <c r="G70" s="37">
        <f t="shared" si="7"/>
        <v>7879.9212598425202</v>
      </c>
      <c r="H70" s="37">
        <f t="shared" si="8"/>
        <v>350.06561679789957</v>
      </c>
      <c r="I70" s="37">
        <f t="shared" si="0"/>
        <v>5540.9212598425202</v>
      </c>
      <c r="J70" s="37">
        <f t="shared" si="9"/>
        <v>5890.9868766404197</v>
      </c>
      <c r="K70" s="37">
        <f t="shared" si="10"/>
        <v>2</v>
      </c>
      <c r="L70" s="35">
        <f t="shared" si="19"/>
        <v>117</v>
      </c>
      <c r="M70" s="34"/>
      <c r="N70" s="35"/>
      <c r="O70">
        <v>64</v>
      </c>
      <c r="P70">
        <f t="shared" si="11"/>
        <v>33</v>
      </c>
      <c r="Q70">
        <f t="shared" si="12"/>
        <v>1</v>
      </c>
      <c r="R70">
        <f t="shared" ca="1" si="13"/>
        <v>2</v>
      </c>
      <c r="S70" t="str">
        <f t="shared" ca="1" si="14"/>
        <v>UE-18r</v>
      </c>
      <c r="T70" t="str">
        <f t="shared" ca="1" si="1"/>
        <v>LFA</v>
      </c>
      <c r="U70" t="str">
        <f t="shared" ca="1" si="2"/>
        <v>DV</v>
      </c>
      <c r="V70" s="37">
        <f t="shared" ca="1" si="3"/>
        <v>2270.8425196850394</v>
      </c>
      <c r="W70" s="37">
        <f t="shared" ca="1" si="15"/>
        <v>2522.1548556430444</v>
      </c>
      <c r="X70" s="37">
        <f t="shared" ca="1" si="16"/>
        <v>5</v>
      </c>
      <c r="Y70" s="37">
        <f t="shared" ca="1" si="4"/>
        <v>5</v>
      </c>
      <c r="Z70" s="35">
        <f t="shared" ca="1" si="20"/>
        <v>2000</v>
      </c>
      <c r="AA70" s="35">
        <f t="shared" ca="1" si="17"/>
        <v>2400</v>
      </c>
      <c r="AB70" s="35">
        <f t="shared" ca="1" si="5"/>
        <v>2270.8425196850394</v>
      </c>
      <c r="AC70" s="35">
        <f t="shared" ca="1" si="6"/>
        <v>2400</v>
      </c>
      <c r="AD70" s="35">
        <f t="shared" ca="1" si="18"/>
        <v>129.15748031496059</v>
      </c>
    </row>
    <row r="71" spans="1:30" x14ac:dyDescent="0.25">
      <c r="A71" t="s">
        <v>37</v>
      </c>
      <c r="B71" t="s">
        <v>11</v>
      </c>
      <c r="C71" t="s">
        <v>24</v>
      </c>
      <c r="D71" s="37">
        <v>8229.9868766404197</v>
      </c>
      <c r="E71" s="37">
        <v>8488.8451443569556</v>
      </c>
      <c r="F71" s="5">
        <v>2339</v>
      </c>
      <c r="G71" s="37">
        <f t="shared" si="7"/>
        <v>8229.9868766404197</v>
      </c>
      <c r="H71" s="37">
        <f t="shared" ref="H71:H134" si="21">E71-G71</f>
        <v>258.85826771653592</v>
      </c>
      <c r="I71" s="37">
        <f t="shared" ref="I71:I134" si="22">IF(G71=F71,0,I70+H70)</f>
        <v>5890.9868766404197</v>
      </c>
      <c r="J71" s="37">
        <f t="shared" si="9"/>
        <v>6149.8451443569556</v>
      </c>
      <c r="K71" s="37">
        <f t="shared" si="10"/>
        <v>2</v>
      </c>
      <c r="L71" s="35">
        <f t="shared" si="19"/>
        <v>119</v>
      </c>
      <c r="M71" s="34"/>
      <c r="N71" s="35"/>
      <c r="O71">
        <v>65</v>
      </c>
      <c r="P71">
        <f t="shared" si="11"/>
        <v>33</v>
      </c>
      <c r="Q71">
        <f t="shared" si="12"/>
        <v>2</v>
      </c>
      <c r="R71">
        <f t="shared" ca="1" si="13"/>
        <v>2</v>
      </c>
      <c r="S71" t="str">
        <f t="shared" ca="1" si="14"/>
        <v>UE-18r</v>
      </c>
      <c r="T71" t="str">
        <f t="shared" ref="T71:T134" ca="1" si="23">OFFSET($B$6,$P71,0)</f>
        <v>LFA</v>
      </c>
      <c r="U71" t="str">
        <f t="shared" ref="U71:U134" ca="1" si="24">OFFSET($C$6,$P71,0)</f>
        <v>DV</v>
      </c>
      <c r="V71" s="37">
        <f t="shared" ref="V71:V134" ca="1" si="25">OFFSET($I$6,$P71,0)</f>
        <v>2270.8425196850394</v>
      </c>
      <c r="W71" s="37">
        <f t="shared" ref="W71:W134" ca="1" si="26">OFFSET($J$6,$P71,0)</f>
        <v>2522.1548556430444</v>
      </c>
      <c r="X71" s="37">
        <f t="shared" ref="X71:X134" ca="1" si="27">TRUNC(V71/400)</f>
        <v>5</v>
      </c>
      <c r="Y71" s="37">
        <f t="shared" ref="Y71:Y134" ca="1" si="28">IF(Q71=1,X71,Y70+1)</f>
        <v>6</v>
      </c>
      <c r="Z71" s="35">
        <f t="shared" ca="1" si="20"/>
        <v>2400</v>
      </c>
      <c r="AA71" s="35">
        <f t="shared" ref="AA71:AA134" ca="1" si="29">400*(Y71+1)</f>
        <v>2800</v>
      </c>
      <c r="AB71" s="35">
        <f t="shared" ref="AB71:AB134" ca="1" si="30">IF(Q71=1,V71,Z71)</f>
        <v>2400</v>
      </c>
      <c r="AC71" s="35">
        <f t="shared" ref="AC71:AC134" ca="1" si="31">IF(Q71=R71,W71,AA71)</f>
        <v>2522.1548556430444</v>
      </c>
      <c r="AD71" s="35">
        <f t="shared" ca="1" si="18"/>
        <v>122.15485564304436</v>
      </c>
    </row>
    <row r="72" spans="1:30" x14ac:dyDescent="0.25">
      <c r="A72" t="s">
        <v>48</v>
      </c>
      <c r="B72" t="s">
        <v>11</v>
      </c>
      <c r="C72" t="s">
        <v>18</v>
      </c>
      <c r="D72" s="37">
        <v>2033.1364829396325</v>
      </c>
      <c r="E72" s="37">
        <v>2569.8818897637793</v>
      </c>
      <c r="F72" s="5">
        <v>2221</v>
      </c>
      <c r="G72" s="37">
        <f t="shared" ref="G72:G135" si="32">IF(A71=A72,D72,F72)</f>
        <v>2221</v>
      </c>
      <c r="H72" s="37">
        <f t="shared" si="21"/>
        <v>348.88188976377933</v>
      </c>
      <c r="I72" s="37">
        <f t="shared" si="22"/>
        <v>0</v>
      </c>
      <c r="J72" s="37">
        <f t="shared" ref="J72:J135" si="33">I72+H72</f>
        <v>348.88188976377933</v>
      </c>
      <c r="K72" s="37">
        <f t="shared" ref="K72:K135" si="34">((INT(J72/400)+1) - (INT(I72/400)+1))+1</f>
        <v>1</v>
      </c>
      <c r="L72" s="35">
        <f t="shared" si="19"/>
        <v>121</v>
      </c>
      <c r="M72" s="34"/>
      <c r="N72" s="35"/>
      <c r="O72">
        <v>66</v>
      </c>
      <c r="P72">
        <f t="shared" ref="P72:P135" si="35">MATCH(O72,$L$7:$L$99991)</f>
        <v>34</v>
      </c>
      <c r="Q72">
        <f t="shared" ref="Q72:Q135" si="36">IF(P72=P71,Q71+1,1)</f>
        <v>1</v>
      </c>
      <c r="R72">
        <f t="shared" ref="R72:R135" ca="1" si="37">OFFSET($K$6,P72,0)</f>
        <v>2</v>
      </c>
      <c r="S72" t="str">
        <f t="shared" ref="S72:S135" ca="1" si="38">OFFSET($A$6,P72,0)</f>
        <v>UE-18r</v>
      </c>
      <c r="T72" t="str">
        <f t="shared" ca="1" si="23"/>
        <v>TCU</v>
      </c>
      <c r="U72" t="str">
        <f t="shared" ca="1" si="24"/>
        <v>KF</v>
      </c>
      <c r="V72" s="37">
        <f t="shared" ca="1" si="25"/>
        <v>2522.1548556430444</v>
      </c>
      <c r="W72" s="37">
        <f t="shared" ca="1" si="26"/>
        <v>3120.908136482939</v>
      </c>
      <c r="X72" s="37">
        <f t="shared" ca="1" si="27"/>
        <v>6</v>
      </c>
      <c r="Y72" s="37">
        <f t="shared" ca="1" si="28"/>
        <v>6</v>
      </c>
      <c r="Z72" s="35">
        <f t="shared" ref="Z72:Z135" ca="1" si="39">AA72-400</f>
        <v>2400</v>
      </c>
      <c r="AA72" s="35">
        <f t="shared" ca="1" si="29"/>
        <v>2800</v>
      </c>
      <c r="AB72" s="35">
        <f t="shared" ca="1" si="30"/>
        <v>2522.1548556430444</v>
      </c>
      <c r="AC72" s="35">
        <f t="shared" ca="1" si="31"/>
        <v>2800</v>
      </c>
      <c r="AD72" s="35">
        <f t="shared" ref="AD72:AD135" ca="1" si="40">AC72-AB72</f>
        <v>277.84514435695564</v>
      </c>
    </row>
    <row r="73" spans="1:30" x14ac:dyDescent="0.25">
      <c r="A73" t="s">
        <v>48</v>
      </c>
      <c r="B73" t="s">
        <v>11</v>
      </c>
      <c r="C73" t="s">
        <v>18</v>
      </c>
      <c r="D73" s="37">
        <v>2569.8818897637793</v>
      </c>
      <c r="E73" s="37">
        <v>2638.1233595800522</v>
      </c>
      <c r="F73" s="5">
        <v>2221</v>
      </c>
      <c r="G73" s="37">
        <f t="shared" si="32"/>
        <v>2569.8818897637793</v>
      </c>
      <c r="H73" s="37">
        <f t="shared" si="21"/>
        <v>68.241469816272911</v>
      </c>
      <c r="I73" s="37">
        <f t="shared" si="22"/>
        <v>348.88188976377933</v>
      </c>
      <c r="J73" s="37">
        <f t="shared" si="33"/>
        <v>417.12335958005224</v>
      </c>
      <c r="K73" s="37">
        <f t="shared" si="34"/>
        <v>2</v>
      </c>
      <c r="L73" s="35">
        <f t="shared" ref="L73:L136" si="41">L72+K72</f>
        <v>122</v>
      </c>
      <c r="M73" s="34"/>
      <c r="N73" s="35"/>
      <c r="O73">
        <v>67</v>
      </c>
      <c r="P73">
        <f t="shared" si="35"/>
        <v>34</v>
      </c>
      <c r="Q73">
        <f t="shared" si="36"/>
        <v>2</v>
      </c>
      <c r="R73">
        <f t="shared" ca="1" si="37"/>
        <v>2</v>
      </c>
      <c r="S73" t="str">
        <f t="shared" ca="1" si="38"/>
        <v>UE-18r</v>
      </c>
      <c r="T73" t="str">
        <f t="shared" ca="1" si="23"/>
        <v>TCU</v>
      </c>
      <c r="U73" t="str">
        <f t="shared" ca="1" si="24"/>
        <v>KF</v>
      </c>
      <c r="V73" s="37">
        <f t="shared" ca="1" si="25"/>
        <v>2522.1548556430444</v>
      </c>
      <c r="W73" s="37">
        <f t="shared" ca="1" si="26"/>
        <v>3120.908136482939</v>
      </c>
      <c r="X73" s="37">
        <f t="shared" ca="1" si="27"/>
        <v>6</v>
      </c>
      <c r="Y73" s="37">
        <f t="shared" ca="1" si="28"/>
        <v>7</v>
      </c>
      <c r="Z73" s="35">
        <f t="shared" ca="1" si="39"/>
        <v>2800</v>
      </c>
      <c r="AA73" s="35">
        <f t="shared" ca="1" si="29"/>
        <v>3200</v>
      </c>
      <c r="AB73" s="35">
        <f t="shared" ca="1" si="30"/>
        <v>2800</v>
      </c>
      <c r="AC73" s="35">
        <f t="shared" ca="1" si="31"/>
        <v>3120.908136482939</v>
      </c>
      <c r="AD73" s="35">
        <f t="shared" ca="1" si="40"/>
        <v>320.90813648293897</v>
      </c>
    </row>
    <row r="74" spans="1:30" x14ac:dyDescent="0.25">
      <c r="A74" t="s">
        <v>48</v>
      </c>
      <c r="B74" t="s">
        <v>9</v>
      </c>
      <c r="C74" t="s">
        <v>5</v>
      </c>
      <c r="D74" s="37">
        <v>2638.1233595800522</v>
      </c>
      <c r="E74" s="37">
        <v>2729.0026246719158</v>
      </c>
      <c r="F74" s="5">
        <v>2221</v>
      </c>
      <c r="G74" s="37">
        <f t="shared" si="32"/>
        <v>2638.1233595800522</v>
      </c>
      <c r="H74" s="37">
        <f t="shared" si="21"/>
        <v>90.879265091863545</v>
      </c>
      <c r="I74" s="37">
        <f t="shared" si="22"/>
        <v>417.12335958005224</v>
      </c>
      <c r="J74" s="37">
        <f t="shared" si="33"/>
        <v>508.00262467191578</v>
      </c>
      <c r="K74" s="37">
        <f t="shared" si="34"/>
        <v>1</v>
      </c>
      <c r="L74" s="35">
        <f t="shared" si="41"/>
        <v>124</v>
      </c>
      <c r="M74" s="34"/>
      <c r="N74" s="35"/>
      <c r="O74">
        <v>68</v>
      </c>
      <c r="P74">
        <f t="shared" si="35"/>
        <v>35</v>
      </c>
      <c r="Q74">
        <f t="shared" si="36"/>
        <v>1</v>
      </c>
      <c r="R74">
        <f t="shared" ca="1" si="37"/>
        <v>2</v>
      </c>
      <c r="S74" t="str">
        <f t="shared" ca="1" si="38"/>
        <v>UE-18r</v>
      </c>
      <c r="T74" t="str">
        <f t="shared" ca="1" si="23"/>
        <v>WTA</v>
      </c>
      <c r="U74" t="str">
        <f t="shared" ca="1" si="24"/>
        <v>DV</v>
      </c>
      <c r="V74" s="37">
        <f t="shared" ca="1" si="25"/>
        <v>3120.908136482939</v>
      </c>
      <c r="W74" s="37">
        <f t="shared" ca="1" si="26"/>
        <v>3296.1049868766404</v>
      </c>
      <c r="X74" s="37">
        <f t="shared" ca="1" si="27"/>
        <v>7</v>
      </c>
      <c r="Y74" s="37">
        <f t="shared" ca="1" si="28"/>
        <v>7</v>
      </c>
      <c r="Z74" s="35">
        <f t="shared" ca="1" si="39"/>
        <v>2800</v>
      </c>
      <c r="AA74" s="35">
        <f t="shared" ca="1" si="29"/>
        <v>3200</v>
      </c>
      <c r="AB74" s="35">
        <f t="shared" ca="1" si="30"/>
        <v>3120.908136482939</v>
      </c>
      <c r="AC74" s="35">
        <f t="shared" ca="1" si="31"/>
        <v>3200</v>
      </c>
      <c r="AD74" s="35">
        <f t="shared" ca="1" si="40"/>
        <v>79.091863517061029</v>
      </c>
    </row>
    <row r="75" spans="1:30" x14ac:dyDescent="0.25">
      <c r="A75" t="s">
        <v>48</v>
      </c>
      <c r="B75" t="s">
        <v>11</v>
      </c>
      <c r="C75" t="s">
        <v>18</v>
      </c>
      <c r="D75" s="37">
        <v>2729.0026246719158</v>
      </c>
      <c r="E75" s="37">
        <v>2799.8687664041991</v>
      </c>
      <c r="F75" s="5">
        <v>2221</v>
      </c>
      <c r="G75" s="37">
        <f t="shared" si="32"/>
        <v>2729.0026246719158</v>
      </c>
      <c r="H75" s="37">
        <f t="shared" si="21"/>
        <v>70.866141732283268</v>
      </c>
      <c r="I75" s="37">
        <f t="shared" si="22"/>
        <v>508.00262467191578</v>
      </c>
      <c r="J75" s="37">
        <f t="shared" si="33"/>
        <v>578.86876640419905</v>
      </c>
      <c r="K75" s="37">
        <f t="shared" si="34"/>
        <v>1</v>
      </c>
      <c r="L75" s="35">
        <f t="shared" si="41"/>
        <v>125</v>
      </c>
      <c r="M75" s="34"/>
      <c r="N75" s="35"/>
      <c r="O75">
        <v>69</v>
      </c>
      <c r="P75">
        <f t="shared" si="35"/>
        <v>35</v>
      </c>
      <c r="Q75">
        <f t="shared" si="36"/>
        <v>2</v>
      </c>
      <c r="R75">
        <f t="shared" ca="1" si="37"/>
        <v>2</v>
      </c>
      <c r="S75" t="str">
        <f t="shared" ca="1" si="38"/>
        <v>UE-18r</v>
      </c>
      <c r="T75" t="str">
        <f t="shared" ca="1" si="23"/>
        <v>WTA</v>
      </c>
      <c r="U75" t="str">
        <f t="shared" ca="1" si="24"/>
        <v>DV</v>
      </c>
      <c r="V75" s="37">
        <f t="shared" ca="1" si="25"/>
        <v>3120.908136482939</v>
      </c>
      <c r="W75" s="37">
        <f t="shared" ca="1" si="26"/>
        <v>3296.1049868766404</v>
      </c>
      <c r="X75" s="37">
        <f t="shared" ca="1" si="27"/>
        <v>7</v>
      </c>
      <c r="Y75" s="37">
        <f t="shared" ca="1" si="28"/>
        <v>8</v>
      </c>
      <c r="Z75" s="35">
        <f t="shared" ca="1" si="39"/>
        <v>3200</v>
      </c>
      <c r="AA75" s="35">
        <f t="shared" ca="1" si="29"/>
        <v>3600</v>
      </c>
      <c r="AB75" s="35">
        <f t="shared" ca="1" si="30"/>
        <v>3200</v>
      </c>
      <c r="AC75" s="35">
        <f t="shared" ca="1" si="31"/>
        <v>3296.1049868766404</v>
      </c>
      <c r="AD75" s="35">
        <f t="shared" ca="1" si="40"/>
        <v>96.104986876640396</v>
      </c>
    </row>
    <row r="76" spans="1:30" x14ac:dyDescent="0.25">
      <c r="A76" t="s">
        <v>48</v>
      </c>
      <c r="B76" t="s">
        <v>11</v>
      </c>
      <c r="C76" t="s">
        <v>18</v>
      </c>
      <c r="D76" s="37">
        <v>2799.8687664041991</v>
      </c>
      <c r="E76" s="37">
        <v>2933.070866141732</v>
      </c>
      <c r="F76" s="5">
        <v>2221</v>
      </c>
      <c r="G76" s="37">
        <f t="shared" si="32"/>
        <v>2799.8687664041991</v>
      </c>
      <c r="H76" s="37">
        <f t="shared" si="21"/>
        <v>133.20209973753299</v>
      </c>
      <c r="I76" s="37">
        <f t="shared" si="22"/>
        <v>578.86876640419905</v>
      </c>
      <c r="J76" s="37">
        <f t="shared" si="33"/>
        <v>712.07086614173204</v>
      </c>
      <c r="K76" s="37">
        <f t="shared" si="34"/>
        <v>1</v>
      </c>
      <c r="L76" s="35">
        <f t="shared" si="41"/>
        <v>126</v>
      </c>
      <c r="M76" s="34"/>
      <c r="N76" s="35"/>
      <c r="O76">
        <v>70</v>
      </c>
      <c r="P76">
        <f t="shared" si="35"/>
        <v>36</v>
      </c>
      <c r="Q76">
        <f t="shared" si="36"/>
        <v>1</v>
      </c>
      <c r="R76">
        <f t="shared" ca="1" si="37"/>
        <v>1</v>
      </c>
      <c r="S76" t="str">
        <f t="shared" ca="1" si="38"/>
        <v>UE-18r</v>
      </c>
      <c r="T76" t="str">
        <f t="shared" ca="1" si="23"/>
        <v>WTA</v>
      </c>
      <c r="U76" t="str">
        <f t="shared" ca="1" si="24"/>
        <v>DV</v>
      </c>
      <c r="V76" s="37">
        <f t="shared" ca="1" si="25"/>
        <v>3296.1049868766404</v>
      </c>
      <c r="W76" s="37">
        <f t="shared" ca="1" si="26"/>
        <v>3365.9868766404197</v>
      </c>
      <c r="X76" s="37">
        <f t="shared" ca="1" si="27"/>
        <v>8</v>
      </c>
      <c r="Y76" s="37">
        <f t="shared" ca="1" si="28"/>
        <v>8</v>
      </c>
      <c r="Z76" s="35">
        <f t="shared" ca="1" si="39"/>
        <v>3200</v>
      </c>
      <c r="AA76" s="35">
        <f t="shared" ca="1" si="29"/>
        <v>3600</v>
      </c>
      <c r="AB76" s="35">
        <f t="shared" ca="1" si="30"/>
        <v>3296.1049868766404</v>
      </c>
      <c r="AC76" s="35">
        <f t="shared" ca="1" si="31"/>
        <v>3365.9868766404197</v>
      </c>
      <c r="AD76" s="35">
        <f t="shared" ca="1" si="40"/>
        <v>69.881889763779327</v>
      </c>
    </row>
    <row r="77" spans="1:30" x14ac:dyDescent="0.25">
      <c r="A77" t="s">
        <v>48</v>
      </c>
      <c r="B77" t="s">
        <v>4</v>
      </c>
      <c r="C77" t="s">
        <v>5</v>
      </c>
      <c r="D77" s="37">
        <v>2933.070866141732</v>
      </c>
      <c r="E77" s="37">
        <v>3609.9081364829394</v>
      </c>
      <c r="F77" s="5">
        <v>2221</v>
      </c>
      <c r="G77" s="37">
        <f t="shared" si="32"/>
        <v>2933.070866141732</v>
      </c>
      <c r="H77" s="37">
        <f t="shared" si="21"/>
        <v>676.83727034120739</v>
      </c>
      <c r="I77" s="37">
        <f t="shared" si="22"/>
        <v>712.07086614173204</v>
      </c>
      <c r="J77" s="37">
        <f t="shared" si="33"/>
        <v>1388.9081364829394</v>
      </c>
      <c r="K77" s="37">
        <f t="shared" si="34"/>
        <v>3</v>
      </c>
      <c r="L77" s="35">
        <f t="shared" si="41"/>
        <v>127</v>
      </c>
      <c r="M77" s="34"/>
      <c r="N77" s="35"/>
      <c r="O77">
        <v>71</v>
      </c>
      <c r="P77">
        <f t="shared" si="35"/>
        <v>37</v>
      </c>
      <c r="Q77">
        <f t="shared" si="36"/>
        <v>1</v>
      </c>
      <c r="R77">
        <f t="shared" ca="1" si="37"/>
        <v>2</v>
      </c>
      <c r="S77" t="str">
        <f t="shared" ca="1" si="38"/>
        <v>UE-18r</v>
      </c>
      <c r="T77" t="str">
        <f t="shared" ca="1" si="23"/>
        <v>WTA</v>
      </c>
      <c r="U77" t="str">
        <f t="shared" ca="1" si="24"/>
        <v>DV</v>
      </c>
      <c r="V77" s="37">
        <f t="shared" ca="1" si="25"/>
        <v>3365.9868766404197</v>
      </c>
      <c r="W77" s="37">
        <f t="shared" ca="1" si="26"/>
        <v>3640.0026246719162</v>
      </c>
      <c r="X77" s="37">
        <f t="shared" ca="1" si="27"/>
        <v>8</v>
      </c>
      <c r="Y77" s="37">
        <f t="shared" ca="1" si="28"/>
        <v>8</v>
      </c>
      <c r="Z77" s="35">
        <f t="shared" ca="1" si="39"/>
        <v>3200</v>
      </c>
      <c r="AA77" s="35">
        <f t="shared" ca="1" si="29"/>
        <v>3600</v>
      </c>
      <c r="AB77" s="35">
        <f t="shared" ca="1" si="30"/>
        <v>3365.9868766404197</v>
      </c>
      <c r="AC77" s="35">
        <f t="shared" ca="1" si="31"/>
        <v>3600</v>
      </c>
      <c r="AD77" s="35">
        <f t="shared" ca="1" si="40"/>
        <v>234.01312335958028</v>
      </c>
    </row>
    <row r="78" spans="1:30" x14ac:dyDescent="0.25">
      <c r="A78" t="s">
        <v>48</v>
      </c>
      <c r="B78" t="s">
        <v>11</v>
      </c>
      <c r="C78" t="s">
        <v>12</v>
      </c>
      <c r="D78" s="37">
        <v>3609.9081364829394</v>
      </c>
      <c r="E78" s="37">
        <v>3674.8687664041991</v>
      </c>
      <c r="F78" s="5">
        <v>2221</v>
      </c>
      <c r="G78" s="37">
        <f t="shared" si="32"/>
        <v>3609.9081364829394</v>
      </c>
      <c r="H78" s="37">
        <f t="shared" si="21"/>
        <v>64.960629921259624</v>
      </c>
      <c r="I78" s="37">
        <f t="shared" si="22"/>
        <v>1388.9081364829394</v>
      </c>
      <c r="J78" s="37">
        <f t="shared" si="33"/>
        <v>1453.8687664041991</v>
      </c>
      <c r="K78" s="37">
        <f t="shared" si="34"/>
        <v>1</v>
      </c>
      <c r="L78" s="35">
        <f t="shared" si="41"/>
        <v>130</v>
      </c>
      <c r="M78" s="34"/>
      <c r="N78" s="35"/>
      <c r="O78">
        <v>72</v>
      </c>
      <c r="P78">
        <f t="shared" si="35"/>
        <v>37</v>
      </c>
      <c r="Q78">
        <f t="shared" si="36"/>
        <v>2</v>
      </c>
      <c r="R78">
        <f t="shared" ca="1" si="37"/>
        <v>2</v>
      </c>
      <c r="S78" t="str">
        <f t="shared" ca="1" si="38"/>
        <v>UE-18r</v>
      </c>
      <c r="T78" t="str">
        <f t="shared" ca="1" si="23"/>
        <v>WTA</v>
      </c>
      <c r="U78" t="str">
        <f t="shared" ca="1" si="24"/>
        <v>DV</v>
      </c>
      <c r="V78" s="37">
        <f t="shared" ca="1" si="25"/>
        <v>3365.9868766404197</v>
      </c>
      <c r="W78" s="37">
        <f t="shared" ca="1" si="26"/>
        <v>3640.0026246719162</v>
      </c>
      <c r="X78" s="37">
        <f t="shared" ca="1" si="27"/>
        <v>8</v>
      </c>
      <c r="Y78" s="37">
        <f t="shared" ca="1" si="28"/>
        <v>9</v>
      </c>
      <c r="Z78" s="35">
        <f t="shared" ca="1" si="39"/>
        <v>3600</v>
      </c>
      <c r="AA78" s="35">
        <f t="shared" ca="1" si="29"/>
        <v>4000</v>
      </c>
      <c r="AB78" s="35">
        <f t="shared" ca="1" si="30"/>
        <v>3600</v>
      </c>
      <c r="AC78" s="35">
        <f t="shared" ca="1" si="31"/>
        <v>3640.0026246719162</v>
      </c>
      <c r="AD78" s="35">
        <f t="shared" ca="1" si="40"/>
        <v>40.002624671916237</v>
      </c>
    </row>
    <row r="79" spans="1:30" x14ac:dyDescent="0.25">
      <c r="A79" t="s">
        <v>48</v>
      </c>
      <c r="B79" t="s">
        <v>4</v>
      </c>
      <c r="C79" t="s">
        <v>5</v>
      </c>
      <c r="D79" s="37">
        <v>3674.8687664041991</v>
      </c>
      <c r="E79" s="37">
        <v>3975.0656167978996</v>
      </c>
      <c r="F79" s="5">
        <v>2221</v>
      </c>
      <c r="G79" s="37">
        <f t="shared" si="32"/>
        <v>3674.8687664041991</v>
      </c>
      <c r="H79" s="37">
        <f t="shared" si="21"/>
        <v>300.19685039370052</v>
      </c>
      <c r="I79" s="37">
        <f t="shared" si="22"/>
        <v>1453.8687664041991</v>
      </c>
      <c r="J79" s="37">
        <f t="shared" si="33"/>
        <v>1754.0656167978996</v>
      </c>
      <c r="K79" s="37">
        <f t="shared" si="34"/>
        <v>2</v>
      </c>
      <c r="L79" s="35">
        <f t="shared" si="41"/>
        <v>131</v>
      </c>
      <c r="M79" s="34"/>
      <c r="N79" s="35"/>
      <c r="O79">
        <v>73</v>
      </c>
      <c r="P79">
        <f t="shared" si="35"/>
        <v>38</v>
      </c>
      <c r="Q79">
        <f t="shared" si="36"/>
        <v>1</v>
      </c>
      <c r="R79">
        <f t="shared" ca="1" si="37"/>
        <v>4</v>
      </c>
      <c r="S79" t="str">
        <f t="shared" ca="1" si="38"/>
        <v>UE-19b 1 WW</v>
      </c>
      <c r="T79" t="str">
        <f t="shared" ca="1" si="23"/>
        <v>LFA</v>
      </c>
      <c r="U79" t="str">
        <f t="shared" ca="1" si="24"/>
        <v>DV</v>
      </c>
      <c r="V79" s="37">
        <f t="shared" ca="1" si="25"/>
        <v>0</v>
      </c>
      <c r="W79" s="37">
        <f t="shared" ca="1" si="26"/>
        <v>1403.0131233595803</v>
      </c>
      <c r="X79" s="37">
        <f t="shared" ca="1" si="27"/>
        <v>0</v>
      </c>
      <c r="Y79" s="37">
        <f t="shared" ca="1" si="28"/>
        <v>0</v>
      </c>
      <c r="Z79" s="35">
        <f t="shared" ca="1" si="39"/>
        <v>0</v>
      </c>
      <c r="AA79" s="35">
        <f t="shared" ca="1" si="29"/>
        <v>400</v>
      </c>
      <c r="AB79" s="35">
        <f t="shared" ca="1" si="30"/>
        <v>0</v>
      </c>
      <c r="AC79" s="35">
        <f t="shared" ca="1" si="31"/>
        <v>400</v>
      </c>
      <c r="AD79" s="35">
        <f t="shared" ca="1" si="40"/>
        <v>400</v>
      </c>
    </row>
    <row r="80" spans="1:30" x14ac:dyDescent="0.25">
      <c r="A80" t="s">
        <v>48</v>
      </c>
      <c r="B80" t="s">
        <v>11</v>
      </c>
      <c r="C80" t="s">
        <v>23</v>
      </c>
      <c r="D80" s="37">
        <v>3975.0656167978996</v>
      </c>
      <c r="E80" s="37">
        <v>4125</v>
      </c>
      <c r="F80" s="5">
        <v>2221</v>
      </c>
      <c r="G80" s="37">
        <f t="shared" si="32"/>
        <v>3975.0656167978996</v>
      </c>
      <c r="H80" s="37">
        <f t="shared" si="21"/>
        <v>149.93438320210043</v>
      </c>
      <c r="I80" s="37">
        <f t="shared" si="22"/>
        <v>1754.0656167978996</v>
      </c>
      <c r="J80" s="37">
        <f t="shared" si="33"/>
        <v>1904</v>
      </c>
      <c r="K80" s="37">
        <f t="shared" si="34"/>
        <v>1</v>
      </c>
      <c r="L80" s="35">
        <f t="shared" si="41"/>
        <v>133</v>
      </c>
      <c r="M80" s="34"/>
      <c r="N80" s="35"/>
      <c r="O80">
        <v>74</v>
      </c>
      <c r="P80">
        <f t="shared" si="35"/>
        <v>38</v>
      </c>
      <c r="Q80">
        <f t="shared" si="36"/>
        <v>2</v>
      </c>
      <c r="R80">
        <f t="shared" ca="1" si="37"/>
        <v>4</v>
      </c>
      <c r="S80" t="str">
        <f t="shared" ca="1" si="38"/>
        <v>UE-19b 1 WW</v>
      </c>
      <c r="T80" t="str">
        <f t="shared" ca="1" si="23"/>
        <v>LFA</v>
      </c>
      <c r="U80" t="str">
        <f t="shared" ca="1" si="24"/>
        <v>DV</v>
      </c>
      <c r="V80" s="37">
        <f t="shared" ca="1" si="25"/>
        <v>0</v>
      </c>
      <c r="W80" s="37">
        <f t="shared" ca="1" si="26"/>
        <v>1403.0131233595803</v>
      </c>
      <c r="X80" s="37">
        <f t="shared" ca="1" si="27"/>
        <v>0</v>
      </c>
      <c r="Y80" s="37">
        <f t="shared" ca="1" si="28"/>
        <v>1</v>
      </c>
      <c r="Z80" s="35">
        <f t="shared" ca="1" si="39"/>
        <v>400</v>
      </c>
      <c r="AA80" s="35">
        <f t="shared" ca="1" si="29"/>
        <v>800</v>
      </c>
      <c r="AB80" s="35">
        <f t="shared" ca="1" si="30"/>
        <v>400</v>
      </c>
      <c r="AC80" s="35">
        <f t="shared" ca="1" si="31"/>
        <v>800</v>
      </c>
      <c r="AD80" s="35">
        <f t="shared" ca="1" si="40"/>
        <v>400</v>
      </c>
    </row>
    <row r="81" spans="1:30" x14ac:dyDescent="0.25">
      <c r="A81" t="s">
        <v>48</v>
      </c>
      <c r="B81" t="s">
        <v>11</v>
      </c>
      <c r="C81" t="s">
        <v>12</v>
      </c>
      <c r="D81" s="37">
        <v>4125</v>
      </c>
      <c r="E81" s="37">
        <v>4375</v>
      </c>
      <c r="F81" s="5">
        <v>2221</v>
      </c>
      <c r="G81" s="37">
        <f t="shared" si="32"/>
        <v>4125</v>
      </c>
      <c r="H81" s="37">
        <f t="shared" si="21"/>
        <v>250</v>
      </c>
      <c r="I81" s="37">
        <f t="shared" si="22"/>
        <v>1904</v>
      </c>
      <c r="J81" s="37">
        <f t="shared" si="33"/>
        <v>2154</v>
      </c>
      <c r="K81" s="37">
        <f t="shared" si="34"/>
        <v>2</v>
      </c>
      <c r="L81" s="35">
        <f t="shared" si="41"/>
        <v>134</v>
      </c>
      <c r="M81" s="34"/>
      <c r="N81" s="35"/>
      <c r="O81">
        <v>75</v>
      </c>
      <c r="P81">
        <f t="shared" si="35"/>
        <v>38</v>
      </c>
      <c r="Q81">
        <f t="shared" si="36"/>
        <v>3</v>
      </c>
      <c r="R81">
        <f t="shared" ca="1" si="37"/>
        <v>4</v>
      </c>
      <c r="S81" t="str">
        <f t="shared" ca="1" si="38"/>
        <v>UE-19b 1 WW</v>
      </c>
      <c r="T81" t="str">
        <f t="shared" ca="1" si="23"/>
        <v>LFA</v>
      </c>
      <c r="U81" t="str">
        <f t="shared" ca="1" si="24"/>
        <v>DV</v>
      </c>
      <c r="V81" s="37">
        <f t="shared" ca="1" si="25"/>
        <v>0</v>
      </c>
      <c r="W81" s="37">
        <f t="shared" ca="1" si="26"/>
        <v>1403.0131233595803</v>
      </c>
      <c r="X81" s="37">
        <f t="shared" ca="1" si="27"/>
        <v>0</v>
      </c>
      <c r="Y81" s="37">
        <f t="shared" ca="1" si="28"/>
        <v>2</v>
      </c>
      <c r="Z81" s="35">
        <f t="shared" ca="1" si="39"/>
        <v>800</v>
      </c>
      <c r="AA81" s="35">
        <f t="shared" ca="1" si="29"/>
        <v>1200</v>
      </c>
      <c r="AB81" s="35">
        <f t="shared" ca="1" si="30"/>
        <v>800</v>
      </c>
      <c r="AC81" s="35">
        <f t="shared" ca="1" si="31"/>
        <v>1200</v>
      </c>
      <c r="AD81" s="35">
        <f t="shared" ca="1" si="40"/>
        <v>400</v>
      </c>
    </row>
    <row r="82" spans="1:30" x14ac:dyDescent="0.25">
      <c r="A82" t="s">
        <v>48</v>
      </c>
      <c r="B82" t="s">
        <v>11</v>
      </c>
      <c r="C82" t="s">
        <v>23</v>
      </c>
      <c r="D82" s="37">
        <v>4375</v>
      </c>
      <c r="E82" s="37">
        <v>4390.0918635170601</v>
      </c>
      <c r="F82" s="5">
        <v>2221</v>
      </c>
      <c r="G82" s="37">
        <f t="shared" si="32"/>
        <v>4375</v>
      </c>
      <c r="H82" s="37">
        <f t="shared" si="21"/>
        <v>15.091863517060119</v>
      </c>
      <c r="I82" s="37">
        <f t="shared" si="22"/>
        <v>2154</v>
      </c>
      <c r="J82" s="37">
        <f t="shared" si="33"/>
        <v>2169.0918635170601</v>
      </c>
      <c r="K82" s="37">
        <f t="shared" si="34"/>
        <v>1</v>
      </c>
      <c r="L82" s="35">
        <f t="shared" si="41"/>
        <v>136</v>
      </c>
      <c r="M82" s="34"/>
      <c r="N82" s="35"/>
      <c r="O82">
        <v>76</v>
      </c>
      <c r="P82">
        <f t="shared" si="35"/>
        <v>38</v>
      </c>
      <c r="Q82">
        <f t="shared" si="36"/>
        <v>4</v>
      </c>
      <c r="R82">
        <f t="shared" ca="1" si="37"/>
        <v>4</v>
      </c>
      <c r="S82" t="str">
        <f t="shared" ca="1" si="38"/>
        <v>UE-19b 1 WW</v>
      </c>
      <c r="T82" t="str">
        <f t="shared" ca="1" si="23"/>
        <v>LFA</v>
      </c>
      <c r="U82" t="str">
        <f t="shared" ca="1" si="24"/>
        <v>DV</v>
      </c>
      <c r="V82" s="37">
        <f t="shared" ca="1" si="25"/>
        <v>0</v>
      </c>
      <c r="W82" s="37">
        <f t="shared" ca="1" si="26"/>
        <v>1403.0131233595803</v>
      </c>
      <c r="X82" s="37">
        <f t="shared" ca="1" si="27"/>
        <v>0</v>
      </c>
      <c r="Y82" s="37">
        <f t="shared" ca="1" si="28"/>
        <v>3</v>
      </c>
      <c r="Z82" s="35">
        <f t="shared" ca="1" si="39"/>
        <v>1200</v>
      </c>
      <c r="AA82" s="35">
        <f t="shared" ca="1" si="29"/>
        <v>1600</v>
      </c>
      <c r="AB82" s="35">
        <f t="shared" ca="1" si="30"/>
        <v>1200</v>
      </c>
      <c r="AC82" s="35">
        <f t="shared" ca="1" si="31"/>
        <v>1403.0131233595803</v>
      </c>
      <c r="AD82" s="35">
        <f t="shared" ca="1" si="40"/>
        <v>203.01312335958028</v>
      </c>
    </row>
    <row r="83" spans="1:30" x14ac:dyDescent="0.25">
      <c r="A83" t="s">
        <v>48</v>
      </c>
      <c r="B83" t="s">
        <v>4</v>
      </c>
      <c r="C83" t="s">
        <v>47</v>
      </c>
      <c r="D83" s="37">
        <v>4390.0918635170601</v>
      </c>
      <c r="E83" s="37">
        <v>4495.0787401574798</v>
      </c>
      <c r="F83" s="5">
        <v>2221</v>
      </c>
      <c r="G83" s="37">
        <f t="shared" si="32"/>
        <v>4390.0918635170601</v>
      </c>
      <c r="H83" s="37">
        <f t="shared" si="21"/>
        <v>104.98687664041972</v>
      </c>
      <c r="I83" s="37">
        <f t="shared" si="22"/>
        <v>2169.0918635170601</v>
      </c>
      <c r="J83" s="37">
        <f t="shared" si="33"/>
        <v>2274.0787401574798</v>
      </c>
      <c r="K83" s="37">
        <f t="shared" si="34"/>
        <v>1</v>
      </c>
      <c r="L83" s="35">
        <f t="shared" si="41"/>
        <v>137</v>
      </c>
      <c r="M83" s="34"/>
      <c r="N83" s="35"/>
      <c r="O83">
        <v>77</v>
      </c>
      <c r="P83">
        <f t="shared" si="35"/>
        <v>39</v>
      </c>
      <c r="Q83">
        <f t="shared" si="36"/>
        <v>1</v>
      </c>
      <c r="R83">
        <f t="shared" ca="1" si="37"/>
        <v>2</v>
      </c>
      <c r="S83" t="str">
        <f t="shared" ca="1" si="38"/>
        <v>UE-19b 1 WW</v>
      </c>
      <c r="T83" t="str">
        <f t="shared" ca="1" si="23"/>
        <v>WTA</v>
      </c>
      <c r="U83" t="str">
        <f t="shared" ca="1" si="24"/>
        <v>DV</v>
      </c>
      <c r="V83" s="37">
        <f t="shared" ca="1" si="25"/>
        <v>1403.0131233595803</v>
      </c>
      <c r="W83" s="37">
        <f t="shared" ca="1" si="26"/>
        <v>1733.0656167979</v>
      </c>
      <c r="X83" s="37">
        <f t="shared" ca="1" si="27"/>
        <v>3</v>
      </c>
      <c r="Y83" s="37">
        <f t="shared" ca="1" si="28"/>
        <v>3</v>
      </c>
      <c r="Z83" s="35">
        <f t="shared" ca="1" si="39"/>
        <v>1200</v>
      </c>
      <c r="AA83" s="35">
        <f t="shared" ca="1" si="29"/>
        <v>1600</v>
      </c>
      <c r="AB83" s="35">
        <f t="shared" ca="1" si="30"/>
        <v>1403.0131233595803</v>
      </c>
      <c r="AC83" s="35">
        <f t="shared" ca="1" si="31"/>
        <v>1600</v>
      </c>
      <c r="AD83" s="35">
        <f t="shared" ca="1" si="40"/>
        <v>196.98687664041972</v>
      </c>
    </row>
    <row r="84" spans="1:30" x14ac:dyDescent="0.25">
      <c r="A84" t="s">
        <v>48</v>
      </c>
      <c r="B84" t="s">
        <v>11</v>
      </c>
      <c r="C84" t="s">
        <v>24</v>
      </c>
      <c r="D84" s="37">
        <v>4495.0787401574798</v>
      </c>
      <c r="E84" s="37">
        <v>4509.8425196850385</v>
      </c>
      <c r="F84" s="5">
        <v>2221</v>
      </c>
      <c r="G84" s="37">
        <f t="shared" si="32"/>
        <v>4495.0787401574798</v>
      </c>
      <c r="H84" s="37">
        <f t="shared" si="21"/>
        <v>14.763779527558654</v>
      </c>
      <c r="I84" s="37">
        <f t="shared" si="22"/>
        <v>2274.0787401574798</v>
      </c>
      <c r="J84" s="37">
        <f t="shared" si="33"/>
        <v>2288.8425196850385</v>
      </c>
      <c r="K84" s="37">
        <f t="shared" si="34"/>
        <v>1</v>
      </c>
      <c r="L84" s="35">
        <f t="shared" si="41"/>
        <v>138</v>
      </c>
      <c r="M84" s="34"/>
      <c r="N84" s="35"/>
      <c r="O84">
        <v>78</v>
      </c>
      <c r="P84">
        <f t="shared" si="35"/>
        <v>39</v>
      </c>
      <c r="Q84">
        <f t="shared" si="36"/>
        <v>2</v>
      </c>
      <c r="R84">
        <f t="shared" ca="1" si="37"/>
        <v>2</v>
      </c>
      <c r="S84" t="str">
        <f t="shared" ca="1" si="38"/>
        <v>UE-19b 1 WW</v>
      </c>
      <c r="T84" t="str">
        <f t="shared" ca="1" si="23"/>
        <v>WTA</v>
      </c>
      <c r="U84" t="str">
        <f t="shared" ca="1" si="24"/>
        <v>DV</v>
      </c>
      <c r="V84" s="37">
        <f t="shared" ca="1" si="25"/>
        <v>1403.0131233595803</v>
      </c>
      <c r="W84" s="37">
        <f t="shared" ca="1" si="26"/>
        <v>1733.0656167979</v>
      </c>
      <c r="X84" s="37">
        <f t="shared" ca="1" si="27"/>
        <v>3</v>
      </c>
      <c r="Y84" s="37">
        <f t="shared" ca="1" si="28"/>
        <v>4</v>
      </c>
      <c r="Z84" s="35">
        <f t="shared" ca="1" si="39"/>
        <v>1600</v>
      </c>
      <c r="AA84" s="35">
        <f t="shared" ca="1" si="29"/>
        <v>2000</v>
      </c>
      <c r="AB84" s="35">
        <f t="shared" ca="1" si="30"/>
        <v>1600</v>
      </c>
      <c r="AC84" s="35">
        <f t="shared" ca="1" si="31"/>
        <v>1733.0656167979</v>
      </c>
      <c r="AD84" s="35">
        <f t="shared" ca="1" si="40"/>
        <v>133.06561679790002</v>
      </c>
    </row>
    <row r="85" spans="1:30" x14ac:dyDescent="0.25">
      <c r="A85" t="s">
        <v>48</v>
      </c>
      <c r="B85" t="s">
        <v>4</v>
      </c>
      <c r="C85" t="s">
        <v>24</v>
      </c>
      <c r="D85" s="37">
        <v>4509.8425196850385</v>
      </c>
      <c r="E85" s="37">
        <v>4714.8950131233587</v>
      </c>
      <c r="F85" s="5">
        <v>2221</v>
      </c>
      <c r="G85" s="37">
        <f t="shared" si="32"/>
        <v>4509.8425196850385</v>
      </c>
      <c r="H85" s="37">
        <f t="shared" si="21"/>
        <v>205.0524934383202</v>
      </c>
      <c r="I85" s="37">
        <f t="shared" si="22"/>
        <v>2288.8425196850385</v>
      </c>
      <c r="J85" s="37">
        <f t="shared" si="33"/>
        <v>2493.8950131233587</v>
      </c>
      <c r="K85" s="37">
        <f t="shared" si="34"/>
        <v>2</v>
      </c>
      <c r="L85" s="35">
        <f t="shared" si="41"/>
        <v>139</v>
      </c>
      <c r="M85" s="34"/>
      <c r="N85" s="35"/>
      <c r="O85">
        <v>79</v>
      </c>
      <c r="P85">
        <f t="shared" si="35"/>
        <v>40</v>
      </c>
      <c r="Q85">
        <f t="shared" si="36"/>
        <v>1</v>
      </c>
      <c r="R85">
        <f t="shared" ca="1" si="37"/>
        <v>1</v>
      </c>
      <c r="S85" t="str">
        <f t="shared" ca="1" si="38"/>
        <v>UE-19b 1 WW</v>
      </c>
      <c r="T85" t="str">
        <f t="shared" ca="1" si="23"/>
        <v>WTA</v>
      </c>
      <c r="U85" t="str">
        <f t="shared" ca="1" si="24"/>
        <v>DV</v>
      </c>
      <c r="V85" s="37">
        <f t="shared" ca="1" si="25"/>
        <v>1733.0656167979</v>
      </c>
      <c r="W85" s="37">
        <f t="shared" ca="1" si="26"/>
        <v>1808.853018372703</v>
      </c>
      <c r="X85" s="37">
        <f t="shared" ca="1" si="27"/>
        <v>4</v>
      </c>
      <c r="Y85" s="37">
        <f t="shared" ca="1" si="28"/>
        <v>4</v>
      </c>
      <c r="Z85" s="35">
        <f t="shared" ca="1" si="39"/>
        <v>1600</v>
      </c>
      <c r="AA85" s="35">
        <f t="shared" ca="1" si="29"/>
        <v>2000</v>
      </c>
      <c r="AB85" s="35">
        <f t="shared" ca="1" si="30"/>
        <v>1733.0656167979</v>
      </c>
      <c r="AC85" s="35">
        <f t="shared" ca="1" si="31"/>
        <v>1808.853018372703</v>
      </c>
      <c r="AD85" s="35">
        <f t="shared" ca="1" si="40"/>
        <v>75.787401574802971</v>
      </c>
    </row>
    <row r="86" spans="1:30" x14ac:dyDescent="0.25">
      <c r="A86" t="s">
        <v>48</v>
      </c>
      <c r="B86" t="s">
        <v>11</v>
      </c>
      <c r="C86" t="s">
        <v>24</v>
      </c>
      <c r="D86" s="37">
        <v>4714.8950131233587</v>
      </c>
      <c r="E86" s="37">
        <v>4810.0393700787399</v>
      </c>
      <c r="F86" s="5">
        <v>2221</v>
      </c>
      <c r="G86" s="37">
        <f t="shared" si="32"/>
        <v>4714.8950131233587</v>
      </c>
      <c r="H86" s="37">
        <f t="shared" si="21"/>
        <v>95.144356955381227</v>
      </c>
      <c r="I86" s="37">
        <f t="shared" si="22"/>
        <v>2493.8950131233587</v>
      </c>
      <c r="J86" s="37">
        <f t="shared" si="33"/>
        <v>2589.0393700787399</v>
      </c>
      <c r="K86" s="37">
        <f t="shared" si="34"/>
        <v>1</v>
      </c>
      <c r="L86" s="35">
        <f t="shared" si="41"/>
        <v>141</v>
      </c>
      <c r="M86" s="34"/>
      <c r="N86" s="35"/>
      <c r="O86">
        <v>80</v>
      </c>
      <c r="P86">
        <f t="shared" si="35"/>
        <v>41</v>
      </c>
      <c r="Q86">
        <f t="shared" si="36"/>
        <v>1</v>
      </c>
      <c r="R86">
        <f t="shared" ca="1" si="37"/>
        <v>2</v>
      </c>
      <c r="S86" t="str">
        <f t="shared" ca="1" si="38"/>
        <v>UE-19b 1 WW</v>
      </c>
      <c r="T86" t="str">
        <f t="shared" ca="1" si="23"/>
        <v>LFA</v>
      </c>
      <c r="U86" t="str">
        <f t="shared" ca="1" si="24"/>
        <v>DV</v>
      </c>
      <c r="V86" s="37">
        <f t="shared" ca="1" si="25"/>
        <v>1808.853018372703</v>
      </c>
      <c r="W86" s="37">
        <f t="shared" ca="1" si="26"/>
        <v>2382.9999999999991</v>
      </c>
      <c r="X86" s="37">
        <f t="shared" ca="1" si="27"/>
        <v>4</v>
      </c>
      <c r="Y86" s="37">
        <f t="shared" ca="1" si="28"/>
        <v>4</v>
      </c>
      <c r="Z86" s="35">
        <f t="shared" ca="1" si="39"/>
        <v>1600</v>
      </c>
      <c r="AA86" s="35">
        <f t="shared" ca="1" si="29"/>
        <v>2000</v>
      </c>
      <c r="AB86" s="35">
        <f t="shared" ca="1" si="30"/>
        <v>1808.853018372703</v>
      </c>
      <c r="AC86" s="35">
        <f t="shared" ca="1" si="31"/>
        <v>2000</v>
      </c>
      <c r="AD86" s="35">
        <f t="shared" ca="1" si="40"/>
        <v>191.14698162729701</v>
      </c>
    </row>
    <row r="87" spans="1:30" x14ac:dyDescent="0.25">
      <c r="A87" t="s">
        <v>48</v>
      </c>
      <c r="B87" t="s">
        <v>9</v>
      </c>
      <c r="C87" t="s">
        <v>5</v>
      </c>
      <c r="D87" s="37">
        <v>4810.0393700787399</v>
      </c>
      <c r="E87" s="37">
        <v>5136.1548556430444</v>
      </c>
      <c r="F87" s="5">
        <v>2221</v>
      </c>
      <c r="G87" s="37">
        <f t="shared" si="32"/>
        <v>4810.0393700787399</v>
      </c>
      <c r="H87" s="37">
        <f t="shared" si="21"/>
        <v>326.11548556430444</v>
      </c>
      <c r="I87" s="37">
        <f t="shared" si="22"/>
        <v>2589.0393700787399</v>
      </c>
      <c r="J87" s="37">
        <f t="shared" si="33"/>
        <v>2915.1548556430444</v>
      </c>
      <c r="K87" s="37">
        <f t="shared" si="34"/>
        <v>2</v>
      </c>
      <c r="L87" s="35">
        <f t="shared" si="41"/>
        <v>142</v>
      </c>
      <c r="M87" s="34"/>
      <c r="N87" s="35"/>
      <c r="O87">
        <v>81</v>
      </c>
      <c r="P87">
        <f t="shared" si="35"/>
        <v>41</v>
      </c>
      <c r="Q87">
        <f t="shared" si="36"/>
        <v>2</v>
      </c>
      <c r="R87">
        <f t="shared" ca="1" si="37"/>
        <v>2</v>
      </c>
      <c r="S87" t="str">
        <f t="shared" ca="1" si="38"/>
        <v>UE-19b 1 WW</v>
      </c>
      <c r="T87" t="str">
        <f t="shared" ca="1" si="23"/>
        <v>LFA</v>
      </c>
      <c r="U87" t="str">
        <f t="shared" ca="1" si="24"/>
        <v>DV</v>
      </c>
      <c r="V87" s="37">
        <f t="shared" ca="1" si="25"/>
        <v>1808.853018372703</v>
      </c>
      <c r="W87" s="37">
        <f t="shared" ca="1" si="26"/>
        <v>2382.9999999999991</v>
      </c>
      <c r="X87" s="37">
        <f t="shared" ca="1" si="27"/>
        <v>4</v>
      </c>
      <c r="Y87" s="37">
        <f t="shared" ca="1" si="28"/>
        <v>5</v>
      </c>
      <c r="Z87" s="35">
        <f t="shared" ca="1" si="39"/>
        <v>2000</v>
      </c>
      <c r="AA87" s="35">
        <f t="shared" ca="1" si="29"/>
        <v>2400</v>
      </c>
      <c r="AB87" s="35">
        <f t="shared" ca="1" si="30"/>
        <v>2000</v>
      </c>
      <c r="AC87" s="35">
        <f t="shared" ca="1" si="31"/>
        <v>2382.9999999999991</v>
      </c>
      <c r="AD87" s="35">
        <f t="shared" ca="1" si="40"/>
        <v>382.99999999999909</v>
      </c>
    </row>
    <row r="88" spans="1:30" x14ac:dyDescent="0.25">
      <c r="A88" t="s">
        <v>48</v>
      </c>
      <c r="B88" t="s">
        <v>11</v>
      </c>
      <c r="C88" t="s">
        <v>49</v>
      </c>
      <c r="D88" s="37">
        <v>5136.1548556430444</v>
      </c>
      <c r="E88" s="37">
        <v>5178.1496062992119</v>
      </c>
      <c r="F88" s="5">
        <v>2221</v>
      </c>
      <c r="G88" s="37">
        <f t="shared" si="32"/>
        <v>5136.1548556430444</v>
      </c>
      <c r="H88" s="37">
        <f t="shared" si="21"/>
        <v>41.994750656167525</v>
      </c>
      <c r="I88" s="37">
        <f t="shared" si="22"/>
        <v>2915.1548556430444</v>
      </c>
      <c r="J88" s="37">
        <f t="shared" si="33"/>
        <v>2957.1496062992119</v>
      </c>
      <c r="K88" s="37">
        <f t="shared" si="34"/>
        <v>1</v>
      </c>
      <c r="L88" s="35">
        <f t="shared" si="41"/>
        <v>144</v>
      </c>
      <c r="M88" s="34"/>
      <c r="N88" s="35"/>
      <c r="O88">
        <v>82</v>
      </c>
      <c r="P88">
        <f t="shared" si="35"/>
        <v>42</v>
      </c>
      <c r="Q88">
        <f t="shared" si="36"/>
        <v>1</v>
      </c>
      <c r="R88">
        <f t="shared" ca="1" si="37"/>
        <v>1</v>
      </c>
      <c r="S88" t="str">
        <f t="shared" ca="1" si="38"/>
        <v>UE-19c</v>
      </c>
      <c r="T88" t="str">
        <f t="shared" ca="1" si="23"/>
        <v>TCU</v>
      </c>
      <c r="U88" t="str">
        <f t="shared" ca="1" si="24"/>
        <v>ZC</v>
      </c>
      <c r="V88" s="37">
        <f t="shared" ca="1" si="25"/>
        <v>0</v>
      </c>
      <c r="W88" s="37">
        <f t="shared" ca="1" si="26"/>
        <v>3.8477690288714257</v>
      </c>
      <c r="X88" s="37">
        <f t="shared" ca="1" si="27"/>
        <v>0</v>
      </c>
      <c r="Y88" s="37">
        <f t="shared" ca="1" si="28"/>
        <v>0</v>
      </c>
      <c r="Z88" s="35">
        <f t="shared" ca="1" si="39"/>
        <v>0</v>
      </c>
      <c r="AA88" s="35">
        <f t="shared" ca="1" si="29"/>
        <v>400</v>
      </c>
      <c r="AB88" s="35">
        <f t="shared" ca="1" si="30"/>
        <v>0</v>
      </c>
      <c r="AC88" s="35">
        <f t="shared" ca="1" si="31"/>
        <v>3.8477690288714257</v>
      </c>
      <c r="AD88" s="35">
        <f t="shared" ca="1" si="40"/>
        <v>3.8477690288714257</v>
      </c>
    </row>
    <row r="89" spans="1:30" x14ac:dyDescent="0.25">
      <c r="A89" t="s">
        <v>48</v>
      </c>
      <c r="B89" t="s">
        <v>9</v>
      </c>
      <c r="C89" t="s">
        <v>5</v>
      </c>
      <c r="D89" s="37">
        <v>5178.1496062992119</v>
      </c>
      <c r="E89" s="37">
        <v>5317.9133858267714</v>
      </c>
      <c r="F89" s="5">
        <v>2221</v>
      </c>
      <c r="G89" s="37">
        <f t="shared" si="32"/>
        <v>5178.1496062992119</v>
      </c>
      <c r="H89" s="37">
        <f t="shared" si="21"/>
        <v>139.76377952755956</v>
      </c>
      <c r="I89" s="37">
        <f t="shared" si="22"/>
        <v>2957.1496062992119</v>
      </c>
      <c r="J89" s="37">
        <f t="shared" si="33"/>
        <v>3096.9133858267714</v>
      </c>
      <c r="K89" s="37">
        <f t="shared" si="34"/>
        <v>1</v>
      </c>
      <c r="L89" s="35">
        <f t="shared" si="41"/>
        <v>145</v>
      </c>
      <c r="M89" s="34"/>
      <c r="N89" s="35"/>
      <c r="O89">
        <v>83</v>
      </c>
      <c r="P89">
        <f t="shared" si="35"/>
        <v>43</v>
      </c>
      <c r="Q89">
        <f t="shared" si="36"/>
        <v>1</v>
      </c>
      <c r="R89">
        <f t="shared" ca="1" si="37"/>
        <v>1</v>
      </c>
      <c r="S89" t="str">
        <f t="shared" ca="1" si="38"/>
        <v>UE-19c</v>
      </c>
      <c r="T89" t="str">
        <f t="shared" ca="1" si="23"/>
        <v>TCU</v>
      </c>
      <c r="U89" t="str">
        <f t="shared" ca="1" si="24"/>
        <v>AB</v>
      </c>
      <c r="V89" s="37">
        <f t="shared" ca="1" si="25"/>
        <v>3.8477690288714257</v>
      </c>
      <c r="W89" s="37">
        <f t="shared" ca="1" si="26"/>
        <v>37.968503937007881</v>
      </c>
      <c r="X89" s="37">
        <f t="shared" ca="1" si="27"/>
        <v>0</v>
      </c>
      <c r="Y89" s="37">
        <f t="shared" ca="1" si="28"/>
        <v>0</v>
      </c>
      <c r="Z89" s="35">
        <f t="shared" ca="1" si="39"/>
        <v>0</v>
      </c>
      <c r="AA89" s="35">
        <f t="shared" ca="1" si="29"/>
        <v>400</v>
      </c>
      <c r="AB89" s="35">
        <f t="shared" ca="1" si="30"/>
        <v>3.8477690288714257</v>
      </c>
      <c r="AC89" s="35">
        <f t="shared" ca="1" si="31"/>
        <v>37.968503937007881</v>
      </c>
      <c r="AD89" s="35">
        <f t="shared" ca="1" si="40"/>
        <v>34.120734908136455</v>
      </c>
    </row>
    <row r="90" spans="1:30" x14ac:dyDescent="0.25">
      <c r="A90" t="s">
        <v>48</v>
      </c>
      <c r="B90" t="s">
        <v>11</v>
      </c>
      <c r="C90" t="s">
        <v>50</v>
      </c>
      <c r="D90" s="37">
        <v>5317.9133858267714</v>
      </c>
      <c r="E90" s="37">
        <v>5404.8556430446197</v>
      </c>
      <c r="F90" s="5">
        <v>2221</v>
      </c>
      <c r="G90" s="37">
        <f t="shared" si="32"/>
        <v>5317.9133858267714</v>
      </c>
      <c r="H90" s="37">
        <f t="shared" si="21"/>
        <v>86.942257217848237</v>
      </c>
      <c r="I90" s="37">
        <f t="shared" si="22"/>
        <v>3096.9133858267714</v>
      </c>
      <c r="J90" s="37">
        <f t="shared" si="33"/>
        <v>3183.8556430446197</v>
      </c>
      <c r="K90" s="37">
        <f t="shared" si="34"/>
        <v>1</v>
      </c>
      <c r="L90" s="35">
        <f t="shared" si="41"/>
        <v>146</v>
      </c>
      <c r="M90" s="34"/>
      <c r="N90" s="35"/>
      <c r="O90">
        <v>84</v>
      </c>
      <c r="P90">
        <f t="shared" si="35"/>
        <v>44</v>
      </c>
      <c r="Q90">
        <f t="shared" si="36"/>
        <v>1</v>
      </c>
      <c r="R90">
        <f t="shared" ca="1" si="37"/>
        <v>2</v>
      </c>
      <c r="S90" t="str">
        <f t="shared" ca="1" si="38"/>
        <v>UE-19c</v>
      </c>
      <c r="T90" t="str">
        <f t="shared" ca="1" si="23"/>
        <v>LFA</v>
      </c>
      <c r="U90" t="str">
        <f t="shared" ca="1" si="24"/>
        <v>DV</v>
      </c>
      <c r="V90" s="37">
        <f t="shared" ca="1" si="25"/>
        <v>37.968503937007881</v>
      </c>
      <c r="W90" s="37">
        <f t="shared" ca="1" si="26"/>
        <v>471.03937007873992</v>
      </c>
      <c r="X90" s="37">
        <f t="shared" ca="1" si="27"/>
        <v>0</v>
      </c>
      <c r="Y90" s="37">
        <f t="shared" ca="1" si="28"/>
        <v>0</v>
      </c>
      <c r="Z90" s="35">
        <f t="shared" ca="1" si="39"/>
        <v>0</v>
      </c>
      <c r="AA90" s="35">
        <f t="shared" ca="1" si="29"/>
        <v>400</v>
      </c>
      <c r="AB90" s="35">
        <f t="shared" ca="1" si="30"/>
        <v>37.968503937007881</v>
      </c>
      <c r="AC90" s="35">
        <f t="shared" ca="1" si="31"/>
        <v>400</v>
      </c>
      <c r="AD90" s="35">
        <f t="shared" ca="1" si="40"/>
        <v>362.03149606299212</v>
      </c>
    </row>
    <row r="91" spans="1:30" x14ac:dyDescent="0.25">
      <c r="A91" t="s">
        <v>48</v>
      </c>
      <c r="B91" t="s">
        <v>4</v>
      </c>
      <c r="C91" t="s">
        <v>41</v>
      </c>
      <c r="D91" s="37">
        <v>5404.8556430446197</v>
      </c>
      <c r="E91" s="37">
        <v>5448.1627296587922</v>
      </c>
      <c r="F91" s="5">
        <v>2221</v>
      </c>
      <c r="G91" s="37">
        <f t="shared" si="32"/>
        <v>5404.8556430446197</v>
      </c>
      <c r="H91" s="37">
        <f t="shared" si="21"/>
        <v>43.307086614172476</v>
      </c>
      <c r="I91" s="37">
        <f t="shared" si="22"/>
        <v>3183.8556430446197</v>
      </c>
      <c r="J91" s="37">
        <f t="shared" si="33"/>
        <v>3227.1627296587922</v>
      </c>
      <c r="K91" s="37">
        <f t="shared" si="34"/>
        <v>2</v>
      </c>
      <c r="L91" s="35">
        <f t="shared" si="41"/>
        <v>147</v>
      </c>
      <c r="M91" s="34"/>
      <c r="N91" s="35"/>
      <c r="O91">
        <v>85</v>
      </c>
      <c r="P91">
        <f t="shared" si="35"/>
        <v>44</v>
      </c>
      <c r="Q91">
        <f t="shared" si="36"/>
        <v>2</v>
      </c>
      <c r="R91">
        <f t="shared" ca="1" si="37"/>
        <v>2</v>
      </c>
      <c r="S91" t="str">
        <f t="shared" ca="1" si="38"/>
        <v>UE-19c</v>
      </c>
      <c r="T91" t="str">
        <f t="shared" ca="1" si="23"/>
        <v>LFA</v>
      </c>
      <c r="U91" t="str">
        <f t="shared" ca="1" si="24"/>
        <v>DV</v>
      </c>
      <c r="V91" s="37">
        <f t="shared" ca="1" si="25"/>
        <v>37.968503937007881</v>
      </c>
      <c r="W91" s="37">
        <f t="shared" ca="1" si="26"/>
        <v>471.03937007873992</v>
      </c>
      <c r="X91" s="37">
        <f t="shared" ca="1" si="27"/>
        <v>0</v>
      </c>
      <c r="Y91" s="37">
        <f t="shared" ca="1" si="28"/>
        <v>1</v>
      </c>
      <c r="Z91" s="35">
        <f t="shared" ca="1" si="39"/>
        <v>400</v>
      </c>
      <c r="AA91" s="35">
        <f t="shared" ca="1" si="29"/>
        <v>800</v>
      </c>
      <c r="AB91" s="35">
        <f t="shared" ca="1" si="30"/>
        <v>400</v>
      </c>
      <c r="AC91" s="35">
        <f t="shared" ca="1" si="31"/>
        <v>471.03937007873992</v>
      </c>
      <c r="AD91" s="35">
        <f t="shared" ca="1" si="40"/>
        <v>71.039370078739921</v>
      </c>
    </row>
    <row r="92" spans="1:30" x14ac:dyDescent="0.25">
      <c r="A92" t="s">
        <v>48</v>
      </c>
      <c r="B92" t="s">
        <v>11</v>
      </c>
      <c r="C92" t="s">
        <v>50</v>
      </c>
      <c r="D92" s="37">
        <v>5448.1627296587922</v>
      </c>
      <c r="E92" s="37">
        <v>5481.9553805774276</v>
      </c>
      <c r="F92" s="5">
        <v>2221</v>
      </c>
      <c r="G92" s="37">
        <f t="shared" si="32"/>
        <v>5448.1627296587922</v>
      </c>
      <c r="H92" s="37">
        <f t="shared" si="21"/>
        <v>33.792650918635445</v>
      </c>
      <c r="I92" s="37">
        <f t="shared" si="22"/>
        <v>3227.1627296587922</v>
      </c>
      <c r="J92" s="37">
        <f t="shared" si="33"/>
        <v>3260.9553805774276</v>
      </c>
      <c r="K92" s="37">
        <f t="shared" si="34"/>
        <v>1</v>
      </c>
      <c r="L92" s="35">
        <f t="shared" si="41"/>
        <v>149</v>
      </c>
      <c r="M92" s="34"/>
      <c r="N92" s="35"/>
      <c r="O92">
        <v>86</v>
      </c>
      <c r="P92">
        <f t="shared" si="35"/>
        <v>45</v>
      </c>
      <c r="Q92">
        <f t="shared" si="36"/>
        <v>1</v>
      </c>
      <c r="R92">
        <f t="shared" ca="1" si="37"/>
        <v>1</v>
      </c>
      <c r="S92" t="str">
        <f t="shared" ca="1" si="38"/>
        <v>UE-19c</v>
      </c>
      <c r="T92" t="str">
        <f t="shared" ca="1" si="23"/>
        <v>TCU</v>
      </c>
      <c r="U92" t="str">
        <f t="shared" ca="1" si="24"/>
        <v>ZE</v>
      </c>
      <c r="V92" s="37">
        <f t="shared" ca="1" si="25"/>
        <v>471.03937007873992</v>
      </c>
      <c r="W92" s="37">
        <f t="shared" ca="1" si="26"/>
        <v>495.9737532808399</v>
      </c>
      <c r="X92" s="37">
        <f t="shared" ca="1" si="27"/>
        <v>1</v>
      </c>
      <c r="Y92" s="37">
        <f t="shared" ca="1" si="28"/>
        <v>1</v>
      </c>
      <c r="Z92" s="35">
        <f t="shared" ca="1" si="39"/>
        <v>400</v>
      </c>
      <c r="AA92" s="35">
        <f t="shared" ca="1" si="29"/>
        <v>800</v>
      </c>
      <c r="AB92" s="35">
        <f t="shared" ca="1" si="30"/>
        <v>471.03937007873992</v>
      </c>
      <c r="AC92" s="35">
        <f t="shared" ca="1" si="31"/>
        <v>495.9737532808399</v>
      </c>
      <c r="AD92" s="35">
        <f t="shared" ca="1" si="40"/>
        <v>24.93438320209998</v>
      </c>
    </row>
    <row r="93" spans="1:30" x14ac:dyDescent="0.25">
      <c r="A93" t="s">
        <v>48</v>
      </c>
      <c r="B93" t="s">
        <v>9</v>
      </c>
      <c r="C93" t="s">
        <v>5</v>
      </c>
      <c r="D93" s="37">
        <v>5481.9553805774276</v>
      </c>
      <c r="E93" s="37">
        <v>5804.1338582677163</v>
      </c>
      <c r="F93" s="5">
        <v>2221</v>
      </c>
      <c r="G93" s="37">
        <f t="shared" si="32"/>
        <v>5481.9553805774276</v>
      </c>
      <c r="H93" s="37">
        <f t="shared" si="21"/>
        <v>322.17847769028867</v>
      </c>
      <c r="I93" s="37">
        <f t="shared" si="22"/>
        <v>3260.9553805774276</v>
      </c>
      <c r="J93" s="37">
        <f t="shared" si="33"/>
        <v>3583.1338582677163</v>
      </c>
      <c r="K93" s="37">
        <f t="shared" si="34"/>
        <v>1</v>
      </c>
      <c r="L93" s="35">
        <f t="shared" si="41"/>
        <v>150</v>
      </c>
      <c r="M93" s="34"/>
      <c r="N93" s="35"/>
      <c r="O93">
        <v>87</v>
      </c>
      <c r="P93">
        <f t="shared" si="35"/>
        <v>46</v>
      </c>
      <c r="Q93">
        <f t="shared" si="36"/>
        <v>1</v>
      </c>
      <c r="R93">
        <f t="shared" ca="1" si="37"/>
        <v>1</v>
      </c>
      <c r="S93" t="str">
        <f t="shared" ca="1" si="38"/>
        <v>UE-19c</v>
      </c>
      <c r="T93" t="str">
        <f t="shared" ca="1" si="23"/>
        <v>LFA</v>
      </c>
      <c r="U93" t="str">
        <f t="shared" ca="1" si="24"/>
        <v>DV</v>
      </c>
      <c r="V93" s="37">
        <f t="shared" ca="1" si="25"/>
        <v>495.9737532808399</v>
      </c>
      <c r="W93" s="37">
        <f t="shared" ca="1" si="26"/>
        <v>781.0787401574803</v>
      </c>
      <c r="X93" s="37">
        <f t="shared" ca="1" si="27"/>
        <v>1</v>
      </c>
      <c r="Y93" s="37">
        <f t="shared" ca="1" si="28"/>
        <v>1</v>
      </c>
      <c r="Z93" s="35">
        <f t="shared" ca="1" si="39"/>
        <v>400</v>
      </c>
      <c r="AA93" s="35">
        <f t="shared" ca="1" si="29"/>
        <v>800</v>
      </c>
      <c r="AB93" s="35">
        <f t="shared" ca="1" si="30"/>
        <v>495.9737532808399</v>
      </c>
      <c r="AC93" s="35">
        <f t="shared" ca="1" si="31"/>
        <v>781.0787401574803</v>
      </c>
      <c r="AD93" s="35">
        <f t="shared" ca="1" si="40"/>
        <v>285.1049868766404</v>
      </c>
    </row>
    <row r="94" spans="1:30" x14ac:dyDescent="0.25">
      <c r="A94" t="s">
        <v>48</v>
      </c>
      <c r="B94" t="s">
        <v>11</v>
      </c>
      <c r="C94" t="s">
        <v>12</v>
      </c>
      <c r="D94" s="37">
        <v>5804.1338582677163</v>
      </c>
      <c r="E94" s="37">
        <v>5923.8845144356947</v>
      </c>
      <c r="F94" s="5">
        <v>2221</v>
      </c>
      <c r="G94" s="37">
        <f t="shared" si="32"/>
        <v>5804.1338582677163</v>
      </c>
      <c r="H94" s="37">
        <f t="shared" si="21"/>
        <v>119.75065616797838</v>
      </c>
      <c r="I94" s="37">
        <f t="shared" si="22"/>
        <v>3583.1338582677163</v>
      </c>
      <c r="J94" s="37">
        <f t="shared" si="33"/>
        <v>3702.8845144356947</v>
      </c>
      <c r="K94" s="37">
        <f t="shared" si="34"/>
        <v>2</v>
      </c>
      <c r="L94" s="35">
        <f t="shared" si="41"/>
        <v>151</v>
      </c>
      <c r="M94" s="34"/>
      <c r="N94" s="35"/>
      <c r="O94">
        <v>88</v>
      </c>
      <c r="P94">
        <f t="shared" si="35"/>
        <v>47</v>
      </c>
      <c r="Q94">
        <f t="shared" si="36"/>
        <v>1</v>
      </c>
      <c r="R94">
        <f t="shared" ca="1" si="37"/>
        <v>2</v>
      </c>
      <c r="S94" t="str">
        <f t="shared" ca="1" si="38"/>
        <v>UE-19c</v>
      </c>
      <c r="T94" t="str">
        <f t="shared" ca="1" si="23"/>
        <v>WTA</v>
      </c>
      <c r="U94" t="str">
        <f t="shared" ca="1" si="24"/>
        <v>DV</v>
      </c>
      <c r="V94" s="37">
        <f t="shared" ca="1" si="25"/>
        <v>781.0787401574803</v>
      </c>
      <c r="W94" s="37">
        <f t="shared" ca="1" si="26"/>
        <v>855.88188976377933</v>
      </c>
      <c r="X94" s="37">
        <f t="shared" ca="1" si="27"/>
        <v>1</v>
      </c>
      <c r="Y94" s="37">
        <f t="shared" ca="1" si="28"/>
        <v>1</v>
      </c>
      <c r="Z94" s="35">
        <f t="shared" ca="1" si="39"/>
        <v>400</v>
      </c>
      <c r="AA94" s="35">
        <f t="shared" ca="1" si="29"/>
        <v>800</v>
      </c>
      <c r="AB94" s="35">
        <f t="shared" ca="1" si="30"/>
        <v>781.0787401574803</v>
      </c>
      <c r="AC94" s="35">
        <f t="shared" ca="1" si="31"/>
        <v>800</v>
      </c>
      <c r="AD94" s="35">
        <f t="shared" ca="1" si="40"/>
        <v>18.921259842519703</v>
      </c>
    </row>
    <row r="95" spans="1:30" x14ac:dyDescent="0.25">
      <c r="A95" t="s">
        <v>48</v>
      </c>
      <c r="B95" t="s">
        <v>4</v>
      </c>
      <c r="C95" t="s">
        <v>5</v>
      </c>
      <c r="D95" s="37">
        <v>5923.8845144356947</v>
      </c>
      <c r="E95" s="37">
        <v>6004.9868766404197</v>
      </c>
      <c r="F95" s="5">
        <v>2221</v>
      </c>
      <c r="G95" s="37">
        <f t="shared" si="32"/>
        <v>5923.8845144356947</v>
      </c>
      <c r="H95" s="37">
        <f t="shared" si="21"/>
        <v>81.102362204725068</v>
      </c>
      <c r="I95" s="37">
        <f t="shared" si="22"/>
        <v>3702.8845144356947</v>
      </c>
      <c r="J95" s="37">
        <f t="shared" si="33"/>
        <v>3783.9868766404197</v>
      </c>
      <c r="K95" s="37">
        <f t="shared" si="34"/>
        <v>1</v>
      </c>
      <c r="L95" s="35">
        <f t="shared" si="41"/>
        <v>153</v>
      </c>
      <c r="M95" s="34"/>
      <c r="N95" s="35"/>
      <c r="O95">
        <v>89</v>
      </c>
      <c r="P95">
        <f t="shared" si="35"/>
        <v>47</v>
      </c>
      <c r="Q95">
        <f t="shared" si="36"/>
        <v>2</v>
      </c>
      <c r="R95">
        <f t="shared" ca="1" si="37"/>
        <v>2</v>
      </c>
      <c r="S95" t="str">
        <f t="shared" ca="1" si="38"/>
        <v>UE-19c</v>
      </c>
      <c r="T95" t="str">
        <f t="shared" ca="1" si="23"/>
        <v>WTA</v>
      </c>
      <c r="U95" t="str">
        <f t="shared" ca="1" si="24"/>
        <v>DV</v>
      </c>
      <c r="V95" s="37">
        <f t="shared" ca="1" si="25"/>
        <v>781.0787401574803</v>
      </c>
      <c r="W95" s="37">
        <f t="shared" ca="1" si="26"/>
        <v>855.88188976377933</v>
      </c>
      <c r="X95" s="37">
        <f t="shared" ca="1" si="27"/>
        <v>1</v>
      </c>
      <c r="Y95" s="37">
        <f t="shared" ca="1" si="28"/>
        <v>2</v>
      </c>
      <c r="Z95" s="35">
        <f t="shared" ca="1" si="39"/>
        <v>800</v>
      </c>
      <c r="AA95" s="35">
        <f t="shared" ca="1" si="29"/>
        <v>1200</v>
      </c>
      <c r="AB95" s="35">
        <f t="shared" ca="1" si="30"/>
        <v>800</v>
      </c>
      <c r="AC95" s="35">
        <f t="shared" ca="1" si="31"/>
        <v>855.88188976377933</v>
      </c>
      <c r="AD95" s="35">
        <f t="shared" ca="1" si="40"/>
        <v>55.881889763779327</v>
      </c>
    </row>
    <row r="96" spans="1:30" x14ac:dyDescent="0.25">
      <c r="A96" t="s">
        <v>51</v>
      </c>
      <c r="B96" t="s">
        <v>11</v>
      </c>
      <c r="C96" t="s">
        <v>18</v>
      </c>
      <c r="D96" s="37">
        <v>2286.0892388451439</v>
      </c>
      <c r="E96" s="37">
        <v>2410.1049868766404</v>
      </c>
      <c r="F96" s="5">
        <v>2305</v>
      </c>
      <c r="G96" s="37">
        <f t="shared" si="32"/>
        <v>2305</v>
      </c>
      <c r="H96" s="37">
        <f t="shared" si="21"/>
        <v>105.1049868766404</v>
      </c>
      <c r="I96" s="37">
        <f t="shared" si="22"/>
        <v>0</v>
      </c>
      <c r="J96" s="37">
        <f t="shared" si="33"/>
        <v>105.1049868766404</v>
      </c>
      <c r="K96" s="37">
        <f t="shared" si="34"/>
        <v>1</v>
      </c>
      <c r="L96" s="35">
        <f t="shared" si="41"/>
        <v>154</v>
      </c>
      <c r="M96" s="34"/>
      <c r="N96" s="35"/>
      <c r="O96">
        <v>90</v>
      </c>
      <c r="P96">
        <f t="shared" si="35"/>
        <v>48</v>
      </c>
      <c r="Q96">
        <f t="shared" si="36"/>
        <v>1</v>
      </c>
      <c r="R96">
        <f t="shared" ca="1" si="37"/>
        <v>1</v>
      </c>
      <c r="S96" t="str">
        <f t="shared" ca="1" si="38"/>
        <v>UE-19c</v>
      </c>
      <c r="T96" t="str">
        <f t="shared" ca="1" si="23"/>
        <v>TCU</v>
      </c>
      <c r="U96" t="str">
        <f t="shared" ca="1" si="24"/>
        <v>ZE, DV</v>
      </c>
      <c r="V96" s="37">
        <f t="shared" ca="1" si="25"/>
        <v>855.88188976377933</v>
      </c>
      <c r="W96" s="37">
        <f t="shared" ca="1" si="26"/>
        <v>1045.8425196850394</v>
      </c>
      <c r="X96" s="37">
        <f t="shared" ca="1" si="27"/>
        <v>2</v>
      </c>
      <c r="Y96" s="37">
        <f t="shared" ca="1" si="28"/>
        <v>2</v>
      </c>
      <c r="Z96" s="35">
        <f t="shared" ca="1" si="39"/>
        <v>800</v>
      </c>
      <c r="AA96" s="35">
        <f t="shared" ca="1" si="29"/>
        <v>1200</v>
      </c>
      <c r="AB96" s="35">
        <f t="shared" ca="1" si="30"/>
        <v>855.88188976377933</v>
      </c>
      <c r="AC96" s="35">
        <f t="shared" ca="1" si="31"/>
        <v>1045.8425196850394</v>
      </c>
      <c r="AD96" s="35">
        <f t="shared" ca="1" si="40"/>
        <v>189.96062992126008</v>
      </c>
    </row>
    <row r="97" spans="1:30" x14ac:dyDescent="0.25">
      <c r="A97" t="s">
        <v>51</v>
      </c>
      <c r="B97" t="s">
        <v>11</v>
      </c>
      <c r="C97" t="s">
        <v>18</v>
      </c>
      <c r="D97" s="37">
        <v>2410.1049868766404</v>
      </c>
      <c r="E97" s="37">
        <v>2545.9317585301837</v>
      </c>
      <c r="F97" s="5">
        <v>2305</v>
      </c>
      <c r="G97" s="37">
        <f t="shared" si="32"/>
        <v>2410.1049868766404</v>
      </c>
      <c r="H97" s="37">
        <f t="shared" si="21"/>
        <v>135.82677165354335</v>
      </c>
      <c r="I97" s="37">
        <f t="shared" si="22"/>
        <v>105.1049868766404</v>
      </c>
      <c r="J97" s="37">
        <f t="shared" si="33"/>
        <v>240.93175853018374</v>
      </c>
      <c r="K97" s="37">
        <f t="shared" si="34"/>
        <v>1</v>
      </c>
      <c r="L97" s="35">
        <f t="shared" si="41"/>
        <v>155</v>
      </c>
      <c r="M97" s="34"/>
      <c r="N97" s="35"/>
      <c r="O97">
        <v>91</v>
      </c>
      <c r="P97">
        <f t="shared" si="35"/>
        <v>49</v>
      </c>
      <c r="Q97">
        <f t="shared" si="36"/>
        <v>1</v>
      </c>
      <c r="R97">
        <f t="shared" ca="1" si="37"/>
        <v>1</v>
      </c>
      <c r="S97" t="str">
        <f t="shared" ca="1" si="38"/>
        <v>UE-19c</v>
      </c>
      <c r="T97" t="str">
        <f t="shared" ca="1" si="23"/>
        <v>LFA</v>
      </c>
      <c r="U97" t="str">
        <f t="shared" ca="1" si="24"/>
        <v>DV</v>
      </c>
      <c r="V97" s="37">
        <f t="shared" ca="1" si="25"/>
        <v>1045.8425196850394</v>
      </c>
      <c r="W97" s="37">
        <f t="shared" ca="1" si="26"/>
        <v>1185.9343832021</v>
      </c>
      <c r="X97" s="37">
        <f t="shared" ca="1" si="27"/>
        <v>2</v>
      </c>
      <c r="Y97" s="37">
        <f t="shared" ca="1" si="28"/>
        <v>2</v>
      </c>
      <c r="Z97" s="35">
        <f t="shared" ca="1" si="39"/>
        <v>800</v>
      </c>
      <c r="AA97" s="35">
        <f t="shared" ca="1" si="29"/>
        <v>1200</v>
      </c>
      <c r="AB97" s="35">
        <f t="shared" ca="1" si="30"/>
        <v>1045.8425196850394</v>
      </c>
      <c r="AC97" s="35">
        <f t="shared" ca="1" si="31"/>
        <v>1185.9343832021</v>
      </c>
      <c r="AD97" s="35">
        <f t="shared" ca="1" si="40"/>
        <v>140.09186351706057</v>
      </c>
    </row>
    <row r="98" spans="1:30" x14ac:dyDescent="0.25">
      <c r="A98" t="s">
        <v>51</v>
      </c>
      <c r="B98" t="s">
        <v>11</v>
      </c>
      <c r="C98" t="s">
        <v>18</v>
      </c>
      <c r="D98" s="37">
        <v>2545.9317585301837</v>
      </c>
      <c r="E98" s="37">
        <v>2563.9763779527557</v>
      </c>
      <c r="F98" s="5">
        <v>2305</v>
      </c>
      <c r="G98" s="37">
        <f t="shared" si="32"/>
        <v>2545.9317585301837</v>
      </c>
      <c r="H98" s="37">
        <f t="shared" si="21"/>
        <v>18.044619422571941</v>
      </c>
      <c r="I98" s="37">
        <f t="shared" si="22"/>
        <v>240.93175853018374</v>
      </c>
      <c r="J98" s="37">
        <f t="shared" si="33"/>
        <v>258.97637795275568</v>
      </c>
      <c r="K98" s="37">
        <f t="shared" si="34"/>
        <v>1</v>
      </c>
      <c r="L98" s="35">
        <f t="shared" si="41"/>
        <v>156</v>
      </c>
      <c r="M98" s="34"/>
      <c r="N98" s="35"/>
      <c r="O98">
        <v>92</v>
      </c>
      <c r="P98">
        <f t="shared" si="35"/>
        <v>50</v>
      </c>
      <c r="Q98">
        <f t="shared" si="36"/>
        <v>1</v>
      </c>
      <c r="R98">
        <f t="shared" ca="1" si="37"/>
        <v>2</v>
      </c>
      <c r="S98" t="str">
        <f t="shared" ca="1" si="38"/>
        <v>UE-19c</v>
      </c>
      <c r="T98" t="str">
        <f t="shared" ca="1" si="23"/>
        <v>WTA</v>
      </c>
      <c r="U98" t="str">
        <f t="shared" ca="1" si="24"/>
        <v>ZE</v>
      </c>
      <c r="V98" s="37">
        <f t="shared" ca="1" si="25"/>
        <v>1185.9343832021</v>
      </c>
      <c r="W98" s="37">
        <f t="shared" ca="1" si="26"/>
        <v>1256.1443569553803</v>
      </c>
      <c r="X98" s="37">
        <f t="shared" ca="1" si="27"/>
        <v>2</v>
      </c>
      <c r="Y98" s="37">
        <f t="shared" ca="1" si="28"/>
        <v>2</v>
      </c>
      <c r="Z98" s="35">
        <f t="shared" ca="1" si="39"/>
        <v>800</v>
      </c>
      <c r="AA98" s="35">
        <f t="shared" ca="1" si="29"/>
        <v>1200</v>
      </c>
      <c r="AB98" s="35">
        <f t="shared" ca="1" si="30"/>
        <v>1185.9343832021</v>
      </c>
      <c r="AC98" s="35">
        <f t="shared" ca="1" si="31"/>
        <v>1200</v>
      </c>
      <c r="AD98" s="35">
        <f t="shared" ca="1" si="40"/>
        <v>14.06561679790002</v>
      </c>
    </row>
    <row r="99" spans="1:30" x14ac:dyDescent="0.25">
      <c r="A99" t="s">
        <v>51</v>
      </c>
      <c r="B99" t="s">
        <v>11</v>
      </c>
      <c r="C99" t="s">
        <v>18</v>
      </c>
      <c r="D99" s="37">
        <v>2563.9763779527557</v>
      </c>
      <c r="E99" s="37">
        <v>2720.1443569553803</v>
      </c>
      <c r="F99" s="5">
        <v>2305</v>
      </c>
      <c r="G99" s="37">
        <f t="shared" si="32"/>
        <v>2563.9763779527557</v>
      </c>
      <c r="H99" s="37">
        <f t="shared" si="21"/>
        <v>156.16797900262463</v>
      </c>
      <c r="I99" s="37">
        <f t="shared" si="22"/>
        <v>258.97637795275568</v>
      </c>
      <c r="J99" s="37">
        <f t="shared" si="33"/>
        <v>415.14435695538032</v>
      </c>
      <c r="K99" s="37">
        <f t="shared" si="34"/>
        <v>2</v>
      </c>
      <c r="L99" s="35">
        <f t="shared" si="41"/>
        <v>157</v>
      </c>
      <c r="M99" s="34"/>
      <c r="N99" s="35"/>
      <c r="O99">
        <v>93</v>
      </c>
      <c r="P99">
        <f t="shared" si="35"/>
        <v>50</v>
      </c>
      <c r="Q99">
        <f t="shared" si="36"/>
        <v>2</v>
      </c>
      <c r="R99">
        <f t="shared" ca="1" si="37"/>
        <v>2</v>
      </c>
      <c r="S99" t="str">
        <f t="shared" ca="1" si="38"/>
        <v>UE-19c</v>
      </c>
      <c r="T99" t="str">
        <f t="shared" ca="1" si="23"/>
        <v>WTA</v>
      </c>
      <c r="U99" t="str">
        <f t="shared" ca="1" si="24"/>
        <v>ZE</v>
      </c>
      <c r="V99" s="37">
        <f t="shared" ca="1" si="25"/>
        <v>1185.9343832021</v>
      </c>
      <c r="W99" s="37">
        <f t="shared" ca="1" si="26"/>
        <v>1256.1443569553803</v>
      </c>
      <c r="X99" s="37">
        <f t="shared" ca="1" si="27"/>
        <v>2</v>
      </c>
      <c r="Y99" s="37">
        <f t="shared" ca="1" si="28"/>
        <v>3</v>
      </c>
      <c r="Z99" s="35">
        <f t="shared" ca="1" si="39"/>
        <v>1200</v>
      </c>
      <c r="AA99" s="35">
        <f t="shared" ca="1" si="29"/>
        <v>1600</v>
      </c>
      <c r="AB99" s="35">
        <f t="shared" ca="1" si="30"/>
        <v>1200</v>
      </c>
      <c r="AC99" s="35">
        <f t="shared" ca="1" si="31"/>
        <v>1256.1443569553803</v>
      </c>
      <c r="AD99" s="35">
        <f t="shared" ca="1" si="40"/>
        <v>56.144356955380317</v>
      </c>
    </row>
    <row r="100" spans="1:30" x14ac:dyDescent="0.25">
      <c r="A100" t="s">
        <v>51</v>
      </c>
      <c r="B100" t="s">
        <v>11</v>
      </c>
      <c r="C100" t="s">
        <v>52</v>
      </c>
      <c r="D100" s="37">
        <v>2720.1443569553803</v>
      </c>
      <c r="E100" s="37">
        <v>2750</v>
      </c>
      <c r="F100" s="5">
        <v>2305</v>
      </c>
      <c r="G100" s="37">
        <f t="shared" si="32"/>
        <v>2720.1443569553803</v>
      </c>
      <c r="H100" s="37">
        <f t="shared" si="21"/>
        <v>29.855643044619683</v>
      </c>
      <c r="I100" s="37">
        <f t="shared" si="22"/>
        <v>415.14435695538032</v>
      </c>
      <c r="J100" s="37">
        <f t="shared" si="33"/>
        <v>445</v>
      </c>
      <c r="K100" s="37">
        <f t="shared" si="34"/>
        <v>1</v>
      </c>
      <c r="L100" s="35">
        <f t="shared" si="41"/>
        <v>159</v>
      </c>
      <c r="M100" s="34"/>
      <c r="N100" s="35"/>
      <c r="O100">
        <v>94</v>
      </c>
      <c r="P100">
        <f t="shared" si="35"/>
        <v>51</v>
      </c>
      <c r="Q100">
        <f t="shared" si="36"/>
        <v>1</v>
      </c>
      <c r="R100">
        <f t="shared" ca="1" si="37"/>
        <v>1</v>
      </c>
      <c r="S100" t="str">
        <f t="shared" ca="1" si="38"/>
        <v>UE-19c</v>
      </c>
      <c r="T100" t="str">
        <f t="shared" ca="1" si="23"/>
        <v>LFA</v>
      </c>
      <c r="U100" t="str">
        <f t="shared" ca="1" si="24"/>
        <v>DV</v>
      </c>
      <c r="V100" s="37">
        <f t="shared" ca="1" si="25"/>
        <v>1256.1443569553803</v>
      </c>
      <c r="W100" s="37">
        <f t="shared" ca="1" si="26"/>
        <v>1556.0131233595798</v>
      </c>
      <c r="X100" s="37">
        <f t="shared" ca="1" si="27"/>
        <v>3</v>
      </c>
      <c r="Y100" s="37">
        <f t="shared" ca="1" si="28"/>
        <v>3</v>
      </c>
      <c r="Z100" s="35">
        <f t="shared" ca="1" si="39"/>
        <v>1200</v>
      </c>
      <c r="AA100" s="35">
        <f t="shared" ca="1" si="29"/>
        <v>1600</v>
      </c>
      <c r="AB100" s="35">
        <f t="shared" ca="1" si="30"/>
        <v>1256.1443569553803</v>
      </c>
      <c r="AC100" s="35">
        <f t="shared" ca="1" si="31"/>
        <v>1556.0131233595798</v>
      </c>
      <c r="AD100" s="35">
        <f t="shared" ca="1" si="40"/>
        <v>299.8687664041995</v>
      </c>
    </row>
    <row r="101" spans="1:30" x14ac:dyDescent="0.25">
      <c r="A101" t="s">
        <v>51</v>
      </c>
      <c r="B101" t="s">
        <v>11</v>
      </c>
      <c r="C101" t="s">
        <v>53</v>
      </c>
      <c r="D101" s="37">
        <v>2750</v>
      </c>
      <c r="E101" s="37">
        <v>2790.0262467191601</v>
      </c>
      <c r="F101" s="5">
        <v>2305</v>
      </c>
      <c r="G101" s="37">
        <f t="shared" si="32"/>
        <v>2750</v>
      </c>
      <c r="H101" s="37">
        <f t="shared" si="21"/>
        <v>40.026246719160099</v>
      </c>
      <c r="I101" s="37">
        <f t="shared" si="22"/>
        <v>445</v>
      </c>
      <c r="J101" s="37">
        <f t="shared" si="33"/>
        <v>485.0262467191601</v>
      </c>
      <c r="K101" s="37">
        <f t="shared" si="34"/>
        <v>1</v>
      </c>
      <c r="L101" s="35">
        <f t="shared" si="41"/>
        <v>160</v>
      </c>
      <c r="M101" s="34"/>
      <c r="N101" s="35"/>
      <c r="O101">
        <v>95</v>
      </c>
      <c r="P101">
        <f t="shared" si="35"/>
        <v>52</v>
      </c>
      <c r="Q101">
        <f t="shared" si="36"/>
        <v>1</v>
      </c>
      <c r="R101">
        <f t="shared" ca="1" si="37"/>
        <v>1</v>
      </c>
      <c r="S101" t="str">
        <f t="shared" ca="1" si="38"/>
        <v>UE-19c</v>
      </c>
      <c r="T101" t="str">
        <f t="shared" ca="1" si="23"/>
        <v>TCU</v>
      </c>
      <c r="U101" t="str">
        <f t="shared" ca="1" si="24"/>
        <v>ZE, AR</v>
      </c>
      <c r="V101" s="37">
        <f t="shared" ca="1" si="25"/>
        <v>1556.0131233595798</v>
      </c>
      <c r="W101" s="37">
        <f t="shared" ca="1" si="26"/>
        <v>1580.9475065616793</v>
      </c>
      <c r="X101" s="37">
        <f t="shared" ca="1" si="27"/>
        <v>3</v>
      </c>
      <c r="Y101" s="37">
        <f t="shared" ca="1" si="28"/>
        <v>3</v>
      </c>
      <c r="Z101" s="35">
        <f t="shared" ca="1" si="39"/>
        <v>1200</v>
      </c>
      <c r="AA101" s="35">
        <f t="shared" ca="1" si="29"/>
        <v>1600</v>
      </c>
      <c r="AB101" s="35">
        <f t="shared" ca="1" si="30"/>
        <v>1556.0131233595798</v>
      </c>
      <c r="AC101" s="35">
        <f t="shared" ca="1" si="31"/>
        <v>1580.9475065616793</v>
      </c>
      <c r="AD101" s="35">
        <f t="shared" ca="1" si="40"/>
        <v>24.934383202099525</v>
      </c>
    </row>
    <row r="102" spans="1:30" x14ac:dyDescent="0.25">
      <c r="A102" t="s">
        <v>51</v>
      </c>
      <c r="B102" t="s">
        <v>9</v>
      </c>
      <c r="C102" t="s">
        <v>22</v>
      </c>
      <c r="D102" s="37">
        <v>2790.0262467191601</v>
      </c>
      <c r="E102" s="37">
        <v>4345.1443569553803</v>
      </c>
      <c r="F102" s="5">
        <v>2305</v>
      </c>
      <c r="G102" s="37">
        <f t="shared" si="32"/>
        <v>2790.0262467191601</v>
      </c>
      <c r="H102" s="37">
        <f t="shared" si="21"/>
        <v>1555.1181102362202</v>
      </c>
      <c r="I102" s="37">
        <f t="shared" si="22"/>
        <v>485.0262467191601</v>
      </c>
      <c r="J102" s="37">
        <f t="shared" si="33"/>
        <v>2040.1443569553803</v>
      </c>
      <c r="K102" s="37">
        <f t="shared" si="34"/>
        <v>5</v>
      </c>
      <c r="L102" s="35">
        <f t="shared" si="41"/>
        <v>161</v>
      </c>
      <c r="M102" s="34"/>
      <c r="N102" s="35"/>
      <c r="O102">
        <v>96</v>
      </c>
      <c r="P102">
        <f t="shared" si="35"/>
        <v>53</v>
      </c>
      <c r="Q102">
        <f t="shared" si="36"/>
        <v>1</v>
      </c>
      <c r="R102">
        <f t="shared" ca="1" si="37"/>
        <v>2</v>
      </c>
      <c r="S102" t="str">
        <f t="shared" ca="1" si="38"/>
        <v>UE-19c</v>
      </c>
      <c r="T102" t="str">
        <f t="shared" ca="1" si="23"/>
        <v>LFA</v>
      </c>
      <c r="U102" t="str">
        <f t="shared" ca="1" si="24"/>
        <v>ZE</v>
      </c>
      <c r="V102" s="37">
        <f t="shared" ca="1" si="25"/>
        <v>1580.9475065616793</v>
      </c>
      <c r="W102" s="37">
        <f t="shared" ca="1" si="26"/>
        <v>1631.1443569553799</v>
      </c>
      <c r="X102" s="37">
        <f t="shared" ca="1" si="27"/>
        <v>3</v>
      </c>
      <c r="Y102" s="37">
        <f t="shared" ca="1" si="28"/>
        <v>3</v>
      </c>
      <c r="Z102" s="35">
        <f t="shared" ca="1" si="39"/>
        <v>1200</v>
      </c>
      <c r="AA102" s="35">
        <f t="shared" ca="1" si="29"/>
        <v>1600</v>
      </c>
      <c r="AB102" s="35">
        <f t="shared" ca="1" si="30"/>
        <v>1580.9475065616793</v>
      </c>
      <c r="AC102" s="35">
        <f t="shared" ca="1" si="31"/>
        <v>1600</v>
      </c>
      <c r="AD102" s="35">
        <f t="shared" ca="1" si="40"/>
        <v>19.052493438320653</v>
      </c>
    </row>
    <row r="103" spans="1:30" x14ac:dyDescent="0.25">
      <c r="A103" t="s">
        <v>51</v>
      </c>
      <c r="B103" t="s">
        <v>9</v>
      </c>
      <c r="C103" t="s">
        <v>7</v>
      </c>
      <c r="D103" s="37">
        <v>4345.1443569553803</v>
      </c>
      <c r="E103" s="37">
        <v>4375</v>
      </c>
      <c r="F103" s="5">
        <v>2305</v>
      </c>
      <c r="G103" s="37">
        <f t="shared" si="32"/>
        <v>4345.1443569553803</v>
      </c>
      <c r="H103" s="37">
        <f t="shared" si="21"/>
        <v>29.855643044619683</v>
      </c>
      <c r="I103" s="37">
        <f t="shared" si="22"/>
        <v>2040.1443569553803</v>
      </c>
      <c r="J103" s="37">
        <f t="shared" si="33"/>
        <v>2070</v>
      </c>
      <c r="K103" s="37">
        <f t="shared" si="34"/>
        <v>1</v>
      </c>
      <c r="L103" s="35">
        <f t="shared" si="41"/>
        <v>166</v>
      </c>
      <c r="M103" s="34"/>
      <c r="N103" s="35"/>
      <c r="O103">
        <v>97</v>
      </c>
      <c r="P103">
        <f t="shared" si="35"/>
        <v>53</v>
      </c>
      <c r="Q103">
        <f t="shared" si="36"/>
        <v>2</v>
      </c>
      <c r="R103">
        <f t="shared" ca="1" si="37"/>
        <v>2</v>
      </c>
      <c r="S103" t="str">
        <f t="shared" ca="1" si="38"/>
        <v>UE-19c</v>
      </c>
      <c r="T103" t="str">
        <f t="shared" ca="1" si="23"/>
        <v>LFA</v>
      </c>
      <c r="U103" t="str">
        <f t="shared" ca="1" si="24"/>
        <v>ZE</v>
      </c>
      <c r="V103" s="37">
        <f t="shared" ca="1" si="25"/>
        <v>1580.9475065616793</v>
      </c>
      <c r="W103" s="37">
        <f t="shared" ca="1" si="26"/>
        <v>1631.1443569553799</v>
      </c>
      <c r="X103" s="37">
        <f t="shared" ca="1" si="27"/>
        <v>3</v>
      </c>
      <c r="Y103" s="37">
        <f t="shared" ca="1" si="28"/>
        <v>4</v>
      </c>
      <c r="Z103" s="35">
        <f t="shared" ca="1" si="39"/>
        <v>1600</v>
      </c>
      <c r="AA103" s="35">
        <f t="shared" ca="1" si="29"/>
        <v>2000</v>
      </c>
      <c r="AB103" s="35">
        <f t="shared" ca="1" si="30"/>
        <v>1600</v>
      </c>
      <c r="AC103" s="35">
        <f t="shared" ca="1" si="31"/>
        <v>1631.1443569553799</v>
      </c>
      <c r="AD103" s="35">
        <f t="shared" ca="1" si="40"/>
        <v>31.144356955379862</v>
      </c>
    </row>
    <row r="104" spans="1:30" x14ac:dyDescent="0.25">
      <c r="A104" t="s">
        <v>51</v>
      </c>
      <c r="B104" t="s">
        <v>9</v>
      </c>
      <c r="C104" t="s">
        <v>5</v>
      </c>
      <c r="D104" s="37">
        <v>4375</v>
      </c>
      <c r="E104" s="37">
        <v>4384.8425196850394</v>
      </c>
      <c r="F104" s="5">
        <v>2305</v>
      </c>
      <c r="G104" s="37">
        <f t="shared" si="32"/>
        <v>4375</v>
      </c>
      <c r="H104" s="37">
        <f t="shared" si="21"/>
        <v>9.8425196850394059</v>
      </c>
      <c r="I104" s="37">
        <f t="shared" si="22"/>
        <v>2070</v>
      </c>
      <c r="J104" s="37">
        <f t="shared" si="33"/>
        <v>2079.8425196850394</v>
      </c>
      <c r="K104" s="37">
        <f t="shared" si="34"/>
        <v>1</v>
      </c>
      <c r="L104" s="35">
        <f t="shared" si="41"/>
        <v>167</v>
      </c>
      <c r="M104" s="34"/>
      <c r="N104" s="35"/>
      <c r="O104">
        <v>98</v>
      </c>
      <c r="P104">
        <f t="shared" si="35"/>
        <v>54</v>
      </c>
      <c r="Q104">
        <f t="shared" si="36"/>
        <v>1</v>
      </c>
      <c r="R104">
        <f t="shared" ca="1" si="37"/>
        <v>1</v>
      </c>
      <c r="S104" t="str">
        <f t="shared" ca="1" si="38"/>
        <v>UE-19c</v>
      </c>
      <c r="T104" t="str">
        <f t="shared" ca="1" si="23"/>
        <v>TCU</v>
      </c>
      <c r="U104" t="str">
        <f t="shared" ca="1" si="24"/>
        <v>ZE, AR</v>
      </c>
      <c r="V104" s="37">
        <f t="shared" ca="1" si="25"/>
        <v>1631.1443569553799</v>
      </c>
      <c r="W104" s="37">
        <f t="shared" ca="1" si="26"/>
        <v>1730.8818897637793</v>
      </c>
      <c r="X104" s="37">
        <f t="shared" ca="1" si="27"/>
        <v>4</v>
      </c>
      <c r="Y104" s="37">
        <f t="shared" ca="1" si="28"/>
        <v>4</v>
      </c>
      <c r="Z104" s="35">
        <f t="shared" ca="1" si="39"/>
        <v>1600</v>
      </c>
      <c r="AA104" s="35">
        <f t="shared" ca="1" si="29"/>
        <v>2000</v>
      </c>
      <c r="AB104" s="35">
        <f t="shared" ca="1" si="30"/>
        <v>1631.1443569553799</v>
      </c>
      <c r="AC104" s="35">
        <f t="shared" ca="1" si="31"/>
        <v>1730.8818897637793</v>
      </c>
      <c r="AD104" s="35">
        <f t="shared" ca="1" si="40"/>
        <v>99.737532808399465</v>
      </c>
    </row>
    <row r="105" spans="1:30" x14ac:dyDescent="0.25">
      <c r="A105" t="s">
        <v>51</v>
      </c>
      <c r="B105" t="s">
        <v>11</v>
      </c>
      <c r="C105" t="s">
        <v>54</v>
      </c>
      <c r="D105" s="37">
        <v>4384.8425196850394</v>
      </c>
      <c r="E105" s="37">
        <v>4490.1574803149597</v>
      </c>
      <c r="F105" s="5">
        <v>2305</v>
      </c>
      <c r="G105" s="37">
        <f t="shared" si="32"/>
        <v>4384.8425196850394</v>
      </c>
      <c r="H105" s="37">
        <f t="shared" si="21"/>
        <v>105.31496062992028</v>
      </c>
      <c r="I105" s="37">
        <f t="shared" si="22"/>
        <v>2079.8425196850394</v>
      </c>
      <c r="J105" s="37">
        <f t="shared" si="33"/>
        <v>2185.1574803149597</v>
      </c>
      <c r="K105" s="37">
        <f t="shared" si="34"/>
        <v>1</v>
      </c>
      <c r="L105" s="35">
        <f t="shared" si="41"/>
        <v>168</v>
      </c>
      <c r="M105" s="34"/>
      <c r="N105" s="35"/>
      <c r="O105">
        <v>99</v>
      </c>
      <c r="P105">
        <f t="shared" si="35"/>
        <v>55</v>
      </c>
      <c r="Q105">
        <f t="shared" si="36"/>
        <v>1</v>
      </c>
      <c r="R105">
        <f t="shared" ca="1" si="37"/>
        <v>4</v>
      </c>
      <c r="S105" t="str">
        <f t="shared" ca="1" si="38"/>
        <v>UE-19c</v>
      </c>
      <c r="T105" t="str">
        <f t="shared" ca="1" si="23"/>
        <v>LFA</v>
      </c>
      <c r="U105" t="str">
        <f t="shared" ca="1" si="24"/>
        <v>DV</v>
      </c>
      <c r="V105" s="37">
        <f t="shared" ca="1" si="25"/>
        <v>1730.8818897637793</v>
      </c>
      <c r="W105" s="37">
        <f t="shared" ca="1" si="26"/>
        <v>2821.1049868766404</v>
      </c>
      <c r="X105" s="37">
        <f t="shared" ca="1" si="27"/>
        <v>4</v>
      </c>
      <c r="Y105" s="37">
        <f t="shared" ca="1" si="28"/>
        <v>4</v>
      </c>
      <c r="Z105" s="35">
        <f t="shared" ca="1" si="39"/>
        <v>1600</v>
      </c>
      <c r="AA105" s="35">
        <f t="shared" ca="1" si="29"/>
        <v>2000</v>
      </c>
      <c r="AB105" s="35">
        <f t="shared" ca="1" si="30"/>
        <v>1730.8818897637793</v>
      </c>
      <c r="AC105" s="35">
        <f t="shared" ca="1" si="31"/>
        <v>2000</v>
      </c>
      <c r="AD105" s="35">
        <f t="shared" ca="1" si="40"/>
        <v>269.11811023622067</v>
      </c>
    </row>
    <row r="106" spans="1:30" x14ac:dyDescent="0.25">
      <c r="A106" t="s">
        <v>51</v>
      </c>
      <c r="B106" t="s">
        <v>11</v>
      </c>
      <c r="C106" t="s">
        <v>54</v>
      </c>
      <c r="D106" s="37">
        <v>4490.1574803149597</v>
      </c>
      <c r="E106" s="37">
        <v>4790.0262467191596</v>
      </c>
      <c r="F106" s="5">
        <v>2305</v>
      </c>
      <c r="G106" s="37">
        <f t="shared" si="32"/>
        <v>4490.1574803149597</v>
      </c>
      <c r="H106" s="37">
        <f t="shared" si="21"/>
        <v>299.86876640419996</v>
      </c>
      <c r="I106" s="37">
        <f t="shared" si="22"/>
        <v>2185.1574803149597</v>
      </c>
      <c r="J106" s="37">
        <f t="shared" si="33"/>
        <v>2485.0262467191596</v>
      </c>
      <c r="K106" s="37">
        <f t="shared" si="34"/>
        <v>2</v>
      </c>
      <c r="L106" s="35">
        <f t="shared" si="41"/>
        <v>169</v>
      </c>
      <c r="M106" s="34"/>
      <c r="N106" s="35"/>
      <c r="O106">
        <v>100</v>
      </c>
      <c r="P106">
        <f t="shared" si="35"/>
        <v>55</v>
      </c>
      <c r="Q106">
        <f t="shared" si="36"/>
        <v>2</v>
      </c>
      <c r="R106">
        <f t="shared" ca="1" si="37"/>
        <v>4</v>
      </c>
      <c r="S106" t="str">
        <f t="shared" ca="1" si="38"/>
        <v>UE-19c</v>
      </c>
      <c r="T106" t="str">
        <f t="shared" ca="1" si="23"/>
        <v>LFA</v>
      </c>
      <c r="U106" t="str">
        <f t="shared" ca="1" si="24"/>
        <v>DV</v>
      </c>
      <c r="V106" s="37">
        <f t="shared" ca="1" si="25"/>
        <v>1730.8818897637793</v>
      </c>
      <c r="W106" s="37">
        <f t="shared" ca="1" si="26"/>
        <v>2821.1049868766404</v>
      </c>
      <c r="X106" s="37">
        <f t="shared" ca="1" si="27"/>
        <v>4</v>
      </c>
      <c r="Y106" s="37">
        <f t="shared" ca="1" si="28"/>
        <v>5</v>
      </c>
      <c r="Z106" s="35">
        <f t="shared" ca="1" si="39"/>
        <v>2000</v>
      </c>
      <c r="AA106" s="35">
        <f t="shared" ca="1" si="29"/>
        <v>2400</v>
      </c>
      <c r="AB106" s="35">
        <f t="shared" ca="1" si="30"/>
        <v>2000</v>
      </c>
      <c r="AC106" s="35">
        <f t="shared" ca="1" si="31"/>
        <v>2400</v>
      </c>
      <c r="AD106" s="35">
        <f t="shared" ca="1" si="40"/>
        <v>400</v>
      </c>
    </row>
    <row r="107" spans="1:30" x14ac:dyDescent="0.25">
      <c r="A107" t="s">
        <v>51</v>
      </c>
      <c r="B107" t="s">
        <v>9</v>
      </c>
      <c r="C107" t="s">
        <v>22</v>
      </c>
      <c r="D107" s="37">
        <v>4790.0262467191596</v>
      </c>
      <c r="E107" s="37">
        <v>4879.9212598425202</v>
      </c>
      <c r="F107" s="5">
        <v>2305</v>
      </c>
      <c r="G107" s="37">
        <f t="shared" si="32"/>
        <v>4790.0262467191596</v>
      </c>
      <c r="H107" s="37">
        <f t="shared" si="21"/>
        <v>89.895013123360513</v>
      </c>
      <c r="I107" s="37">
        <f t="shared" si="22"/>
        <v>2485.0262467191596</v>
      </c>
      <c r="J107" s="37">
        <f t="shared" si="33"/>
        <v>2574.9212598425202</v>
      </c>
      <c r="K107" s="37">
        <f t="shared" si="34"/>
        <v>1</v>
      </c>
      <c r="L107" s="35">
        <f t="shared" si="41"/>
        <v>171</v>
      </c>
      <c r="M107" s="34"/>
      <c r="N107" s="35"/>
      <c r="O107">
        <v>101</v>
      </c>
      <c r="P107">
        <f t="shared" si="35"/>
        <v>55</v>
      </c>
      <c r="Q107">
        <f t="shared" si="36"/>
        <v>3</v>
      </c>
      <c r="R107">
        <f t="shared" ca="1" si="37"/>
        <v>4</v>
      </c>
      <c r="S107" t="str">
        <f t="shared" ca="1" si="38"/>
        <v>UE-19c</v>
      </c>
      <c r="T107" t="str">
        <f t="shared" ca="1" si="23"/>
        <v>LFA</v>
      </c>
      <c r="U107" t="str">
        <f t="shared" ca="1" si="24"/>
        <v>DV</v>
      </c>
      <c r="V107" s="37">
        <f t="shared" ca="1" si="25"/>
        <v>1730.8818897637793</v>
      </c>
      <c r="W107" s="37">
        <f t="shared" ca="1" si="26"/>
        <v>2821.1049868766404</v>
      </c>
      <c r="X107" s="37">
        <f t="shared" ca="1" si="27"/>
        <v>4</v>
      </c>
      <c r="Y107" s="37">
        <f t="shared" ca="1" si="28"/>
        <v>6</v>
      </c>
      <c r="Z107" s="35">
        <f t="shared" ca="1" si="39"/>
        <v>2400</v>
      </c>
      <c r="AA107" s="35">
        <f t="shared" ca="1" si="29"/>
        <v>2800</v>
      </c>
      <c r="AB107" s="35">
        <f t="shared" ca="1" si="30"/>
        <v>2400</v>
      </c>
      <c r="AC107" s="35">
        <f t="shared" ca="1" si="31"/>
        <v>2800</v>
      </c>
      <c r="AD107" s="35">
        <f t="shared" ca="1" si="40"/>
        <v>400</v>
      </c>
    </row>
    <row r="108" spans="1:30" x14ac:dyDescent="0.25">
      <c r="A108" t="s">
        <v>51</v>
      </c>
      <c r="B108" t="s">
        <v>11</v>
      </c>
      <c r="C108" t="s">
        <v>55</v>
      </c>
      <c r="D108" s="37">
        <v>4879.9212598425202</v>
      </c>
      <c r="E108" s="37">
        <v>4950.1312335958</v>
      </c>
      <c r="F108" s="5">
        <v>2305</v>
      </c>
      <c r="G108" s="37">
        <f t="shared" si="32"/>
        <v>4879.9212598425202</v>
      </c>
      <c r="H108" s="37">
        <f t="shared" si="21"/>
        <v>70.209973753279883</v>
      </c>
      <c r="I108" s="37">
        <f t="shared" si="22"/>
        <v>2574.9212598425202</v>
      </c>
      <c r="J108" s="37">
        <f t="shared" si="33"/>
        <v>2645.1312335958</v>
      </c>
      <c r="K108" s="37">
        <f t="shared" si="34"/>
        <v>1</v>
      </c>
      <c r="L108" s="35">
        <f t="shared" si="41"/>
        <v>172</v>
      </c>
      <c r="M108" s="34"/>
      <c r="N108" s="35"/>
      <c r="O108">
        <v>102</v>
      </c>
      <c r="P108">
        <f t="shared" si="35"/>
        <v>55</v>
      </c>
      <c r="Q108">
        <f t="shared" si="36"/>
        <v>4</v>
      </c>
      <c r="R108">
        <f t="shared" ca="1" si="37"/>
        <v>4</v>
      </c>
      <c r="S108" t="str">
        <f t="shared" ca="1" si="38"/>
        <v>UE-19c</v>
      </c>
      <c r="T108" t="str">
        <f t="shared" ca="1" si="23"/>
        <v>LFA</v>
      </c>
      <c r="U108" t="str">
        <f t="shared" ca="1" si="24"/>
        <v>DV</v>
      </c>
      <c r="V108" s="37">
        <f t="shared" ca="1" si="25"/>
        <v>1730.8818897637793</v>
      </c>
      <c r="W108" s="37">
        <f t="shared" ca="1" si="26"/>
        <v>2821.1049868766404</v>
      </c>
      <c r="X108" s="37">
        <f t="shared" ca="1" si="27"/>
        <v>4</v>
      </c>
      <c r="Y108" s="37">
        <f t="shared" ca="1" si="28"/>
        <v>7</v>
      </c>
      <c r="Z108" s="35">
        <f t="shared" ca="1" si="39"/>
        <v>2800</v>
      </c>
      <c r="AA108" s="35">
        <f t="shared" ca="1" si="29"/>
        <v>3200</v>
      </c>
      <c r="AB108" s="35">
        <f t="shared" ca="1" si="30"/>
        <v>2800</v>
      </c>
      <c r="AC108" s="35">
        <f t="shared" ca="1" si="31"/>
        <v>2821.1049868766404</v>
      </c>
      <c r="AD108" s="35">
        <f t="shared" ca="1" si="40"/>
        <v>21.104986876640396</v>
      </c>
    </row>
    <row r="109" spans="1:30" x14ac:dyDescent="0.25">
      <c r="A109" t="s">
        <v>51</v>
      </c>
      <c r="B109" t="s">
        <v>9</v>
      </c>
      <c r="C109" t="s">
        <v>56</v>
      </c>
      <c r="D109" s="37">
        <v>4950.1312335958</v>
      </c>
      <c r="E109" s="37">
        <v>5095.1443569553803</v>
      </c>
      <c r="F109" s="5">
        <v>2305</v>
      </c>
      <c r="G109" s="37">
        <f t="shared" si="32"/>
        <v>4950.1312335958</v>
      </c>
      <c r="H109" s="37">
        <f t="shared" si="21"/>
        <v>145.01312335958028</v>
      </c>
      <c r="I109" s="37">
        <f t="shared" si="22"/>
        <v>2645.1312335958</v>
      </c>
      <c r="J109" s="37">
        <f t="shared" si="33"/>
        <v>2790.1443569553803</v>
      </c>
      <c r="K109" s="37">
        <f t="shared" si="34"/>
        <v>1</v>
      </c>
      <c r="L109" s="35">
        <f t="shared" si="41"/>
        <v>173</v>
      </c>
      <c r="M109" s="34"/>
      <c r="N109" s="35"/>
      <c r="O109">
        <v>103</v>
      </c>
      <c r="P109">
        <f t="shared" si="35"/>
        <v>56</v>
      </c>
      <c r="Q109">
        <f t="shared" si="36"/>
        <v>1</v>
      </c>
      <c r="R109">
        <f t="shared" ca="1" si="37"/>
        <v>1</v>
      </c>
      <c r="S109" t="str">
        <f t="shared" ca="1" si="38"/>
        <v>UE-19c</v>
      </c>
      <c r="T109" t="str">
        <f t="shared" ca="1" si="23"/>
        <v>WTA</v>
      </c>
      <c r="U109" t="str">
        <f t="shared" ca="1" si="24"/>
        <v>DV</v>
      </c>
      <c r="V109" s="37">
        <f t="shared" ca="1" si="25"/>
        <v>2821.1049868766404</v>
      </c>
      <c r="W109" s="37">
        <f t="shared" ca="1" si="26"/>
        <v>3020.9081364829399</v>
      </c>
      <c r="X109" s="37">
        <f t="shared" ca="1" si="27"/>
        <v>7</v>
      </c>
      <c r="Y109" s="37">
        <f t="shared" ca="1" si="28"/>
        <v>7</v>
      </c>
      <c r="Z109" s="35">
        <f t="shared" ca="1" si="39"/>
        <v>2800</v>
      </c>
      <c r="AA109" s="35">
        <f t="shared" ca="1" si="29"/>
        <v>3200</v>
      </c>
      <c r="AB109" s="35">
        <f t="shared" ca="1" si="30"/>
        <v>2821.1049868766404</v>
      </c>
      <c r="AC109" s="35">
        <f t="shared" ca="1" si="31"/>
        <v>3020.9081364829399</v>
      </c>
      <c r="AD109" s="35">
        <f t="shared" ca="1" si="40"/>
        <v>199.80314960629948</v>
      </c>
    </row>
    <row r="110" spans="1:30" x14ac:dyDescent="0.25">
      <c r="A110" t="s">
        <v>51</v>
      </c>
      <c r="B110" t="s">
        <v>9</v>
      </c>
      <c r="C110" t="s">
        <v>5</v>
      </c>
      <c r="D110" s="37">
        <v>5095.1443569553803</v>
      </c>
      <c r="E110" s="37">
        <v>5290.0262467191606</v>
      </c>
      <c r="F110" s="5">
        <v>2305</v>
      </c>
      <c r="G110" s="37">
        <f t="shared" si="32"/>
        <v>5095.1443569553803</v>
      </c>
      <c r="H110" s="37">
        <f t="shared" si="21"/>
        <v>194.88188976378024</v>
      </c>
      <c r="I110" s="37">
        <f t="shared" si="22"/>
        <v>2790.1443569553803</v>
      </c>
      <c r="J110" s="37">
        <f t="shared" si="33"/>
        <v>2985.0262467191606</v>
      </c>
      <c r="K110" s="37">
        <f t="shared" si="34"/>
        <v>2</v>
      </c>
      <c r="L110" s="35">
        <f t="shared" si="41"/>
        <v>174</v>
      </c>
      <c r="M110" s="34"/>
      <c r="N110" s="35"/>
      <c r="O110">
        <v>104</v>
      </c>
      <c r="P110">
        <f t="shared" si="35"/>
        <v>57</v>
      </c>
      <c r="Q110">
        <f t="shared" si="36"/>
        <v>1</v>
      </c>
      <c r="R110">
        <f t="shared" ca="1" si="37"/>
        <v>1</v>
      </c>
      <c r="S110" t="str">
        <f t="shared" ca="1" si="38"/>
        <v>UE-19c</v>
      </c>
      <c r="T110" t="str">
        <f t="shared" ca="1" si="23"/>
        <v>TCU</v>
      </c>
      <c r="U110" t="str">
        <f t="shared" ca="1" si="24"/>
        <v>ZE, AR</v>
      </c>
      <c r="V110" s="37">
        <f t="shared" ca="1" si="25"/>
        <v>3020.9081364829399</v>
      </c>
      <c r="W110" s="37">
        <f t="shared" ca="1" si="26"/>
        <v>3190.8556430446188</v>
      </c>
      <c r="X110" s="37">
        <f t="shared" ca="1" si="27"/>
        <v>7</v>
      </c>
      <c r="Y110" s="37">
        <f t="shared" ca="1" si="28"/>
        <v>7</v>
      </c>
      <c r="Z110" s="35">
        <f t="shared" ca="1" si="39"/>
        <v>2800</v>
      </c>
      <c r="AA110" s="35">
        <f t="shared" ca="1" si="29"/>
        <v>3200</v>
      </c>
      <c r="AB110" s="35">
        <f t="shared" ca="1" si="30"/>
        <v>3020.9081364829399</v>
      </c>
      <c r="AC110" s="35">
        <f t="shared" ca="1" si="31"/>
        <v>3190.8556430446188</v>
      </c>
      <c r="AD110" s="35">
        <f t="shared" ca="1" si="40"/>
        <v>169.94750656167889</v>
      </c>
    </row>
    <row r="111" spans="1:30" x14ac:dyDescent="0.25">
      <c r="A111" t="s">
        <v>51</v>
      </c>
      <c r="B111" t="s">
        <v>11</v>
      </c>
      <c r="C111" t="s">
        <v>20</v>
      </c>
      <c r="D111" s="37">
        <v>5290.0262467191606</v>
      </c>
      <c r="E111" s="37">
        <v>5330.0524934383193</v>
      </c>
      <c r="F111" s="5">
        <v>2305</v>
      </c>
      <c r="G111" s="37">
        <f t="shared" si="32"/>
        <v>5290.0262467191606</v>
      </c>
      <c r="H111" s="37">
        <f t="shared" si="21"/>
        <v>40.026246719158735</v>
      </c>
      <c r="I111" s="37">
        <f t="shared" si="22"/>
        <v>2985.0262467191606</v>
      </c>
      <c r="J111" s="37">
        <f t="shared" si="33"/>
        <v>3025.0524934383193</v>
      </c>
      <c r="K111" s="37">
        <f t="shared" si="34"/>
        <v>1</v>
      </c>
      <c r="L111" s="35">
        <f t="shared" si="41"/>
        <v>176</v>
      </c>
      <c r="M111" s="34"/>
      <c r="N111" s="35"/>
      <c r="O111">
        <v>105</v>
      </c>
      <c r="P111">
        <f t="shared" si="35"/>
        <v>58</v>
      </c>
      <c r="Q111">
        <f t="shared" si="36"/>
        <v>1</v>
      </c>
      <c r="R111">
        <f t="shared" ca="1" si="37"/>
        <v>3</v>
      </c>
      <c r="S111" t="str">
        <f t="shared" ca="1" si="38"/>
        <v>UE-19c</v>
      </c>
      <c r="T111" t="str">
        <f t="shared" ca="1" si="23"/>
        <v>LFA</v>
      </c>
      <c r="U111" t="str">
        <f t="shared" ca="1" si="24"/>
        <v>DV</v>
      </c>
      <c r="V111" s="37">
        <f t="shared" ca="1" si="25"/>
        <v>3190.8556430446188</v>
      </c>
      <c r="W111" s="37">
        <f t="shared" ca="1" si="26"/>
        <v>3631.1443569553803</v>
      </c>
      <c r="X111" s="37">
        <f t="shared" ca="1" si="27"/>
        <v>7</v>
      </c>
      <c r="Y111" s="37">
        <f t="shared" ca="1" si="28"/>
        <v>7</v>
      </c>
      <c r="Z111" s="35">
        <f t="shared" ca="1" si="39"/>
        <v>2800</v>
      </c>
      <c r="AA111" s="35">
        <f t="shared" ca="1" si="29"/>
        <v>3200</v>
      </c>
      <c r="AB111" s="35">
        <f t="shared" ca="1" si="30"/>
        <v>3190.8556430446188</v>
      </c>
      <c r="AC111" s="35">
        <f t="shared" ca="1" si="31"/>
        <v>3200</v>
      </c>
      <c r="AD111" s="35">
        <f t="shared" ca="1" si="40"/>
        <v>9.1443569553812267</v>
      </c>
    </row>
    <row r="112" spans="1:30" x14ac:dyDescent="0.25">
      <c r="A112" t="s">
        <v>51</v>
      </c>
      <c r="B112" t="s">
        <v>9</v>
      </c>
      <c r="C112" t="s">
        <v>5</v>
      </c>
      <c r="D112" s="37">
        <v>5330.0524934383193</v>
      </c>
      <c r="E112" s="37">
        <v>5509.8425196850394</v>
      </c>
      <c r="F112" s="5">
        <v>2305</v>
      </c>
      <c r="G112" s="37">
        <f t="shared" si="32"/>
        <v>5330.0524934383193</v>
      </c>
      <c r="H112" s="37">
        <f t="shared" si="21"/>
        <v>179.79002624672012</v>
      </c>
      <c r="I112" s="37">
        <f t="shared" si="22"/>
        <v>3025.0524934383193</v>
      </c>
      <c r="J112" s="37">
        <f t="shared" si="33"/>
        <v>3204.8425196850394</v>
      </c>
      <c r="K112" s="37">
        <f t="shared" si="34"/>
        <v>2</v>
      </c>
      <c r="L112" s="35">
        <f t="shared" si="41"/>
        <v>177</v>
      </c>
      <c r="M112" s="34"/>
      <c r="N112" s="35"/>
      <c r="O112">
        <v>106</v>
      </c>
      <c r="P112">
        <f t="shared" si="35"/>
        <v>58</v>
      </c>
      <c r="Q112">
        <f t="shared" si="36"/>
        <v>2</v>
      </c>
      <c r="R112">
        <f t="shared" ca="1" si="37"/>
        <v>3</v>
      </c>
      <c r="S112" t="str">
        <f t="shared" ca="1" si="38"/>
        <v>UE-19c</v>
      </c>
      <c r="T112" t="str">
        <f t="shared" ca="1" si="23"/>
        <v>LFA</v>
      </c>
      <c r="U112" t="str">
        <f t="shared" ca="1" si="24"/>
        <v>DV</v>
      </c>
      <c r="V112" s="37">
        <f t="shared" ca="1" si="25"/>
        <v>3190.8556430446188</v>
      </c>
      <c r="W112" s="37">
        <f t="shared" ca="1" si="26"/>
        <v>3631.1443569553803</v>
      </c>
      <c r="X112" s="37">
        <f t="shared" ca="1" si="27"/>
        <v>7</v>
      </c>
      <c r="Y112" s="37">
        <f t="shared" ca="1" si="28"/>
        <v>8</v>
      </c>
      <c r="Z112" s="35">
        <f t="shared" ca="1" si="39"/>
        <v>3200</v>
      </c>
      <c r="AA112" s="35">
        <f t="shared" ca="1" si="29"/>
        <v>3600</v>
      </c>
      <c r="AB112" s="35">
        <f t="shared" ca="1" si="30"/>
        <v>3200</v>
      </c>
      <c r="AC112" s="35">
        <f t="shared" ca="1" si="31"/>
        <v>3600</v>
      </c>
      <c r="AD112" s="35">
        <f t="shared" ca="1" si="40"/>
        <v>400</v>
      </c>
    </row>
    <row r="113" spans="1:30" x14ac:dyDescent="0.25">
      <c r="A113" t="s">
        <v>51</v>
      </c>
      <c r="B113" t="s">
        <v>4</v>
      </c>
      <c r="C113" t="s">
        <v>57</v>
      </c>
      <c r="D113" s="37">
        <v>5509.8425196850394</v>
      </c>
      <c r="E113" s="37">
        <v>5580.0524934383202</v>
      </c>
      <c r="F113" s="5">
        <v>2305</v>
      </c>
      <c r="G113" s="37">
        <f t="shared" si="32"/>
        <v>5509.8425196850394</v>
      </c>
      <c r="H113" s="37">
        <f t="shared" si="21"/>
        <v>70.209973753280792</v>
      </c>
      <c r="I113" s="37">
        <f t="shared" si="22"/>
        <v>3204.8425196850394</v>
      </c>
      <c r="J113" s="37">
        <f t="shared" si="33"/>
        <v>3275.0524934383202</v>
      </c>
      <c r="K113" s="37">
        <f t="shared" si="34"/>
        <v>1</v>
      </c>
      <c r="L113" s="35">
        <f t="shared" si="41"/>
        <v>179</v>
      </c>
      <c r="M113" s="34"/>
      <c r="N113" s="35"/>
      <c r="O113">
        <v>107</v>
      </c>
      <c r="P113">
        <f t="shared" si="35"/>
        <v>58</v>
      </c>
      <c r="Q113">
        <f t="shared" si="36"/>
        <v>3</v>
      </c>
      <c r="R113">
        <f t="shared" ca="1" si="37"/>
        <v>3</v>
      </c>
      <c r="S113" t="str">
        <f t="shared" ca="1" si="38"/>
        <v>UE-19c</v>
      </c>
      <c r="T113" t="str">
        <f t="shared" ca="1" si="23"/>
        <v>LFA</v>
      </c>
      <c r="U113" t="str">
        <f t="shared" ca="1" si="24"/>
        <v>DV</v>
      </c>
      <c r="V113" s="37">
        <f t="shared" ca="1" si="25"/>
        <v>3190.8556430446188</v>
      </c>
      <c r="W113" s="37">
        <f t="shared" ca="1" si="26"/>
        <v>3631.1443569553803</v>
      </c>
      <c r="X113" s="37">
        <f t="shared" ca="1" si="27"/>
        <v>7</v>
      </c>
      <c r="Y113" s="37">
        <f t="shared" ca="1" si="28"/>
        <v>9</v>
      </c>
      <c r="Z113" s="35">
        <f t="shared" ca="1" si="39"/>
        <v>3600</v>
      </c>
      <c r="AA113" s="35">
        <f t="shared" ca="1" si="29"/>
        <v>4000</v>
      </c>
      <c r="AB113" s="35">
        <f t="shared" ca="1" si="30"/>
        <v>3600</v>
      </c>
      <c r="AC113" s="35">
        <f t="shared" ca="1" si="31"/>
        <v>3631.1443569553803</v>
      </c>
      <c r="AD113" s="35">
        <f t="shared" ca="1" si="40"/>
        <v>31.144356955380317</v>
      </c>
    </row>
    <row r="114" spans="1:30" x14ac:dyDescent="0.25">
      <c r="A114" t="s">
        <v>51</v>
      </c>
      <c r="B114" t="s">
        <v>9</v>
      </c>
      <c r="C114" t="s">
        <v>5</v>
      </c>
      <c r="D114" s="37">
        <v>5580.0524934383202</v>
      </c>
      <c r="E114" s="37">
        <v>5819.8818897637793</v>
      </c>
      <c r="F114" s="5">
        <v>2305</v>
      </c>
      <c r="G114" s="37">
        <f t="shared" si="32"/>
        <v>5580.0524934383202</v>
      </c>
      <c r="H114" s="37">
        <f t="shared" si="21"/>
        <v>239.82939632545913</v>
      </c>
      <c r="I114" s="37">
        <f t="shared" si="22"/>
        <v>3275.0524934383202</v>
      </c>
      <c r="J114" s="37">
        <f t="shared" si="33"/>
        <v>3514.8818897637793</v>
      </c>
      <c r="K114" s="37">
        <f t="shared" si="34"/>
        <v>1</v>
      </c>
      <c r="L114" s="35">
        <f t="shared" si="41"/>
        <v>180</v>
      </c>
      <c r="M114" s="34"/>
      <c r="N114" s="35"/>
      <c r="O114">
        <v>108</v>
      </c>
      <c r="P114">
        <f t="shared" si="35"/>
        <v>59</v>
      </c>
      <c r="Q114">
        <f t="shared" si="36"/>
        <v>1</v>
      </c>
      <c r="R114">
        <f t="shared" ca="1" si="37"/>
        <v>1</v>
      </c>
      <c r="S114" t="str">
        <f t="shared" ca="1" si="38"/>
        <v>UE-19c</v>
      </c>
      <c r="T114" t="str">
        <f t="shared" ca="1" si="23"/>
        <v>TCU</v>
      </c>
      <c r="U114" t="str">
        <f t="shared" ca="1" si="24"/>
        <v>ZE</v>
      </c>
      <c r="V114" s="37">
        <f t="shared" ca="1" si="25"/>
        <v>3631.1443569553803</v>
      </c>
      <c r="W114" s="37">
        <f t="shared" ca="1" si="26"/>
        <v>3681.0131233595803</v>
      </c>
      <c r="X114" s="37">
        <f t="shared" ca="1" si="27"/>
        <v>9</v>
      </c>
      <c r="Y114" s="37">
        <f t="shared" ca="1" si="28"/>
        <v>9</v>
      </c>
      <c r="Z114" s="35">
        <f t="shared" ca="1" si="39"/>
        <v>3600</v>
      </c>
      <c r="AA114" s="35">
        <f t="shared" ca="1" si="29"/>
        <v>4000</v>
      </c>
      <c r="AB114" s="35">
        <f t="shared" ca="1" si="30"/>
        <v>3631.1443569553803</v>
      </c>
      <c r="AC114" s="35">
        <f t="shared" ca="1" si="31"/>
        <v>3681.0131233595803</v>
      </c>
      <c r="AD114" s="35">
        <f t="shared" ca="1" si="40"/>
        <v>49.86876640419996</v>
      </c>
    </row>
    <row r="115" spans="1:30" x14ac:dyDescent="0.25">
      <c r="A115" t="s">
        <v>51</v>
      </c>
      <c r="B115" t="s">
        <v>11</v>
      </c>
      <c r="C115" t="s">
        <v>20</v>
      </c>
      <c r="D115" s="37">
        <v>5819.8818897637793</v>
      </c>
      <c r="E115" s="37">
        <v>5899.9343832020995</v>
      </c>
      <c r="F115" s="5">
        <v>2305</v>
      </c>
      <c r="G115" s="37">
        <f t="shared" si="32"/>
        <v>5819.8818897637793</v>
      </c>
      <c r="H115" s="37">
        <f t="shared" si="21"/>
        <v>80.052493438320198</v>
      </c>
      <c r="I115" s="37">
        <f t="shared" si="22"/>
        <v>3514.8818897637793</v>
      </c>
      <c r="J115" s="37">
        <f t="shared" si="33"/>
        <v>3594.9343832020995</v>
      </c>
      <c r="K115" s="37">
        <f t="shared" si="34"/>
        <v>1</v>
      </c>
      <c r="L115" s="35">
        <f t="shared" si="41"/>
        <v>181</v>
      </c>
      <c r="M115" s="34"/>
      <c r="N115" s="35"/>
      <c r="O115">
        <v>109</v>
      </c>
      <c r="P115">
        <f t="shared" si="35"/>
        <v>60</v>
      </c>
      <c r="Q115">
        <f t="shared" si="36"/>
        <v>1</v>
      </c>
      <c r="R115">
        <f t="shared" ca="1" si="37"/>
        <v>3</v>
      </c>
      <c r="S115" t="str">
        <f t="shared" ca="1" si="38"/>
        <v>UE-19c</v>
      </c>
      <c r="T115" t="str">
        <f t="shared" ca="1" si="23"/>
        <v>LFA</v>
      </c>
      <c r="U115" t="str">
        <f t="shared" ca="1" si="24"/>
        <v>ZE, AR</v>
      </c>
      <c r="V115" s="37">
        <f t="shared" ca="1" si="25"/>
        <v>3681.0131233595803</v>
      </c>
      <c r="W115" s="37">
        <f t="shared" ca="1" si="26"/>
        <v>4761.0656167978996</v>
      </c>
      <c r="X115" s="37">
        <f t="shared" ca="1" si="27"/>
        <v>9</v>
      </c>
      <c r="Y115" s="37">
        <f t="shared" ca="1" si="28"/>
        <v>9</v>
      </c>
      <c r="Z115" s="35">
        <f t="shared" ca="1" si="39"/>
        <v>3600</v>
      </c>
      <c r="AA115" s="35">
        <f t="shared" ca="1" si="29"/>
        <v>4000</v>
      </c>
      <c r="AB115" s="35">
        <f t="shared" ca="1" si="30"/>
        <v>3681.0131233595803</v>
      </c>
      <c r="AC115" s="35">
        <f t="shared" ca="1" si="31"/>
        <v>4000</v>
      </c>
      <c r="AD115" s="35">
        <f t="shared" ca="1" si="40"/>
        <v>318.98687664041972</v>
      </c>
    </row>
    <row r="116" spans="1:30" x14ac:dyDescent="0.25">
      <c r="A116" t="s">
        <v>51</v>
      </c>
      <c r="B116" t="s">
        <v>9</v>
      </c>
      <c r="C116" t="s">
        <v>5</v>
      </c>
      <c r="D116" s="37">
        <v>5899.9343832020995</v>
      </c>
      <c r="E116" s="37">
        <v>5990.1574803149606</v>
      </c>
      <c r="F116" s="5">
        <v>2305</v>
      </c>
      <c r="G116" s="37">
        <f t="shared" si="32"/>
        <v>5899.9343832020995</v>
      </c>
      <c r="H116" s="37">
        <f t="shared" si="21"/>
        <v>90.223097112861069</v>
      </c>
      <c r="I116" s="37">
        <f t="shared" si="22"/>
        <v>3594.9343832020995</v>
      </c>
      <c r="J116" s="37">
        <f t="shared" si="33"/>
        <v>3685.1574803149606</v>
      </c>
      <c r="K116" s="37">
        <f t="shared" si="34"/>
        <v>2</v>
      </c>
      <c r="L116" s="35">
        <f t="shared" si="41"/>
        <v>182</v>
      </c>
      <c r="M116" s="34"/>
      <c r="N116" s="35"/>
      <c r="O116">
        <v>110</v>
      </c>
      <c r="P116">
        <f t="shared" si="35"/>
        <v>60</v>
      </c>
      <c r="Q116">
        <f t="shared" si="36"/>
        <v>2</v>
      </c>
      <c r="R116">
        <f t="shared" ca="1" si="37"/>
        <v>3</v>
      </c>
      <c r="S116" t="str">
        <f t="shared" ca="1" si="38"/>
        <v>UE-19c</v>
      </c>
      <c r="T116" t="str">
        <f t="shared" ca="1" si="23"/>
        <v>LFA</v>
      </c>
      <c r="U116" t="str">
        <f t="shared" ca="1" si="24"/>
        <v>ZE, AR</v>
      </c>
      <c r="V116" s="37">
        <f t="shared" ca="1" si="25"/>
        <v>3681.0131233595803</v>
      </c>
      <c r="W116" s="37">
        <f t="shared" ca="1" si="26"/>
        <v>4761.0656167978996</v>
      </c>
      <c r="X116" s="37">
        <f t="shared" ca="1" si="27"/>
        <v>9</v>
      </c>
      <c r="Y116" s="37">
        <f t="shared" ca="1" si="28"/>
        <v>10</v>
      </c>
      <c r="Z116" s="35">
        <f t="shared" ca="1" si="39"/>
        <v>4000</v>
      </c>
      <c r="AA116" s="35">
        <f t="shared" ca="1" si="29"/>
        <v>4400</v>
      </c>
      <c r="AB116" s="35">
        <f t="shared" ca="1" si="30"/>
        <v>4000</v>
      </c>
      <c r="AC116" s="35">
        <f t="shared" ca="1" si="31"/>
        <v>4400</v>
      </c>
      <c r="AD116" s="35">
        <f t="shared" ca="1" si="40"/>
        <v>400</v>
      </c>
    </row>
    <row r="117" spans="1:30" x14ac:dyDescent="0.25">
      <c r="A117" t="s">
        <v>51</v>
      </c>
      <c r="B117" t="s">
        <v>11</v>
      </c>
      <c r="C117" t="s">
        <v>20</v>
      </c>
      <c r="D117" s="37">
        <v>5990.1574803149606</v>
      </c>
      <c r="E117" s="37">
        <v>6029.8556430446197</v>
      </c>
      <c r="F117" s="5">
        <v>2305</v>
      </c>
      <c r="G117" s="37">
        <f t="shared" si="32"/>
        <v>5990.1574803149606</v>
      </c>
      <c r="H117" s="37">
        <f t="shared" si="21"/>
        <v>39.698162729659089</v>
      </c>
      <c r="I117" s="37">
        <f t="shared" si="22"/>
        <v>3685.1574803149606</v>
      </c>
      <c r="J117" s="37">
        <f t="shared" si="33"/>
        <v>3724.8556430446197</v>
      </c>
      <c r="K117" s="37">
        <f t="shared" si="34"/>
        <v>1</v>
      </c>
      <c r="L117" s="35">
        <f t="shared" si="41"/>
        <v>184</v>
      </c>
      <c r="M117" s="34"/>
      <c r="N117" s="35"/>
      <c r="O117">
        <v>111</v>
      </c>
      <c r="P117">
        <f t="shared" si="35"/>
        <v>60</v>
      </c>
      <c r="Q117">
        <f t="shared" si="36"/>
        <v>3</v>
      </c>
      <c r="R117">
        <f t="shared" ca="1" si="37"/>
        <v>3</v>
      </c>
      <c r="S117" t="str">
        <f t="shared" ca="1" si="38"/>
        <v>UE-19c</v>
      </c>
      <c r="T117" t="str">
        <f t="shared" ca="1" si="23"/>
        <v>LFA</v>
      </c>
      <c r="U117" t="str">
        <f t="shared" ca="1" si="24"/>
        <v>ZE, AR</v>
      </c>
      <c r="V117" s="37">
        <f t="shared" ca="1" si="25"/>
        <v>3681.0131233595803</v>
      </c>
      <c r="W117" s="37">
        <f t="shared" ca="1" si="26"/>
        <v>4761.0656167978996</v>
      </c>
      <c r="X117" s="37">
        <f t="shared" ca="1" si="27"/>
        <v>9</v>
      </c>
      <c r="Y117" s="37">
        <f t="shared" ca="1" si="28"/>
        <v>11</v>
      </c>
      <c r="Z117" s="35">
        <f t="shared" ca="1" si="39"/>
        <v>4400</v>
      </c>
      <c r="AA117" s="35">
        <f t="shared" ca="1" si="29"/>
        <v>4800</v>
      </c>
      <c r="AB117" s="35">
        <f t="shared" ca="1" si="30"/>
        <v>4400</v>
      </c>
      <c r="AC117" s="35">
        <f t="shared" ca="1" si="31"/>
        <v>4761.0656167978996</v>
      </c>
      <c r="AD117" s="35">
        <f t="shared" ca="1" si="40"/>
        <v>361.06561679789957</v>
      </c>
    </row>
    <row r="118" spans="1:30" x14ac:dyDescent="0.25">
      <c r="A118" t="s">
        <v>51</v>
      </c>
      <c r="B118" t="s">
        <v>9</v>
      </c>
      <c r="C118" t="s">
        <v>58</v>
      </c>
      <c r="D118" s="37">
        <v>6029.8556430446197</v>
      </c>
      <c r="E118" s="37">
        <v>6350.0656167978996</v>
      </c>
      <c r="F118" s="5">
        <v>2305</v>
      </c>
      <c r="G118" s="37">
        <f t="shared" si="32"/>
        <v>6029.8556430446197</v>
      </c>
      <c r="H118" s="37">
        <f t="shared" si="21"/>
        <v>320.20997375327988</v>
      </c>
      <c r="I118" s="37">
        <f t="shared" si="22"/>
        <v>3724.8556430446197</v>
      </c>
      <c r="J118" s="37">
        <f t="shared" si="33"/>
        <v>4045.0656167978996</v>
      </c>
      <c r="K118" s="37">
        <f t="shared" si="34"/>
        <v>2</v>
      </c>
      <c r="L118" s="35">
        <f t="shared" si="41"/>
        <v>185</v>
      </c>
      <c r="M118" s="34"/>
      <c r="N118" s="35"/>
      <c r="O118">
        <v>112</v>
      </c>
      <c r="P118">
        <f t="shared" si="35"/>
        <v>61</v>
      </c>
      <c r="Q118">
        <f t="shared" si="36"/>
        <v>1</v>
      </c>
      <c r="R118">
        <f t="shared" ca="1" si="37"/>
        <v>2</v>
      </c>
      <c r="S118" t="str">
        <f t="shared" ca="1" si="38"/>
        <v>UE-19c</v>
      </c>
      <c r="T118" t="str">
        <f t="shared" ca="1" si="23"/>
        <v>TCU</v>
      </c>
      <c r="U118" t="str">
        <f t="shared" ca="1" si="24"/>
        <v>ZE, PY</v>
      </c>
      <c r="V118" s="37">
        <f t="shared" ca="1" si="25"/>
        <v>4761.0656167978996</v>
      </c>
      <c r="W118" s="37">
        <f t="shared" ca="1" si="26"/>
        <v>5040.9212598425192</v>
      </c>
      <c r="X118" s="37">
        <f t="shared" ca="1" si="27"/>
        <v>11</v>
      </c>
      <c r="Y118" s="37">
        <f t="shared" ca="1" si="28"/>
        <v>11</v>
      </c>
      <c r="Z118" s="35">
        <f t="shared" ca="1" si="39"/>
        <v>4400</v>
      </c>
      <c r="AA118" s="35">
        <f t="shared" ca="1" si="29"/>
        <v>4800</v>
      </c>
      <c r="AB118" s="35">
        <f t="shared" ca="1" si="30"/>
        <v>4761.0656167978996</v>
      </c>
      <c r="AC118" s="35">
        <f t="shared" ca="1" si="31"/>
        <v>4800</v>
      </c>
      <c r="AD118" s="35">
        <f t="shared" ca="1" si="40"/>
        <v>38.934383202100435</v>
      </c>
    </row>
    <row r="119" spans="1:30" x14ac:dyDescent="0.25">
      <c r="A119" t="s">
        <v>51</v>
      </c>
      <c r="B119" t="s">
        <v>11</v>
      </c>
      <c r="C119" t="s">
        <v>20</v>
      </c>
      <c r="D119" s="37">
        <v>6350.0656167978996</v>
      </c>
      <c r="E119" s="37">
        <v>6370.0787401574798</v>
      </c>
      <c r="F119" s="5">
        <v>2305</v>
      </c>
      <c r="G119" s="37">
        <f t="shared" si="32"/>
        <v>6350.0656167978996</v>
      </c>
      <c r="H119" s="37">
        <f t="shared" si="21"/>
        <v>20.013123359580277</v>
      </c>
      <c r="I119" s="37">
        <f t="shared" si="22"/>
        <v>4045.0656167978996</v>
      </c>
      <c r="J119" s="37">
        <f t="shared" si="33"/>
        <v>4065.0787401574798</v>
      </c>
      <c r="K119" s="37">
        <f t="shared" si="34"/>
        <v>1</v>
      </c>
      <c r="L119" s="35">
        <f t="shared" si="41"/>
        <v>187</v>
      </c>
      <c r="M119" s="34"/>
      <c r="N119" s="35"/>
      <c r="O119">
        <v>113</v>
      </c>
      <c r="P119">
        <f t="shared" si="35"/>
        <v>61</v>
      </c>
      <c r="Q119">
        <f t="shared" si="36"/>
        <v>2</v>
      </c>
      <c r="R119">
        <f t="shared" ca="1" si="37"/>
        <v>2</v>
      </c>
      <c r="S119" t="str">
        <f t="shared" ca="1" si="38"/>
        <v>UE-19c</v>
      </c>
      <c r="T119" t="str">
        <f t="shared" ca="1" si="23"/>
        <v>TCU</v>
      </c>
      <c r="U119" t="str">
        <f t="shared" ca="1" si="24"/>
        <v>ZE, PY</v>
      </c>
      <c r="V119" s="37">
        <f t="shared" ca="1" si="25"/>
        <v>4761.0656167978996</v>
      </c>
      <c r="W119" s="37">
        <f t="shared" ca="1" si="26"/>
        <v>5040.9212598425192</v>
      </c>
      <c r="X119" s="37">
        <f t="shared" ca="1" si="27"/>
        <v>11</v>
      </c>
      <c r="Y119" s="37">
        <f t="shared" ca="1" si="28"/>
        <v>12</v>
      </c>
      <c r="Z119" s="35">
        <f t="shared" ca="1" si="39"/>
        <v>4800</v>
      </c>
      <c r="AA119" s="35">
        <f t="shared" ca="1" si="29"/>
        <v>5200</v>
      </c>
      <c r="AB119" s="35">
        <f t="shared" ca="1" si="30"/>
        <v>4800</v>
      </c>
      <c r="AC119" s="35">
        <f t="shared" ca="1" si="31"/>
        <v>5040.9212598425192</v>
      </c>
      <c r="AD119" s="35">
        <f t="shared" ca="1" si="40"/>
        <v>240.92125984251925</v>
      </c>
    </row>
    <row r="120" spans="1:30" x14ac:dyDescent="0.25">
      <c r="A120" t="s">
        <v>51</v>
      </c>
      <c r="B120" t="s">
        <v>4</v>
      </c>
      <c r="C120" t="s">
        <v>20</v>
      </c>
      <c r="D120" s="37">
        <v>6370.0787401574798</v>
      </c>
      <c r="E120" s="37">
        <v>6394.3569553805773</v>
      </c>
      <c r="F120" s="5">
        <v>2305</v>
      </c>
      <c r="G120" s="37">
        <f t="shared" si="32"/>
        <v>6370.0787401574798</v>
      </c>
      <c r="H120" s="37">
        <f t="shared" si="21"/>
        <v>24.278215223097504</v>
      </c>
      <c r="I120" s="37">
        <f t="shared" si="22"/>
        <v>4065.0787401574798</v>
      </c>
      <c r="J120" s="37">
        <f t="shared" si="33"/>
        <v>4089.3569553805773</v>
      </c>
      <c r="K120" s="37">
        <f t="shared" si="34"/>
        <v>1</v>
      </c>
      <c r="L120" s="35">
        <f t="shared" si="41"/>
        <v>188</v>
      </c>
      <c r="M120" s="34"/>
      <c r="N120" s="35"/>
      <c r="O120">
        <v>114</v>
      </c>
      <c r="P120">
        <f t="shared" si="35"/>
        <v>62</v>
      </c>
      <c r="Q120">
        <f t="shared" si="36"/>
        <v>1</v>
      </c>
      <c r="R120">
        <f t="shared" ca="1" si="37"/>
        <v>2</v>
      </c>
      <c r="S120" t="str">
        <f t="shared" ca="1" si="38"/>
        <v>UE-19c</v>
      </c>
      <c r="T120" t="str">
        <f t="shared" ca="1" si="23"/>
        <v>LFA</v>
      </c>
      <c r="U120" t="str">
        <f t="shared" ca="1" si="24"/>
        <v>DV</v>
      </c>
      <c r="V120" s="37">
        <f t="shared" ca="1" si="25"/>
        <v>5040.9212598425192</v>
      </c>
      <c r="W120" s="37">
        <f t="shared" ca="1" si="26"/>
        <v>5290.9212598425192</v>
      </c>
      <c r="X120" s="37">
        <f t="shared" ca="1" si="27"/>
        <v>12</v>
      </c>
      <c r="Y120" s="37">
        <f t="shared" ca="1" si="28"/>
        <v>12</v>
      </c>
      <c r="Z120" s="35">
        <f t="shared" ca="1" si="39"/>
        <v>4800</v>
      </c>
      <c r="AA120" s="35">
        <f t="shared" ca="1" si="29"/>
        <v>5200</v>
      </c>
      <c r="AB120" s="35">
        <f t="shared" ca="1" si="30"/>
        <v>5040.9212598425192</v>
      </c>
      <c r="AC120" s="35">
        <f t="shared" ca="1" si="31"/>
        <v>5200</v>
      </c>
      <c r="AD120" s="35">
        <f t="shared" ca="1" si="40"/>
        <v>159.07874015748075</v>
      </c>
    </row>
    <row r="121" spans="1:30" x14ac:dyDescent="0.25">
      <c r="A121" t="s">
        <v>51</v>
      </c>
      <c r="B121" t="s">
        <v>4</v>
      </c>
      <c r="C121" t="s">
        <v>5</v>
      </c>
      <c r="D121" s="37">
        <v>6394.3569553805773</v>
      </c>
      <c r="E121" s="37">
        <v>6490.1574803149606</v>
      </c>
      <c r="F121" s="5">
        <v>2305</v>
      </c>
      <c r="G121" s="37">
        <f t="shared" si="32"/>
        <v>6394.3569553805773</v>
      </c>
      <c r="H121" s="37">
        <f t="shared" si="21"/>
        <v>95.800524934383247</v>
      </c>
      <c r="I121" s="37">
        <f t="shared" si="22"/>
        <v>4089.3569553805773</v>
      </c>
      <c r="J121" s="37">
        <f t="shared" si="33"/>
        <v>4185.1574803149606</v>
      </c>
      <c r="K121" s="37">
        <f t="shared" si="34"/>
        <v>1</v>
      </c>
      <c r="L121" s="35">
        <f t="shared" si="41"/>
        <v>189</v>
      </c>
      <c r="M121" s="34"/>
      <c r="N121" s="35"/>
      <c r="O121">
        <v>115</v>
      </c>
      <c r="P121">
        <f t="shared" si="35"/>
        <v>62</v>
      </c>
      <c r="Q121">
        <f t="shared" si="36"/>
        <v>2</v>
      </c>
      <c r="R121">
        <f t="shared" ca="1" si="37"/>
        <v>2</v>
      </c>
      <c r="S121" t="str">
        <f t="shared" ca="1" si="38"/>
        <v>UE-19c</v>
      </c>
      <c r="T121" t="str">
        <f t="shared" ca="1" si="23"/>
        <v>LFA</v>
      </c>
      <c r="U121" t="str">
        <f t="shared" ca="1" si="24"/>
        <v>DV</v>
      </c>
      <c r="V121" s="37">
        <f t="shared" ca="1" si="25"/>
        <v>5040.9212598425192</v>
      </c>
      <c r="W121" s="37">
        <f t="shared" ca="1" si="26"/>
        <v>5290.9212598425192</v>
      </c>
      <c r="X121" s="37">
        <f t="shared" ca="1" si="27"/>
        <v>12</v>
      </c>
      <c r="Y121" s="37">
        <f t="shared" ca="1" si="28"/>
        <v>13</v>
      </c>
      <c r="Z121" s="35">
        <f t="shared" ca="1" si="39"/>
        <v>5200</v>
      </c>
      <c r="AA121" s="35">
        <f t="shared" ca="1" si="29"/>
        <v>5600</v>
      </c>
      <c r="AB121" s="35">
        <f t="shared" ca="1" si="30"/>
        <v>5200</v>
      </c>
      <c r="AC121" s="35">
        <f t="shared" ca="1" si="31"/>
        <v>5290.9212598425192</v>
      </c>
      <c r="AD121" s="35">
        <f t="shared" ca="1" si="40"/>
        <v>90.921259842519248</v>
      </c>
    </row>
    <row r="122" spans="1:30" x14ac:dyDescent="0.25">
      <c r="A122" t="s">
        <v>51</v>
      </c>
      <c r="B122" t="s">
        <v>4</v>
      </c>
      <c r="C122" t="s">
        <v>5</v>
      </c>
      <c r="D122" s="37">
        <v>6490.1574803149606</v>
      </c>
      <c r="E122" s="37">
        <v>6950.1312335958</v>
      </c>
      <c r="F122" s="5">
        <v>2305</v>
      </c>
      <c r="G122" s="37">
        <f t="shared" si="32"/>
        <v>6490.1574803149606</v>
      </c>
      <c r="H122" s="37">
        <f t="shared" si="21"/>
        <v>459.97375328083945</v>
      </c>
      <c r="I122" s="37">
        <f t="shared" si="22"/>
        <v>4185.1574803149606</v>
      </c>
      <c r="J122" s="37">
        <f t="shared" si="33"/>
        <v>4645.1312335958</v>
      </c>
      <c r="K122" s="37">
        <f t="shared" si="34"/>
        <v>2</v>
      </c>
      <c r="L122" s="35">
        <f t="shared" si="41"/>
        <v>190</v>
      </c>
      <c r="M122" s="34"/>
      <c r="N122" s="35"/>
      <c r="O122">
        <v>116</v>
      </c>
      <c r="P122">
        <f t="shared" si="35"/>
        <v>63</v>
      </c>
      <c r="Q122">
        <f t="shared" si="36"/>
        <v>1</v>
      </c>
      <c r="R122">
        <f t="shared" ca="1" si="37"/>
        <v>1</v>
      </c>
      <c r="S122" t="str">
        <f t="shared" ca="1" si="38"/>
        <v>UE-19c</v>
      </c>
      <c r="T122" t="str">
        <f t="shared" ca="1" si="23"/>
        <v>WTA</v>
      </c>
      <c r="U122" t="str">
        <f t="shared" ca="1" si="24"/>
        <v>DV, PY</v>
      </c>
      <c r="V122" s="37">
        <f t="shared" ca="1" si="25"/>
        <v>5290.9212598425192</v>
      </c>
      <c r="W122" s="37">
        <f t="shared" ca="1" si="26"/>
        <v>5540.9212598425202</v>
      </c>
      <c r="X122" s="37">
        <f t="shared" ca="1" si="27"/>
        <v>13</v>
      </c>
      <c r="Y122" s="37">
        <f t="shared" ca="1" si="28"/>
        <v>13</v>
      </c>
      <c r="Z122" s="35">
        <f t="shared" ca="1" si="39"/>
        <v>5200</v>
      </c>
      <c r="AA122" s="35">
        <f t="shared" ca="1" si="29"/>
        <v>5600</v>
      </c>
      <c r="AB122" s="35">
        <f t="shared" ca="1" si="30"/>
        <v>5290.9212598425192</v>
      </c>
      <c r="AC122" s="35">
        <f t="shared" ca="1" si="31"/>
        <v>5540.9212598425202</v>
      </c>
      <c r="AD122" s="35">
        <f t="shared" ca="1" si="40"/>
        <v>250.00000000000091</v>
      </c>
    </row>
    <row r="123" spans="1:30" x14ac:dyDescent="0.25">
      <c r="A123" t="s">
        <v>61</v>
      </c>
      <c r="B123" t="s">
        <v>11</v>
      </c>
      <c r="C123" t="s">
        <v>18</v>
      </c>
      <c r="D123" s="37">
        <v>2020.01312335958</v>
      </c>
      <c r="E123" s="37">
        <v>2124.0157480314961</v>
      </c>
      <c r="F123" s="5">
        <v>2044</v>
      </c>
      <c r="G123" s="37">
        <f t="shared" si="32"/>
        <v>2044</v>
      </c>
      <c r="H123" s="37">
        <f t="shared" si="21"/>
        <v>80.015748031496059</v>
      </c>
      <c r="I123" s="37">
        <f t="shared" si="22"/>
        <v>0</v>
      </c>
      <c r="J123" s="37">
        <f t="shared" si="33"/>
        <v>80.015748031496059</v>
      </c>
      <c r="K123" s="37">
        <f t="shared" si="34"/>
        <v>1</v>
      </c>
      <c r="L123" s="35">
        <f t="shared" si="41"/>
        <v>192</v>
      </c>
      <c r="M123" s="34"/>
      <c r="N123" s="35"/>
      <c r="O123">
        <v>117</v>
      </c>
      <c r="P123">
        <f t="shared" si="35"/>
        <v>64</v>
      </c>
      <c r="Q123">
        <f t="shared" si="36"/>
        <v>1</v>
      </c>
      <c r="R123">
        <f t="shared" ca="1" si="37"/>
        <v>2</v>
      </c>
      <c r="S123" t="str">
        <f t="shared" ca="1" si="38"/>
        <v>UE-19c</v>
      </c>
      <c r="T123" t="str">
        <f t="shared" ca="1" si="23"/>
        <v>LFA</v>
      </c>
      <c r="U123" t="str">
        <f t="shared" ca="1" si="24"/>
        <v>DV, PY</v>
      </c>
      <c r="V123" s="37">
        <f t="shared" ca="1" si="25"/>
        <v>5540.9212598425202</v>
      </c>
      <c r="W123" s="37">
        <f t="shared" ca="1" si="26"/>
        <v>5890.9868766404197</v>
      </c>
      <c r="X123" s="37">
        <f t="shared" ca="1" si="27"/>
        <v>13</v>
      </c>
      <c r="Y123" s="37">
        <f t="shared" ca="1" si="28"/>
        <v>13</v>
      </c>
      <c r="Z123" s="35">
        <f t="shared" ca="1" si="39"/>
        <v>5200</v>
      </c>
      <c r="AA123" s="35">
        <f t="shared" ca="1" si="29"/>
        <v>5600</v>
      </c>
      <c r="AB123" s="35">
        <f t="shared" ca="1" si="30"/>
        <v>5540.9212598425202</v>
      </c>
      <c r="AC123" s="35">
        <f t="shared" ca="1" si="31"/>
        <v>5600</v>
      </c>
      <c r="AD123" s="35">
        <f t="shared" ca="1" si="40"/>
        <v>59.078740157479842</v>
      </c>
    </row>
    <row r="124" spans="1:30" x14ac:dyDescent="0.25">
      <c r="A124" t="s">
        <v>61</v>
      </c>
      <c r="B124" t="s">
        <v>11</v>
      </c>
      <c r="C124" t="s">
        <v>62</v>
      </c>
      <c r="D124" s="37">
        <v>2124.0157480314961</v>
      </c>
      <c r="E124" s="37">
        <v>2161.0892388451443</v>
      </c>
      <c r="F124" s="5">
        <v>2044</v>
      </c>
      <c r="G124" s="37">
        <f t="shared" si="32"/>
        <v>2124.0157480314961</v>
      </c>
      <c r="H124" s="37">
        <f t="shared" si="21"/>
        <v>37.073490813648277</v>
      </c>
      <c r="I124" s="37">
        <f t="shared" si="22"/>
        <v>80.015748031496059</v>
      </c>
      <c r="J124" s="37">
        <f t="shared" si="33"/>
        <v>117.08923884514434</v>
      </c>
      <c r="K124" s="37">
        <f t="shared" si="34"/>
        <v>1</v>
      </c>
      <c r="L124" s="35">
        <f t="shared" si="41"/>
        <v>193</v>
      </c>
      <c r="M124" s="34"/>
      <c r="N124" s="35"/>
      <c r="O124">
        <v>118</v>
      </c>
      <c r="P124">
        <f t="shared" si="35"/>
        <v>64</v>
      </c>
      <c r="Q124">
        <f t="shared" si="36"/>
        <v>2</v>
      </c>
      <c r="R124">
        <f t="shared" ca="1" si="37"/>
        <v>2</v>
      </c>
      <c r="S124" t="str">
        <f t="shared" ca="1" si="38"/>
        <v>UE-19c</v>
      </c>
      <c r="T124" t="str">
        <f t="shared" ca="1" si="23"/>
        <v>LFA</v>
      </c>
      <c r="U124" t="str">
        <f t="shared" ca="1" si="24"/>
        <v>DV, PY</v>
      </c>
      <c r="V124" s="37">
        <f t="shared" ca="1" si="25"/>
        <v>5540.9212598425202</v>
      </c>
      <c r="W124" s="37">
        <f t="shared" ca="1" si="26"/>
        <v>5890.9868766404197</v>
      </c>
      <c r="X124" s="37">
        <f t="shared" ca="1" si="27"/>
        <v>13</v>
      </c>
      <c r="Y124" s="37">
        <f t="shared" ca="1" si="28"/>
        <v>14</v>
      </c>
      <c r="Z124" s="35">
        <f t="shared" ca="1" si="39"/>
        <v>5600</v>
      </c>
      <c r="AA124" s="35">
        <f t="shared" ca="1" si="29"/>
        <v>6000</v>
      </c>
      <c r="AB124" s="35">
        <f t="shared" ca="1" si="30"/>
        <v>5600</v>
      </c>
      <c r="AC124" s="35">
        <f t="shared" ca="1" si="31"/>
        <v>5890.9868766404197</v>
      </c>
      <c r="AD124" s="35">
        <f t="shared" ca="1" si="40"/>
        <v>290.98687664041972</v>
      </c>
    </row>
    <row r="125" spans="1:30" x14ac:dyDescent="0.25">
      <c r="A125" t="s">
        <v>61</v>
      </c>
      <c r="B125" t="s">
        <v>11</v>
      </c>
      <c r="C125" t="s">
        <v>12</v>
      </c>
      <c r="D125" s="37">
        <v>2161.0892388451443</v>
      </c>
      <c r="E125" s="37">
        <v>2279.8556430446192</v>
      </c>
      <c r="F125" s="5">
        <v>2044</v>
      </c>
      <c r="G125" s="37">
        <f t="shared" si="32"/>
        <v>2161.0892388451443</v>
      </c>
      <c r="H125" s="37">
        <f t="shared" si="21"/>
        <v>118.76640419947489</v>
      </c>
      <c r="I125" s="37">
        <f t="shared" si="22"/>
        <v>117.08923884514434</v>
      </c>
      <c r="J125" s="37">
        <f t="shared" si="33"/>
        <v>235.85564304461923</v>
      </c>
      <c r="K125" s="37">
        <f t="shared" si="34"/>
        <v>1</v>
      </c>
      <c r="L125" s="35">
        <f t="shared" si="41"/>
        <v>194</v>
      </c>
      <c r="M125" s="34"/>
      <c r="N125" s="35"/>
      <c r="O125">
        <v>119</v>
      </c>
      <c r="P125">
        <f t="shared" si="35"/>
        <v>65</v>
      </c>
      <c r="Q125">
        <f t="shared" si="36"/>
        <v>1</v>
      </c>
      <c r="R125">
        <f t="shared" ca="1" si="37"/>
        <v>2</v>
      </c>
      <c r="S125" t="str">
        <f t="shared" ca="1" si="38"/>
        <v>UE-19c</v>
      </c>
      <c r="T125" t="str">
        <f t="shared" ca="1" si="23"/>
        <v>TCU</v>
      </c>
      <c r="U125" t="str">
        <f t="shared" ca="1" si="24"/>
        <v>AR</v>
      </c>
      <c r="V125" s="37">
        <f t="shared" ca="1" si="25"/>
        <v>5890.9868766404197</v>
      </c>
      <c r="W125" s="37">
        <f t="shared" ca="1" si="26"/>
        <v>6149.8451443569556</v>
      </c>
      <c r="X125" s="37">
        <f t="shared" ca="1" si="27"/>
        <v>14</v>
      </c>
      <c r="Y125" s="37">
        <f t="shared" ca="1" si="28"/>
        <v>14</v>
      </c>
      <c r="Z125" s="35">
        <f t="shared" ca="1" si="39"/>
        <v>5600</v>
      </c>
      <c r="AA125" s="35">
        <f t="shared" ca="1" si="29"/>
        <v>6000</v>
      </c>
      <c r="AB125" s="35">
        <f t="shared" ca="1" si="30"/>
        <v>5890.9868766404197</v>
      </c>
      <c r="AC125" s="35">
        <f t="shared" ca="1" si="31"/>
        <v>6000</v>
      </c>
      <c r="AD125" s="35">
        <f t="shared" ca="1" si="40"/>
        <v>109.01312335958028</v>
      </c>
    </row>
    <row r="126" spans="1:30" x14ac:dyDescent="0.25">
      <c r="A126" t="s">
        <v>61</v>
      </c>
      <c r="B126" t="s">
        <v>11</v>
      </c>
      <c r="C126" t="s">
        <v>12</v>
      </c>
      <c r="D126" s="37">
        <v>2279.8556430446192</v>
      </c>
      <c r="E126" s="37">
        <v>2649.9343832021</v>
      </c>
      <c r="F126" s="5">
        <v>2044</v>
      </c>
      <c r="G126" s="37">
        <f t="shared" si="32"/>
        <v>2279.8556430446192</v>
      </c>
      <c r="H126" s="37">
        <f t="shared" si="21"/>
        <v>370.07874015748075</v>
      </c>
      <c r="I126" s="37">
        <f t="shared" si="22"/>
        <v>235.85564304461923</v>
      </c>
      <c r="J126" s="37">
        <f t="shared" si="33"/>
        <v>605.93438320209998</v>
      </c>
      <c r="K126" s="37">
        <f t="shared" si="34"/>
        <v>2</v>
      </c>
      <c r="L126" s="35">
        <f t="shared" si="41"/>
        <v>195</v>
      </c>
      <c r="M126" s="34"/>
      <c r="N126" s="35"/>
      <c r="O126">
        <v>120</v>
      </c>
      <c r="P126">
        <f t="shared" si="35"/>
        <v>65</v>
      </c>
      <c r="Q126">
        <f t="shared" si="36"/>
        <v>2</v>
      </c>
      <c r="R126">
        <f t="shared" ca="1" si="37"/>
        <v>2</v>
      </c>
      <c r="S126" t="str">
        <f t="shared" ca="1" si="38"/>
        <v>UE-19c</v>
      </c>
      <c r="T126" t="str">
        <f t="shared" ca="1" si="23"/>
        <v>TCU</v>
      </c>
      <c r="U126" t="str">
        <f t="shared" ca="1" si="24"/>
        <v>AR</v>
      </c>
      <c r="V126" s="37">
        <f t="shared" ca="1" si="25"/>
        <v>5890.9868766404197</v>
      </c>
      <c r="W126" s="37">
        <f t="shared" ca="1" si="26"/>
        <v>6149.8451443569556</v>
      </c>
      <c r="X126" s="37">
        <f t="shared" ca="1" si="27"/>
        <v>14</v>
      </c>
      <c r="Y126" s="37">
        <f t="shared" ca="1" si="28"/>
        <v>15</v>
      </c>
      <c r="Z126" s="35">
        <f t="shared" ca="1" si="39"/>
        <v>6000</v>
      </c>
      <c r="AA126" s="35">
        <f t="shared" ca="1" si="29"/>
        <v>6400</v>
      </c>
      <c r="AB126" s="35">
        <f t="shared" ca="1" si="30"/>
        <v>6000</v>
      </c>
      <c r="AC126" s="35">
        <f t="shared" ca="1" si="31"/>
        <v>6149.8451443569556</v>
      </c>
      <c r="AD126" s="35">
        <f t="shared" ca="1" si="40"/>
        <v>149.84514435695564</v>
      </c>
    </row>
    <row r="127" spans="1:30" x14ac:dyDescent="0.25">
      <c r="A127" t="s">
        <v>61</v>
      </c>
      <c r="B127" t="s">
        <v>9</v>
      </c>
      <c r="C127" t="s">
        <v>5</v>
      </c>
      <c r="D127" s="37">
        <v>2649.9343832021</v>
      </c>
      <c r="E127" s="37">
        <v>2914.0419947506562</v>
      </c>
      <c r="F127" s="5">
        <v>2044</v>
      </c>
      <c r="G127" s="37">
        <f t="shared" si="32"/>
        <v>2649.9343832021</v>
      </c>
      <c r="H127" s="37">
        <f t="shared" si="21"/>
        <v>264.10761154855618</v>
      </c>
      <c r="I127" s="37">
        <f t="shared" si="22"/>
        <v>605.93438320209998</v>
      </c>
      <c r="J127" s="37">
        <f t="shared" si="33"/>
        <v>870.04199475065616</v>
      </c>
      <c r="K127" s="37">
        <f t="shared" si="34"/>
        <v>2</v>
      </c>
      <c r="L127" s="35">
        <f t="shared" si="41"/>
        <v>197</v>
      </c>
      <c r="M127" s="34"/>
      <c r="N127" s="35"/>
      <c r="O127">
        <v>121</v>
      </c>
      <c r="P127">
        <f t="shared" si="35"/>
        <v>66</v>
      </c>
      <c r="Q127">
        <f t="shared" si="36"/>
        <v>1</v>
      </c>
      <c r="R127">
        <f t="shared" ca="1" si="37"/>
        <v>1</v>
      </c>
      <c r="S127" t="str">
        <f t="shared" ca="1" si="38"/>
        <v>UE-19e</v>
      </c>
      <c r="T127" t="str">
        <f t="shared" ca="1" si="23"/>
        <v>TCU</v>
      </c>
      <c r="U127" t="str">
        <f t="shared" ca="1" si="24"/>
        <v>ZC</v>
      </c>
      <c r="V127" s="37">
        <f t="shared" ca="1" si="25"/>
        <v>0</v>
      </c>
      <c r="W127" s="37">
        <f t="shared" ca="1" si="26"/>
        <v>348.88188976377933</v>
      </c>
      <c r="X127" s="37">
        <f t="shared" ca="1" si="27"/>
        <v>0</v>
      </c>
      <c r="Y127" s="37">
        <f t="shared" ca="1" si="28"/>
        <v>0</v>
      </c>
      <c r="Z127" s="35">
        <f t="shared" ca="1" si="39"/>
        <v>0</v>
      </c>
      <c r="AA127" s="35">
        <f t="shared" ca="1" si="29"/>
        <v>400</v>
      </c>
      <c r="AB127" s="35">
        <f t="shared" ca="1" si="30"/>
        <v>0</v>
      </c>
      <c r="AC127" s="35">
        <f t="shared" ca="1" si="31"/>
        <v>348.88188976377933</v>
      </c>
      <c r="AD127" s="35">
        <f t="shared" ca="1" si="40"/>
        <v>348.88188976377933</v>
      </c>
    </row>
    <row r="128" spans="1:30" x14ac:dyDescent="0.25">
      <c r="A128" t="s">
        <v>61</v>
      </c>
      <c r="B128" t="s">
        <v>11</v>
      </c>
      <c r="C128" t="s">
        <v>12</v>
      </c>
      <c r="D128" s="37">
        <v>2914.0419947506562</v>
      </c>
      <c r="E128" s="37">
        <v>3076.1154855643044</v>
      </c>
      <c r="F128" s="5">
        <v>2044</v>
      </c>
      <c r="G128" s="37">
        <f t="shared" si="32"/>
        <v>2914.0419947506562</v>
      </c>
      <c r="H128" s="37">
        <f t="shared" si="21"/>
        <v>162.07349081364828</v>
      </c>
      <c r="I128" s="37">
        <f t="shared" si="22"/>
        <v>870.04199475065616</v>
      </c>
      <c r="J128" s="37">
        <f t="shared" si="33"/>
        <v>1032.1154855643044</v>
      </c>
      <c r="K128" s="37">
        <f t="shared" si="34"/>
        <v>1</v>
      </c>
      <c r="L128" s="35">
        <f t="shared" si="41"/>
        <v>199</v>
      </c>
      <c r="M128" s="34"/>
      <c r="N128" s="35"/>
      <c r="O128">
        <v>122</v>
      </c>
      <c r="P128">
        <f t="shared" si="35"/>
        <v>67</v>
      </c>
      <c r="Q128">
        <f t="shared" si="36"/>
        <v>1</v>
      </c>
      <c r="R128">
        <f t="shared" ca="1" si="37"/>
        <v>2</v>
      </c>
      <c r="S128" t="str">
        <f t="shared" ca="1" si="38"/>
        <v>UE-19e</v>
      </c>
      <c r="T128" t="str">
        <f t="shared" ca="1" si="23"/>
        <v>TCU</v>
      </c>
      <c r="U128" t="str">
        <f t="shared" ca="1" si="24"/>
        <v>ZC</v>
      </c>
      <c r="V128" s="37">
        <f t="shared" ca="1" si="25"/>
        <v>348.88188976377933</v>
      </c>
      <c r="W128" s="37">
        <f t="shared" ca="1" si="26"/>
        <v>417.12335958005224</v>
      </c>
      <c r="X128" s="37">
        <f t="shared" ca="1" si="27"/>
        <v>0</v>
      </c>
      <c r="Y128" s="37">
        <f t="shared" ca="1" si="28"/>
        <v>0</v>
      </c>
      <c r="Z128" s="35">
        <f t="shared" ca="1" si="39"/>
        <v>0</v>
      </c>
      <c r="AA128" s="35">
        <f t="shared" ca="1" si="29"/>
        <v>400</v>
      </c>
      <c r="AB128" s="35">
        <f t="shared" ca="1" si="30"/>
        <v>348.88188976377933</v>
      </c>
      <c r="AC128" s="35">
        <f t="shared" ca="1" si="31"/>
        <v>400</v>
      </c>
      <c r="AD128" s="35">
        <f t="shared" ca="1" si="40"/>
        <v>51.118110236220673</v>
      </c>
    </row>
    <row r="129" spans="1:30" x14ac:dyDescent="0.25">
      <c r="A129" t="s">
        <v>61</v>
      </c>
      <c r="B129" t="s">
        <v>9</v>
      </c>
      <c r="C129" t="s">
        <v>5</v>
      </c>
      <c r="D129" s="37">
        <v>3076.1154855643044</v>
      </c>
      <c r="E129" s="37">
        <v>3700.1312335958</v>
      </c>
      <c r="F129" s="5">
        <v>2044</v>
      </c>
      <c r="G129" s="37">
        <f t="shared" si="32"/>
        <v>3076.1154855643044</v>
      </c>
      <c r="H129" s="37">
        <f t="shared" si="21"/>
        <v>624.0157480314956</v>
      </c>
      <c r="I129" s="37">
        <f t="shared" si="22"/>
        <v>1032.1154855643044</v>
      </c>
      <c r="J129" s="37">
        <f t="shared" si="33"/>
        <v>1656.1312335958</v>
      </c>
      <c r="K129" s="37">
        <f t="shared" si="34"/>
        <v>3</v>
      </c>
      <c r="L129" s="35">
        <f t="shared" si="41"/>
        <v>200</v>
      </c>
      <c r="M129" s="34"/>
      <c r="N129" s="35"/>
      <c r="O129">
        <v>123</v>
      </c>
      <c r="P129">
        <f t="shared" si="35"/>
        <v>67</v>
      </c>
      <c r="Q129">
        <f t="shared" si="36"/>
        <v>2</v>
      </c>
      <c r="R129">
        <f t="shared" ca="1" si="37"/>
        <v>2</v>
      </c>
      <c r="S129" t="str">
        <f t="shared" ca="1" si="38"/>
        <v>UE-19e</v>
      </c>
      <c r="T129" t="str">
        <f t="shared" ca="1" si="23"/>
        <v>TCU</v>
      </c>
      <c r="U129" t="str">
        <f t="shared" ca="1" si="24"/>
        <v>ZC</v>
      </c>
      <c r="V129" s="37">
        <f t="shared" ca="1" si="25"/>
        <v>348.88188976377933</v>
      </c>
      <c r="W129" s="37">
        <f t="shared" ca="1" si="26"/>
        <v>417.12335958005224</v>
      </c>
      <c r="X129" s="37">
        <f t="shared" ca="1" si="27"/>
        <v>0</v>
      </c>
      <c r="Y129" s="37">
        <f t="shared" ca="1" si="28"/>
        <v>1</v>
      </c>
      <c r="Z129" s="35">
        <f t="shared" ca="1" si="39"/>
        <v>400</v>
      </c>
      <c r="AA129" s="35">
        <f t="shared" ca="1" si="29"/>
        <v>800</v>
      </c>
      <c r="AB129" s="35">
        <f t="shared" ca="1" si="30"/>
        <v>400</v>
      </c>
      <c r="AC129" s="35">
        <f t="shared" ca="1" si="31"/>
        <v>417.12335958005224</v>
      </c>
      <c r="AD129" s="35">
        <f t="shared" ca="1" si="40"/>
        <v>17.123359580052238</v>
      </c>
    </row>
    <row r="130" spans="1:30" x14ac:dyDescent="0.25">
      <c r="A130" t="s">
        <v>61</v>
      </c>
      <c r="B130" t="s">
        <v>11</v>
      </c>
      <c r="C130" t="s">
        <v>12</v>
      </c>
      <c r="D130" s="37">
        <v>3700.1312335958</v>
      </c>
      <c r="E130" s="37">
        <v>3759.8425196850394</v>
      </c>
      <c r="F130" s="5">
        <v>2044</v>
      </c>
      <c r="G130" s="37">
        <f t="shared" si="32"/>
        <v>3700.1312335958</v>
      </c>
      <c r="H130" s="37">
        <f t="shared" si="21"/>
        <v>59.711286089239366</v>
      </c>
      <c r="I130" s="37">
        <f t="shared" si="22"/>
        <v>1656.1312335958</v>
      </c>
      <c r="J130" s="37">
        <f t="shared" si="33"/>
        <v>1715.8425196850394</v>
      </c>
      <c r="K130" s="37">
        <f t="shared" si="34"/>
        <v>1</v>
      </c>
      <c r="L130" s="35">
        <f t="shared" si="41"/>
        <v>203</v>
      </c>
      <c r="M130" s="34"/>
      <c r="N130" s="35"/>
      <c r="O130">
        <v>124</v>
      </c>
      <c r="P130">
        <f t="shared" si="35"/>
        <v>68</v>
      </c>
      <c r="Q130">
        <f t="shared" si="36"/>
        <v>1</v>
      </c>
      <c r="R130">
        <f t="shared" ca="1" si="37"/>
        <v>1</v>
      </c>
      <c r="S130" t="str">
        <f t="shared" ca="1" si="38"/>
        <v>UE-19e</v>
      </c>
      <c r="T130" t="str">
        <f t="shared" ca="1" si="23"/>
        <v>LFA</v>
      </c>
      <c r="U130" t="str">
        <f t="shared" ca="1" si="24"/>
        <v>DV</v>
      </c>
      <c r="V130" s="37">
        <f t="shared" ca="1" si="25"/>
        <v>417.12335958005224</v>
      </c>
      <c r="W130" s="37">
        <f t="shared" ca="1" si="26"/>
        <v>508.00262467191578</v>
      </c>
      <c r="X130" s="37">
        <f t="shared" ca="1" si="27"/>
        <v>1</v>
      </c>
      <c r="Y130" s="37">
        <f t="shared" ca="1" si="28"/>
        <v>1</v>
      </c>
      <c r="Z130" s="35">
        <f t="shared" ca="1" si="39"/>
        <v>400</v>
      </c>
      <c r="AA130" s="35">
        <f t="shared" ca="1" si="29"/>
        <v>800</v>
      </c>
      <c r="AB130" s="35">
        <f t="shared" ca="1" si="30"/>
        <v>417.12335958005224</v>
      </c>
      <c r="AC130" s="35">
        <f t="shared" ca="1" si="31"/>
        <v>508.00262467191578</v>
      </c>
      <c r="AD130" s="35">
        <f t="shared" ca="1" si="40"/>
        <v>90.879265091863545</v>
      </c>
    </row>
    <row r="131" spans="1:30" x14ac:dyDescent="0.25">
      <c r="A131" t="s">
        <v>61</v>
      </c>
      <c r="B131" t="s">
        <v>9</v>
      </c>
      <c r="C131" t="s">
        <v>19</v>
      </c>
      <c r="D131" s="37">
        <v>3759.8425196850394</v>
      </c>
      <c r="E131" s="37">
        <v>3955.0524934383202</v>
      </c>
      <c r="F131" s="5">
        <v>2044</v>
      </c>
      <c r="G131" s="37">
        <f t="shared" si="32"/>
        <v>3759.8425196850394</v>
      </c>
      <c r="H131" s="37">
        <f t="shared" si="21"/>
        <v>195.20997375328079</v>
      </c>
      <c r="I131" s="37">
        <f t="shared" si="22"/>
        <v>1715.8425196850394</v>
      </c>
      <c r="J131" s="37">
        <f t="shared" si="33"/>
        <v>1911.0524934383202</v>
      </c>
      <c r="K131" s="37">
        <f t="shared" si="34"/>
        <v>1</v>
      </c>
      <c r="L131" s="35">
        <f t="shared" si="41"/>
        <v>204</v>
      </c>
      <c r="M131" s="34"/>
      <c r="N131" s="35"/>
      <c r="O131">
        <v>125</v>
      </c>
      <c r="P131">
        <f t="shared" si="35"/>
        <v>69</v>
      </c>
      <c r="Q131">
        <f t="shared" si="36"/>
        <v>1</v>
      </c>
      <c r="R131">
        <f t="shared" ca="1" si="37"/>
        <v>1</v>
      </c>
      <c r="S131" t="str">
        <f t="shared" ca="1" si="38"/>
        <v>UE-19e</v>
      </c>
      <c r="T131" t="str">
        <f t="shared" ca="1" si="23"/>
        <v>TCU</v>
      </c>
      <c r="U131" t="str">
        <f t="shared" ca="1" si="24"/>
        <v>ZC</v>
      </c>
      <c r="V131" s="37">
        <f t="shared" ca="1" si="25"/>
        <v>508.00262467191578</v>
      </c>
      <c r="W131" s="37">
        <f t="shared" ca="1" si="26"/>
        <v>578.86876640419905</v>
      </c>
      <c r="X131" s="37">
        <f t="shared" ca="1" si="27"/>
        <v>1</v>
      </c>
      <c r="Y131" s="37">
        <f t="shared" ca="1" si="28"/>
        <v>1</v>
      </c>
      <c r="Z131" s="35">
        <f t="shared" ca="1" si="39"/>
        <v>400</v>
      </c>
      <c r="AA131" s="35">
        <f t="shared" ca="1" si="29"/>
        <v>800</v>
      </c>
      <c r="AB131" s="35">
        <f t="shared" ca="1" si="30"/>
        <v>508.00262467191578</v>
      </c>
      <c r="AC131" s="35">
        <f t="shared" ca="1" si="31"/>
        <v>578.86876640419905</v>
      </c>
      <c r="AD131" s="35">
        <f t="shared" ca="1" si="40"/>
        <v>70.866141732283268</v>
      </c>
    </row>
    <row r="132" spans="1:30" x14ac:dyDescent="0.25">
      <c r="A132" t="s">
        <v>61</v>
      </c>
      <c r="B132" t="s">
        <v>4</v>
      </c>
      <c r="C132" t="s">
        <v>31</v>
      </c>
      <c r="D132" s="37">
        <v>3955.0524934383202</v>
      </c>
      <c r="E132" s="37">
        <v>4084.9737532808394</v>
      </c>
      <c r="F132" s="5">
        <v>2044</v>
      </c>
      <c r="G132" s="37">
        <f t="shared" si="32"/>
        <v>3955.0524934383202</v>
      </c>
      <c r="H132" s="37">
        <f t="shared" si="21"/>
        <v>129.92125984251925</v>
      </c>
      <c r="I132" s="37">
        <f t="shared" si="22"/>
        <v>1911.0524934383202</v>
      </c>
      <c r="J132" s="37">
        <f t="shared" si="33"/>
        <v>2040.9737532808394</v>
      </c>
      <c r="K132" s="37">
        <f t="shared" si="34"/>
        <v>2</v>
      </c>
      <c r="L132" s="35">
        <f t="shared" si="41"/>
        <v>205</v>
      </c>
      <c r="M132" s="34"/>
      <c r="N132" s="35"/>
      <c r="O132">
        <v>126</v>
      </c>
      <c r="P132">
        <f t="shared" si="35"/>
        <v>70</v>
      </c>
      <c r="Q132">
        <f t="shared" si="36"/>
        <v>1</v>
      </c>
      <c r="R132">
        <f t="shared" ca="1" si="37"/>
        <v>1</v>
      </c>
      <c r="S132" t="str">
        <f t="shared" ca="1" si="38"/>
        <v>UE-19e</v>
      </c>
      <c r="T132" t="str">
        <f t="shared" ca="1" si="23"/>
        <v>TCU</v>
      </c>
      <c r="U132" t="str">
        <f t="shared" ca="1" si="24"/>
        <v>ZC</v>
      </c>
      <c r="V132" s="37">
        <f t="shared" ca="1" si="25"/>
        <v>578.86876640419905</v>
      </c>
      <c r="W132" s="37">
        <f t="shared" ca="1" si="26"/>
        <v>712.07086614173204</v>
      </c>
      <c r="X132" s="37">
        <f t="shared" ca="1" si="27"/>
        <v>1</v>
      </c>
      <c r="Y132" s="37">
        <f t="shared" ca="1" si="28"/>
        <v>1</v>
      </c>
      <c r="Z132" s="35">
        <f t="shared" ca="1" si="39"/>
        <v>400</v>
      </c>
      <c r="AA132" s="35">
        <f t="shared" ca="1" si="29"/>
        <v>800</v>
      </c>
      <c r="AB132" s="35">
        <f t="shared" ca="1" si="30"/>
        <v>578.86876640419905</v>
      </c>
      <c r="AC132" s="35">
        <f t="shared" ca="1" si="31"/>
        <v>712.07086614173204</v>
      </c>
      <c r="AD132" s="35">
        <f t="shared" ca="1" si="40"/>
        <v>133.20209973753299</v>
      </c>
    </row>
    <row r="133" spans="1:30" x14ac:dyDescent="0.25">
      <c r="A133" t="s">
        <v>61</v>
      </c>
      <c r="B133" t="s">
        <v>9</v>
      </c>
      <c r="C133" t="s">
        <v>5</v>
      </c>
      <c r="D133" s="37">
        <v>4084.9737532808394</v>
      </c>
      <c r="E133" s="37">
        <v>4290.0262467191596</v>
      </c>
      <c r="F133" s="5">
        <v>2044</v>
      </c>
      <c r="G133" s="37">
        <f t="shared" si="32"/>
        <v>4084.9737532808394</v>
      </c>
      <c r="H133" s="37">
        <f t="shared" si="21"/>
        <v>205.0524934383202</v>
      </c>
      <c r="I133" s="37">
        <f t="shared" si="22"/>
        <v>2040.9737532808394</v>
      </c>
      <c r="J133" s="37">
        <f t="shared" si="33"/>
        <v>2246.0262467191596</v>
      </c>
      <c r="K133" s="37">
        <f t="shared" si="34"/>
        <v>1</v>
      </c>
      <c r="L133" s="35">
        <f t="shared" si="41"/>
        <v>207</v>
      </c>
      <c r="M133" s="34"/>
      <c r="N133" s="35"/>
      <c r="O133">
        <v>127</v>
      </c>
      <c r="P133">
        <f t="shared" si="35"/>
        <v>71</v>
      </c>
      <c r="Q133">
        <f t="shared" si="36"/>
        <v>1</v>
      </c>
      <c r="R133">
        <f t="shared" ca="1" si="37"/>
        <v>3</v>
      </c>
      <c r="S133" t="str">
        <f t="shared" ca="1" si="38"/>
        <v>UE-19e</v>
      </c>
      <c r="T133" t="str">
        <f t="shared" ca="1" si="23"/>
        <v>WTA</v>
      </c>
      <c r="U133" t="str">
        <f t="shared" ca="1" si="24"/>
        <v>DV</v>
      </c>
      <c r="V133" s="37">
        <f t="shared" ca="1" si="25"/>
        <v>712.07086614173204</v>
      </c>
      <c r="W133" s="37">
        <f t="shared" ca="1" si="26"/>
        <v>1388.9081364829394</v>
      </c>
      <c r="X133" s="37">
        <f t="shared" ca="1" si="27"/>
        <v>1</v>
      </c>
      <c r="Y133" s="37">
        <f t="shared" ca="1" si="28"/>
        <v>1</v>
      </c>
      <c r="Z133" s="35">
        <f t="shared" ca="1" si="39"/>
        <v>400</v>
      </c>
      <c r="AA133" s="35">
        <f t="shared" ca="1" si="29"/>
        <v>800</v>
      </c>
      <c r="AB133" s="35">
        <f t="shared" ca="1" si="30"/>
        <v>712.07086614173204</v>
      </c>
      <c r="AC133" s="35">
        <f t="shared" ca="1" si="31"/>
        <v>800</v>
      </c>
      <c r="AD133" s="35">
        <f t="shared" ca="1" si="40"/>
        <v>87.92913385826796</v>
      </c>
    </row>
    <row r="134" spans="1:30" x14ac:dyDescent="0.25">
      <c r="A134" t="s">
        <v>61</v>
      </c>
      <c r="B134" t="s">
        <v>11</v>
      </c>
      <c r="C134" t="s">
        <v>23</v>
      </c>
      <c r="D134" s="37">
        <v>4290.0262467191596</v>
      </c>
      <c r="E134" s="37">
        <v>4310.0393700787399</v>
      </c>
      <c r="F134" s="5">
        <v>2044</v>
      </c>
      <c r="G134" s="37">
        <f t="shared" si="32"/>
        <v>4290.0262467191596</v>
      </c>
      <c r="H134" s="37">
        <f t="shared" si="21"/>
        <v>20.013123359580277</v>
      </c>
      <c r="I134" s="37">
        <f t="shared" si="22"/>
        <v>2246.0262467191596</v>
      </c>
      <c r="J134" s="37">
        <f t="shared" si="33"/>
        <v>2266.0393700787399</v>
      </c>
      <c r="K134" s="37">
        <f t="shared" si="34"/>
        <v>1</v>
      </c>
      <c r="L134" s="35">
        <f t="shared" si="41"/>
        <v>208</v>
      </c>
      <c r="M134" s="34"/>
      <c r="N134" s="35"/>
      <c r="O134">
        <v>128</v>
      </c>
      <c r="P134">
        <f t="shared" si="35"/>
        <v>71</v>
      </c>
      <c r="Q134">
        <f t="shared" si="36"/>
        <v>2</v>
      </c>
      <c r="R134">
        <f t="shared" ca="1" si="37"/>
        <v>3</v>
      </c>
      <c r="S134" t="str">
        <f t="shared" ca="1" si="38"/>
        <v>UE-19e</v>
      </c>
      <c r="T134" t="str">
        <f t="shared" ca="1" si="23"/>
        <v>WTA</v>
      </c>
      <c r="U134" t="str">
        <f t="shared" ca="1" si="24"/>
        <v>DV</v>
      </c>
      <c r="V134" s="37">
        <f t="shared" ca="1" si="25"/>
        <v>712.07086614173204</v>
      </c>
      <c r="W134" s="37">
        <f t="shared" ca="1" si="26"/>
        <v>1388.9081364829394</v>
      </c>
      <c r="X134" s="37">
        <f t="shared" ca="1" si="27"/>
        <v>1</v>
      </c>
      <c r="Y134" s="37">
        <f t="shared" ca="1" si="28"/>
        <v>2</v>
      </c>
      <c r="Z134" s="35">
        <f t="shared" ca="1" si="39"/>
        <v>800</v>
      </c>
      <c r="AA134" s="35">
        <f t="shared" ca="1" si="29"/>
        <v>1200</v>
      </c>
      <c r="AB134" s="35">
        <f t="shared" ca="1" si="30"/>
        <v>800</v>
      </c>
      <c r="AC134" s="35">
        <f t="shared" ca="1" si="31"/>
        <v>1200</v>
      </c>
      <c r="AD134" s="35">
        <f t="shared" ca="1" si="40"/>
        <v>400</v>
      </c>
    </row>
    <row r="135" spans="1:30" x14ac:dyDescent="0.25">
      <c r="A135" t="s">
        <v>61</v>
      </c>
      <c r="B135" t="s">
        <v>4</v>
      </c>
      <c r="C135" t="s">
        <v>47</v>
      </c>
      <c r="D135" s="37">
        <v>4310.0393700787399</v>
      </c>
      <c r="E135" s="37">
        <v>4580.0524934383202</v>
      </c>
      <c r="F135" s="5">
        <v>2044</v>
      </c>
      <c r="G135" s="37">
        <f t="shared" si="32"/>
        <v>4310.0393700787399</v>
      </c>
      <c r="H135" s="37">
        <f t="shared" ref="H135:H198" si="42">E135-G135</f>
        <v>270.01312335958028</v>
      </c>
      <c r="I135" s="37">
        <f t="shared" ref="I135:I198" si="43">IF(G135=F135,0,I134+H134)</f>
        <v>2266.0393700787399</v>
      </c>
      <c r="J135" s="37">
        <f t="shared" si="33"/>
        <v>2536.0524934383202</v>
      </c>
      <c r="K135" s="37">
        <f t="shared" si="34"/>
        <v>2</v>
      </c>
      <c r="L135" s="35">
        <f t="shared" si="41"/>
        <v>209</v>
      </c>
      <c r="M135" s="34"/>
      <c r="N135" s="35"/>
      <c r="O135">
        <v>129</v>
      </c>
      <c r="P135">
        <f t="shared" si="35"/>
        <v>71</v>
      </c>
      <c r="Q135">
        <f t="shared" si="36"/>
        <v>3</v>
      </c>
      <c r="R135">
        <f t="shared" ca="1" si="37"/>
        <v>3</v>
      </c>
      <c r="S135" t="str">
        <f t="shared" ca="1" si="38"/>
        <v>UE-19e</v>
      </c>
      <c r="T135" t="str">
        <f t="shared" ref="T135:T198" ca="1" si="44">OFFSET($B$6,$P135,0)</f>
        <v>WTA</v>
      </c>
      <c r="U135" t="str">
        <f t="shared" ref="U135:U198" ca="1" si="45">OFFSET($C$6,$P135,0)</f>
        <v>DV</v>
      </c>
      <c r="V135" s="37">
        <f t="shared" ref="V135:V198" ca="1" si="46">OFFSET($I$6,$P135,0)</f>
        <v>712.07086614173204</v>
      </c>
      <c r="W135" s="37">
        <f t="shared" ref="W135:W198" ca="1" si="47">OFFSET($J$6,$P135,0)</f>
        <v>1388.9081364829394</v>
      </c>
      <c r="X135" s="37">
        <f t="shared" ref="X135:X198" ca="1" si="48">TRUNC(V135/400)</f>
        <v>1</v>
      </c>
      <c r="Y135" s="37">
        <f t="shared" ref="Y135:Y198" ca="1" si="49">IF(Q135=1,X135,Y134+1)</f>
        <v>3</v>
      </c>
      <c r="Z135" s="35">
        <f t="shared" ca="1" si="39"/>
        <v>1200</v>
      </c>
      <c r="AA135" s="35">
        <f t="shared" ref="AA135:AA198" ca="1" si="50">400*(Y135+1)</f>
        <v>1600</v>
      </c>
      <c r="AB135" s="35">
        <f t="shared" ref="AB135:AB198" ca="1" si="51">IF(Q135=1,V135,Z135)</f>
        <v>1200</v>
      </c>
      <c r="AC135" s="35">
        <f t="shared" ref="AC135:AC198" ca="1" si="52">IF(Q135=R135,W135,AA135)</f>
        <v>1388.9081364829394</v>
      </c>
      <c r="AD135" s="35">
        <f t="shared" ca="1" si="40"/>
        <v>188.90813648293943</v>
      </c>
    </row>
    <row r="136" spans="1:30" x14ac:dyDescent="0.25">
      <c r="A136" t="s">
        <v>61</v>
      </c>
      <c r="B136" t="s">
        <v>4</v>
      </c>
      <c r="C136" t="s">
        <v>5</v>
      </c>
      <c r="D136" s="37">
        <v>4580.0524934383202</v>
      </c>
      <c r="E136" s="37">
        <v>4793.9632545931754</v>
      </c>
      <c r="F136" s="5">
        <v>2044</v>
      </c>
      <c r="G136" s="37">
        <f t="shared" ref="G136:G199" si="53">IF(A135=A136,D136,F136)</f>
        <v>4580.0524934383202</v>
      </c>
      <c r="H136" s="37">
        <f t="shared" si="42"/>
        <v>213.91076115485521</v>
      </c>
      <c r="I136" s="37">
        <f t="shared" si="43"/>
        <v>2536.0524934383202</v>
      </c>
      <c r="J136" s="37">
        <f t="shared" ref="J136:J199" si="54">I136+H136</f>
        <v>2749.9632545931754</v>
      </c>
      <c r="K136" s="37">
        <f t="shared" ref="K136:K199" si="55">((INT(J136/400)+1) - (INT(I136/400)+1))+1</f>
        <v>1</v>
      </c>
      <c r="L136" s="35">
        <f t="shared" si="41"/>
        <v>211</v>
      </c>
      <c r="M136" s="34"/>
      <c r="N136" s="35"/>
      <c r="O136">
        <v>130</v>
      </c>
      <c r="P136">
        <f t="shared" ref="P136:P199" si="56">MATCH(O136,$L$7:$L$99991)</f>
        <v>72</v>
      </c>
      <c r="Q136">
        <f t="shared" ref="Q136:Q199" si="57">IF(P136=P135,Q135+1,1)</f>
        <v>1</v>
      </c>
      <c r="R136">
        <f t="shared" ref="R136:R199" ca="1" si="58">OFFSET($K$6,P136,0)</f>
        <v>1</v>
      </c>
      <c r="S136" t="str">
        <f t="shared" ref="S136:S199" ca="1" si="59">OFFSET($A$6,P136,0)</f>
        <v>UE-19e</v>
      </c>
      <c r="T136" t="str">
        <f t="shared" ca="1" si="44"/>
        <v>TCU</v>
      </c>
      <c r="U136" t="str">
        <f t="shared" ca="1" si="45"/>
        <v>ZE</v>
      </c>
      <c r="V136" s="37">
        <f t="shared" ca="1" si="46"/>
        <v>1388.9081364829394</v>
      </c>
      <c r="W136" s="37">
        <f t="shared" ca="1" si="47"/>
        <v>1453.8687664041991</v>
      </c>
      <c r="X136" s="37">
        <f t="shared" ca="1" si="48"/>
        <v>3</v>
      </c>
      <c r="Y136" s="37">
        <f t="shared" ca="1" si="49"/>
        <v>3</v>
      </c>
      <c r="Z136" s="35">
        <f t="shared" ref="Z136:Z199" ca="1" si="60">AA136-400</f>
        <v>1200</v>
      </c>
      <c r="AA136" s="35">
        <f t="shared" ca="1" si="50"/>
        <v>1600</v>
      </c>
      <c r="AB136" s="35">
        <f t="shared" ca="1" si="51"/>
        <v>1388.9081364829394</v>
      </c>
      <c r="AC136" s="35">
        <f t="shared" ca="1" si="52"/>
        <v>1453.8687664041991</v>
      </c>
      <c r="AD136" s="35">
        <f t="shared" ref="AD136:AD199" ca="1" si="61">AC136-AB136</f>
        <v>64.960629921259624</v>
      </c>
    </row>
    <row r="137" spans="1:30" x14ac:dyDescent="0.25">
      <c r="A137" t="s">
        <v>61</v>
      </c>
      <c r="B137" t="s">
        <v>11</v>
      </c>
      <c r="C137" t="s">
        <v>23</v>
      </c>
      <c r="D137" s="37">
        <v>4793.9632545931754</v>
      </c>
      <c r="E137" s="37">
        <v>4810.0393700787399</v>
      </c>
      <c r="F137" s="5">
        <v>2044</v>
      </c>
      <c r="G137" s="37">
        <f t="shared" si="53"/>
        <v>4793.9632545931754</v>
      </c>
      <c r="H137" s="37">
        <f t="shared" si="42"/>
        <v>16.076115485564515</v>
      </c>
      <c r="I137" s="37">
        <f t="shared" si="43"/>
        <v>2749.9632545931754</v>
      </c>
      <c r="J137" s="37">
        <f t="shared" si="54"/>
        <v>2766.0393700787399</v>
      </c>
      <c r="K137" s="37">
        <f t="shared" si="55"/>
        <v>1</v>
      </c>
      <c r="L137" s="35">
        <f t="shared" ref="L137:L200" si="62">L136+K136</f>
        <v>212</v>
      </c>
      <c r="M137" s="34"/>
      <c r="N137" s="35"/>
      <c r="O137">
        <v>131</v>
      </c>
      <c r="P137">
        <f t="shared" si="56"/>
        <v>73</v>
      </c>
      <c r="Q137">
        <f t="shared" si="57"/>
        <v>1</v>
      </c>
      <c r="R137">
        <f t="shared" ca="1" si="58"/>
        <v>2</v>
      </c>
      <c r="S137" t="str">
        <f t="shared" ca="1" si="59"/>
        <v>UE-19e</v>
      </c>
      <c r="T137" t="str">
        <f t="shared" ca="1" si="44"/>
        <v>WTA</v>
      </c>
      <c r="U137" t="str">
        <f t="shared" ca="1" si="45"/>
        <v>DV</v>
      </c>
      <c r="V137" s="37">
        <f t="shared" ca="1" si="46"/>
        <v>1453.8687664041991</v>
      </c>
      <c r="W137" s="37">
        <f t="shared" ca="1" si="47"/>
        <v>1754.0656167978996</v>
      </c>
      <c r="X137" s="37">
        <f t="shared" ca="1" si="48"/>
        <v>3</v>
      </c>
      <c r="Y137" s="37">
        <f t="shared" ca="1" si="49"/>
        <v>3</v>
      </c>
      <c r="Z137" s="35">
        <f t="shared" ca="1" si="60"/>
        <v>1200</v>
      </c>
      <c r="AA137" s="35">
        <f t="shared" ca="1" si="50"/>
        <v>1600</v>
      </c>
      <c r="AB137" s="35">
        <f t="shared" ca="1" si="51"/>
        <v>1453.8687664041991</v>
      </c>
      <c r="AC137" s="35">
        <f t="shared" ca="1" si="52"/>
        <v>1600</v>
      </c>
      <c r="AD137" s="35">
        <f t="shared" ca="1" si="61"/>
        <v>146.13123359580095</v>
      </c>
    </row>
    <row r="138" spans="1:30" x14ac:dyDescent="0.25">
      <c r="A138" t="s">
        <v>61</v>
      </c>
      <c r="B138" t="s">
        <v>4</v>
      </c>
      <c r="C138" t="s">
        <v>47</v>
      </c>
      <c r="D138" s="37">
        <v>4810.0393700787399</v>
      </c>
      <c r="E138" s="37">
        <v>5129.9212598425192</v>
      </c>
      <c r="F138" s="5">
        <v>2044</v>
      </c>
      <c r="G138" s="37">
        <f t="shared" si="53"/>
        <v>4810.0393700787399</v>
      </c>
      <c r="H138" s="37">
        <f t="shared" si="42"/>
        <v>319.88188976377933</v>
      </c>
      <c r="I138" s="37">
        <f t="shared" si="43"/>
        <v>2766.0393700787399</v>
      </c>
      <c r="J138" s="37">
        <f t="shared" si="54"/>
        <v>3085.9212598425192</v>
      </c>
      <c r="K138" s="37">
        <f t="shared" si="55"/>
        <v>2</v>
      </c>
      <c r="L138" s="35">
        <f t="shared" si="62"/>
        <v>213</v>
      </c>
      <c r="M138" s="34"/>
      <c r="N138" s="35"/>
      <c r="O138">
        <v>132</v>
      </c>
      <c r="P138">
        <f t="shared" si="56"/>
        <v>73</v>
      </c>
      <c r="Q138">
        <f t="shared" si="57"/>
        <v>2</v>
      </c>
      <c r="R138">
        <f t="shared" ca="1" si="58"/>
        <v>2</v>
      </c>
      <c r="S138" t="str">
        <f t="shared" ca="1" si="59"/>
        <v>UE-19e</v>
      </c>
      <c r="T138" t="str">
        <f t="shared" ca="1" si="44"/>
        <v>WTA</v>
      </c>
      <c r="U138" t="str">
        <f t="shared" ca="1" si="45"/>
        <v>DV</v>
      </c>
      <c r="V138" s="37">
        <f t="shared" ca="1" si="46"/>
        <v>1453.8687664041991</v>
      </c>
      <c r="W138" s="37">
        <f t="shared" ca="1" si="47"/>
        <v>1754.0656167978996</v>
      </c>
      <c r="X138" s="37">
        <f t="shared" ca="1" si="48"/>
        <v>3</v>
      </c>
      <c r="Y138" s="37">
        <f t="shared" ca="1" si="49"/>
        <v>4</v>
      </c>
      <c r="Z138" s="35">
        <f t="shared" ca="1" si="60"/>
        <v>1600</v>
      </c>
      <c r="AA138" s="35">
        <f t="shared" ca="1" si="50"/>
        <v>2000</v>
      </c>
      <c r="AB138" s="35">
        <f t="shared" ca="1" si="51"/>
        <v>1600</v>
      </c>
      <c r="AC138" s="35">
        <f t="shared" ca="1" si="52"/>
        <v>1754.0656167978996</v>
      </c>
      <c r="AD138" s="35">
        <f t="shared" ca="1" si="61"/>
        <v>154.06561679789957</v>
      </c>
    </row>
    <row r="139" spans="1:30" x14ac:dyDescent="0.25">
      <c r="A139" t="s">
        <v>61</v>
      </c>
      <c r="B139" t="s">
        <v>4</v>
      </c>
      <c r="C139" t="s">
        <v>47</v>
      </c>
      <c r="D139" s="37">
        <v>5129.9212598425192</v>
      </c>
      <c r="E139" s="37">
        <v>5184.0551181102355</v>
      </c>
      <c r="F139" s="5">
        <v>2044</v>
      </c>
      <c r="G139" s="37">
        <f t="shared" si="53"/>
        <v>5129.9212598425192</v>
      </c>
      <c r="H139" s="37">
        <f t="shared" si="42"/>
        <v>54.133858267716278</v>
      </c>
      <c r="I139" s="37">
        <f t="shared" si="43"/>
        <v>3085.9212598425192</v>
      </c>
      <c r="J139" s="37">
        <f t="shared" si="54"/>
        <v>3140.0551181102355</v>
      </c>
      <c r="K139" s="37">
        <f t="shared" si="55"/>
        <v>1</v>
      </c>
      <c r="L139" s="35">
        <f t="shared" si="62"/>
        <v>215</v>
      </c>
      <c r="M139" s="34"/>
      <c r="N139" s="35"/>
      <c r="O139">
        <v>133</v>
      </c>
      <c r="P139">
        <f t="shared" si="56"/>
        <v>74</v>
      </c>
      <c r="Q139">
        <f t="shared" si="57"/>
        <v>1</v>
      </c>
      <c r="R139">
        <f t="shared" ca="1" si="58"/>
        <v>1</v>
      </c>
      <c r="S139" t="str">
        <f t="shared" ca="1" si="59"/>
        <v>UE-19e</v>
      </c>
      <c r="T139" t="str">
        <f t="shared" ca="1" si="44"/>
        <v>TCU</v>
      </c>
      <c r="U139" t="str">
        <f t="shared" ca="1" si="45"/>
        <v>ZE, AR</v>
      </c>
      <c r="V139" s="37">
        <f t="shared" ca="1" si="46"/>
        <v>1754.0656167978996</v>
      </c>
      <c r="W139" s="37">
        <f t="shared" ca="1" si="47"/>
        <v>1904</v>
      </c>
      <c r="X139" s="37">
        <f t="shared" ca="1" si="48"/>
        <v>4</v>
      </c>
      <c r="Y139" s="37">
        <f t="shared" ca="1" si="49"/>
        <v>4</v>
      </c>
      <c r="Z139" s="35">
        <f t="shared" ca="1" si="60"/>
        <v>1600</v>
      </c>
      <c r="AA139" s="35">
        <f t="shared" ca="1" si="50"/>
        <v>2000</v>
      </c>
      <c r="AB139" s="35">
        <f t="shared" ca="1" si="51"/>
        <v>1754.0656167978996</v>
      </c>
      <c r="AC139" s="35">
        <f t="shared" ca="1" si="52"/>
        <v>1904</v>
      </c>
      <c r="AD139" s="35">
        <f t="shared" ca="1" si="61"/>
        <v>149.93438320210043</v>
      </c>
    </row>
    <row r="140" spans="1:30" x14ac:dyDescent="0.25">
      <c r="A140" t="s">
        <v>61</v>
      </c>
      <c r="B140" t="s">
        <v>4</v>
      </c>
      <c r="C140" t="s">
        <v>63</v>
      </c>
      <c r="D140" s="37">
        <v>5184.0551181102355</v>
      </c>
      <c r="E140" s="37">
        <v>5350.0656167979005</v>
      </c>
      <c r="F140" s="5">
        <v>2044</v>
      </c>
      <c r="G140" s="37">
        <f t="shared" si="53"/>
        <v>5184.0551181102355</v>
      </c>
      <c r="H140" s="37">
        <f t="shared" si="42"/>
        <v>166.01049868766495</v>
      </c>
      <c r="I140" s="37">
        <f t="shared" si="43"/>
        <v>3140.0551181102355</v>
      </c>
      <c r="J140" s="37">
        <f t="shared" si="54"/>
        <v>3306.0656167979005</v>
      </c>
      <c r="K140" s="37">
        <f t="shared" si="55"/>
        <v>2</v>
      </c>
      <c r="L140" s="35">
        <f t="shared" si="62"/>
        <v>216</v>
      </c>
      <c r="M140" s="34"/>
      <c r="N140" s="35"/>
      <c r="O140">
        <v>134</v>
      </c>
      <c r="P140">
        <f t="shared" si="56"/>
        <v>75</v>
      </c>
      <c r="Q140">
        <f t="shared" si="57"/>
        <v>1</v>
      </c>
      <c r="R140">
        <f t="shared" ca="1" si="58"/>
        <v>2</v>
      </c>
      <c r="S140" t="str">
        <f t="shared" ca="1" si="59"/>
        <v>UE-19e</v>
      </c>
      <c r="T140" t="str">
        <f t="shared" ca="1" si="44"/>
        <v>TCU</v>
      </c>
      <c r="U140" t="str">
        <f t="shared" ca="1" si="45"/>
        <v>ZE</v>
      </c>
      <c r="V140" s="37">
        <f t="shared" ca="1" si="46"/>
        <v>1904</v>
      </c>
      <c r="W140" s="37">
        <f t="shared" ca="1" si="47"/>
        <v>2154</v>
      </c>
      <c r="X140" s="37">
        <f t="shared" ca="1" si="48"/>
        <v>4</v>
      </c>
      <c r="Y140" s="37">
        <f t="shared" ca="1" si="49"/>
        <v>4</v>
      </c>
      <c r="Z140" s="35">
        <f t="shared" ca="1" si="60"/>
        <v>1600</v>
      </c>
      <c r="AA140" s="35">
        <f t="shared" ca="1" si="50"/>
        <v>2000</v>
      </c>
      <c r="AB140" s="35">
        <f t="shared" ca="1" si="51"/>
        <v>1904</v>
      </c>
      <c r="AC140" s="35">
        <f t="shared" ca="1" si="52"/>
        <v>2000</v>
      </c>
      <c r="AD140" s="35">
        <f t="shared" ca="1" si="61"/>
        <v>96</v>
      </c>
    </row>
    <row r="141" spans="1:30" x14ac:dyDescent="0.25">
      <c r="A141" t="s">
        <v>61</v>
      </c>
      <c r="B141" t="s">
        <v>4</v>
      </c>
      <c r="C141" t="s">
        <v>64</v>
      </c>
      <c r="D141" s="37">
        <v>5350.0656167979005</v>
      </c>
      <c r="E141" s="37">
        <v>6100.0656167978996</v>
      </c>
      <c r="F141" s="5">
        <v>2044</v>
      </c>
      <c r="G141" s="37">
        <f t="shared" si="53"/>
        <v>5350.0656167979005</v>
      </c>
      <c r="H141" s="37">
        <f t="shared" si="42"/>
        <v>749.99999999999909</v>
      </c>
      <c r="I141" s="37">
        <f t="shared" si="43"/>
        <v>3306.0656167979005</v>
      </c>
      <c r="J141" s="37">
        <f t="shared" si="54"/>
        <v>4056.0656167978996</v>
      </c>
      <c r="K141" s="37">
        <f t="shared" si="55"/>
        <v>3</v>
      </c>
      <c r="L141" s="35">
        <f t="shared" si="62"/>
        <v>218</v>
      </c>
      <c r="M141" s="34"/>
      <c r="N141" s="35"/>
      <c r="O141">
        <v>135</v>
      </c>
      <c r="P141">
        <f t="shared" si="56"/>
        <v>75</v>
      </c>
      <c r="Q141">
        <f t="shared" si="57"/>
        <v>2</v>
      </c>
      <c r="R141">
        <f t="shared" ca="1" si="58"/>
        <v>2</v>
      </c>
      <c r="S141" t="str">
        <f t="shared" ca="1" si="59"/>
        <v>UE-19e</v>
      </c>
      <c r="T141" t="str">
        <f t="shared" ca="1" si="44"/>
        <v>TCU</v>
      </c>
      <c r="U141" t="str">
        <f t="shared" ca="1" si="45"/>
        <v>ZE</v>
      </c>
      <c r="V141" s="37">
        <f t="shared" ca="1" si="46"/>
        <v>1904</v>
      </c>
      <c r="W141" s="37">
        <f t="shared" ca="1" si="47"/>
        <v>2154</v>
      </c>
      <c r="X141" s="37">
        <f t="shared" ca="1" si="48"/>
        <v>4</v>
      </c>
      <c r="Y141" s="37">
        <f t="shared" ca="1" si="49"/>
        <v>5</v>
      </c>
      <c r="Z141" s="35">
        <f t="shared" ca="1" si="60"/>
        <v>2000</v>
      </c>
      <c r="AA141" s="35">
        <f t="shared" ca="1" si="50"/>
        <v>2400</v>
      </c>
      <c r="AB141" s="35">
        <f t="shared" ca="1" si="51"/>
        <v>2000</v>
      </c>
      <c r="AC141" s="35">
        <f t="shared" ca="1" si="52"/>
        <v>2154</v>
      </c>
      <c r="AD141" s="35">
        <f t="shared" ca="1" si="61"/>
        <v>154</v>
      </c>
    </row>
    <row r="142" spans="1:30" x14ac:dyDescent="0.25">
      <c r="A142" t="s">
        <v>61</v>
      </c>
      <c r="B142" t="s">
        <v>4</v>
      </c>
      <c r="C142" t="s">
        <v>5</v>
      </c>
      <c r="D142" s="37">
        <v>6100.0656167978996</v>
      </c>
      <c r="E142" s="37">
        <v>6569.8818897637793</v>
      </c>
      <c r="F142" s="5">
        <v>2044</v>
      </c>
      <c r="G142" s="37">
        <f t="shared" si="53"/>
        <v>6100.0656167978996</v>
      </c>
      <c r="H142" s="37">
        <f t="shared" si="42"/>
        <v>469.81627296587976</v>
      </c>
      <c r="I142" s="37">
        <f t="shared" si="43"/>
        <v>4056.0656167978996</v>
      </c>
      <c r="J142" s="37">
        <f t="shared" si="54"/>
        <v>4525.8818897637793</v>
      </c>
      <c r="K142" s="37">
        <f t="shared" si="55"/>
        <v>2</v>
      </c>
      <c r="L142" s="35">
        <f t="shared" si="62"/>
        <v>221</v>
      </c>
      <c r="M142" s="34"/>
      <c r="N142" s="35"/>
      <c r="O142">
        <v>136</v>
      </c>
      <c r="P142">
        <f t="shared" si="56"/>
        <v>76</v>
      </c>
      <c r="Q142">
        <f t="shared" si="57"/>
        <v>1</v>
      </c>
      <c r="R142">
        <f t="shared" ca="1" si="58"/>
        <v>1</v>
      </c>
      <c r="S142" t="str">
        <f t="shared" ca="1" si="59"/>
        <v>UE-19e</v>
      </c>
      <c r="T142" t="str">
        <f t="shared" ca="1" si="44"/>
        <v>TCU</v>
      </c>
      <c r="U142" t="str">
        <f t="shared" ca="1" si="45"/>
        <v>ZE, AR</v>
      </c>
      <c r="V142" s="37">
        <f t="shared" ca="1" si="46"/>
        <v>2154</v>
      </c>
      <c r="W142" s="37">
        <f t="shared" ca="1" si="47"/>
        <v>2169.0918635170601</v>
      </c>
      <c r="X142" s="37">
        <f t="shared" ca="1" si="48"/>
        <v>5</v>
      </c>
      <c r="Y142" s="37">
        <f t="shared" ca="1" si="49"/>
        <v>5</v>
      </c>
      <c r="Z142" s="35">
        <f t="shared" ca="1" si="60"/>
        <v>2000</v>
      </c>
      <c r="AA142" s="35">
        <f t="shared" ca="1" si="50"/>
        <v>2400</v>
      </c>
      <c r="AB142" s="35">
        <f t="shared" ca="1" si="51"/>
        <v>2154</v>
      </c>
      <c r="AC142" s="35">
        <f t="shared" ca="1" si="52"/>
        <v>2169.0918635170601</v>
      </c>
      <c r="AD142" s="35">
        <f t="shared" ca="1" si="61"/>
        <v>15.091863517060119</v>
      </c>
    </row>
    <row r="143" spans="1:30" x14ac:dyDescent="0.25">
      <c r="A143" t="s">
        <v>61</v>
      </c>
      <c r="B143" t="s">
        <v>11</v>
      </c>
      <c r="C143" t="s">
        <v>12</v>
      </c>
      <c r="D143" s="37">
        <v>6569.8818897637793</v>
      </c>
      <c r="E143" s="37">
        <v>7242.1259842519685</v>
      </c>
      <c r="F143" s="5">
        <v>2044</v>
      </c>
      <c r="G143" s="37">
        <f t="shared" si="53"/>
        <v>6569.8818897637793</v>
      </c>
      <c r="H143" s="37">
        <f t="shared" si="42"/>
        <v>672.24409448818915</v>
      </c>
      <c r="I143" s="37">
        <f t="shared" si="43"/>
        <v>4525.8818897637793</v>
      </c>
      <c r="J143" s="37">
        <f t="shared" si="54"/>
        <v>5198.1259842519685</v>
      </c>
      <c r="K143" s="37">
        <f t="shared" si="55"/>
        <v>2</v>
      </c>
      <c r="L143" s="35">
        <f t="shared" si="62"/>
        <v>223</v>
      </c>
      <c r="M143" s="34"/>
      <c r="N143" s="35"/>
      <c r="O143">
        <v>137</v>
      </c>
      <c r="P143">
        <f t="shared" si="56"/>
        <v>77</v>
      </c>
      <c r="Q143">
        <f t="shared" si="57"/>
        <v>1</v>
      </c>
      <c r="R143">
        <f t="shared" ca="1" si="58"/>
        <v>1</v>
      </c>
      <c r="S143" t="str">
        <f t="shared" ca="1" si="59"/>
        <v>UE-19e</v>
      </c>
      <c r="T143" t="str">
        <f t="shared" ca="1" si="44"/>
        <v>WTA</v>
      </c>
      <c r="U143" t="str">
        <f t="shared" ca="1" si="45"/>
        <v>DV, AR</v>
      </c>
      <c r="V143" s="37">
        <f t="shared" ca="1" si="46"/>
        <v>2169.0918635170601</v>
      </c>
      <c r="W143" s="37">
        <f t="shared" ca="1" si="47"/>
        <v>2274.0787401574798</v>
      </c>
      <c r="X143" s="37">
        <f t="shared" ca="1" si="48"/>
        <v>5</v>
      </c>
      <c r="Y143" s="37">
        <f t="shared" ca="1" si="49"/>
        <v>5</v>
      </c>
      <c r="Z143" s="35">
        <f t="shared" ca="1" si="60"/>
        <v>2000</v>
      </c>
      <c r="AA143" s="35">
        <f t="shared" ca="1" si="50"/>
        <v>2400</v>
      </c>
      <c r="AB143" s="35">
        <f t="shared" ca="1" si="51"/>
        <v>2169.0918635170601</v>
      </c>
      <c r="AC143" s="35">
        <f t="shared" ca="1" si="52"/>
        <v>2274.0787401574798</v>
      </c>
      <c r="AD143" s="35">
        <f t="shared" ca="1" si="61"/>
        <v>104.98687664041972</v>
      </c>
    </row>
    <row r="144" spans="1:30" x14ac:dyDescent="0.25">
      <c r="A144" t="s">
        <v>61</v>
      </c>
      <c r="B144" t="s">
        <v>11</v>
      </c>
      <c r="C144" t="s">
        <v>65</v>
      </c>
      <c r="D144" s="37">
        <v>7242.1259842519685</v>
      </c>
      <c r="E144" s="37">
        <v>7500</v>
      </c>
      <c r="F144" s="5">
        <v>2044</v>
      </c>
      <c r="G144" s="37">
        <f t="shared" si="53"/>
        <v>7242.1259842519685</v>
      </c>
      <c r="H144" s="37">
        <f t="shared" si="42"/>
        <v>257.87401574803152</v>
      </c>
      <c r="I144" s="37">
        <f t="shared" si="43"/>
        <v>5198.1259842519685</v>
      </c>
      <c r="J144" s="37">
        <f t="shared" si="54"/>
        <v>5456</v>
      </c>
      <c r="K144" s="37">
        <f t="shared" si="55"/>
        <v>2</v>
      </c>
      <c r="L144" s="35">
        <f t="shared" si="62"/>
        <v>225</v>
      </c>
      <c r="M144" s="34"/>
      <c r="N144" s="35"/>
      <c r="O144">
        <v>138</v>
      </c>
      <c r="P144">
        <f t="shared" si="56"/>
        <v>78</v>
      </c>
      <c r="Q144">
        <f t="shared" si="57"/>
        <v>1</v>
      </c>
      <c r="R144">
        <f t="shared" ca="1" si="58"/>
        <v>1</v>
      </c>
      <c r="S144" t="str">
        <f t="shared" ca="1" si="59"/>
        <v>UE-19e</v>
      </c>
      <c r="T144" t="str">
        <f t="shared" ca="1" si="44"/>
        <v>TCU</v>
      </c>
      <c r="U144" t="str">
        <f t="shared" ca="1" si="45"/>
        <v>AR</v>
      </c>
      <c r="V144" s="37">
        <f t="shared" ca="1" si="46"/>
        <v>2274.0787401574798</v>
      </c>
      <c r="W144" s="37">
        <f t="shared" ca="1" si="47"/>
        <v>2288.8425196850385</v>
      </c>
      <c r="X144" s="37">
        <f t="shared" ca="1" si="48"/>
        <v>5</v>
      </c>
      <c r="Y144" s="37">
        <f t="shared" ca="1" si="49"/>
        <v>5</v>
      </c>
      <c r="Z144" s="35">
        <f t="shared" ca="1" si="60"/>
        <v>2000</v>
      </c>
      <c r="AA144" s="35">
        <f t="shared" ca="1" si="50"/>
        <v>2400</v>
      </c>
      <c r="AB144" s="35">
        <f t="shared" ca="1" si="51"/>
        <v>2274.0787401574798</v>
      </c>
      <c r="AC144" s="35">
        <f t="shared" ca="1" si="52"/>
        <v>2288.8425196850385</v>
      </c>
      <c r="AD144" s="35">
        <f t="shared" ca="1" si="61"/>
        <v>14.763779527558654</v>
      </c>
    </row>
    <row r="145" spans="1:30" x14ac:dyDescent="0.25">
      <c r="A145" t="s">
        <v>66</v>
      </c>
      <c r="B145" t="s">
        <v>9</v>
      </c>
      <c r="C145" t="s">
        <v>5</v>
      </c>
      <c r="D145" s="37">
        <v>2063.9763779527557</v>
      </c>
      <c r="E145" s="37">
        <v>2299.8687664041995</v>
      </c>
      <c r="F145" s="5">
        <v>2112</v>
      </c>
      <c r="G145" s="37">
        <f t="shared" si="53"/>
        <v>2112</v>
      </c>
      <c r="H145" s="37">
        <f t="shared" si="42"/>
        <v>187.8687664041995</v>
      </c>
      <c r="I145" s="37">
        <f t="shared" si="43"/>
        <v>0</v>
      </c>
      <c r="J145" s="37">
        <f t="shared" si="54"/>
        <v>187.8687664041995</v>
      </c>
      <c r="K145" s="37">
        <f t="shared" si="55"/>
        <v>1</v>
      </c>
      <c r="L145" s="35">
        <f t="shared" si="62"/>
        <v>227</v>
      </c>
      <c r="M145" s="34"/>
      <c r="N145" s="35"/>
      <c r="O145">
        <v>139</v>
      </c>
      <c r="P145">
        <f t="shared" si="56"/>
        <v>79</v>
      </c>
      <c r="Q145">
        <f t="shared" si="57"/>
        <v>1</v>
      </c>
      <c r="R145">
        <f t="shared" ca="1" si="58"/>
        <v>2</v>
      </c>
      <c r="S145" t="str">
        <f t="shared" ca="1" si="59"/>
        <v>UE-19e</v>
      </c>
      <c r="T145" t="str">
        <f t="shared" ca="1" si="44"/>
        <v>WTA</v>
      </c>
      <c r="U145" t="str">
        <f t="shared" ca="1" si="45"/>
        <v>AR</v>
      </c>
      <c r="V145" s="37">
        <f t="shared" ca="1" si="46"/>
        <v>2288.8425196850385</v>
      </c>
      <c r="W145" s="37">
        <f t="shared" ca="1" si="47"/>
        <v>2493.8950131233587</v>
      </c>
      <c r="X145" s="37">
        <f t="shared" ca="1" si="48"/>
        <v>5</v>
      </c>
      <c r="Y145" s="37">
        <f t="shared" ca="1" si="49"/>
        <v>5</v>
      </c>
      <c r="Z145" s="35">
        <f t="shared" ca="1" si="60"/>
        <v>2000</v>
      </c>
      <c r="AA145" s="35">
        <f t="shared" ca="1" si="50"/>
        <v>2400</v>
      </c>
      <c r="AB145" s="35">
        <f t="shared" ca="1" si="51"/>
        <v>2288.8425196850385</v>
      </c>
      <c r="AC145" s="35">
        <f t="shared" ca="1" si="52"/>
        <v>2400</v>
      </c>
      <c r="AD145" s="35">
        <f t="shared" ca="1" si="61"/>
        <v>111.1574803149615</v>
      </c>
    </row>
    <row r="146" spans="1:30" x14ac:dyDescent="0.25">
      <c r="A146" t="s">
        <v>66</v>
      </c>
      <c r="B146" t="s">
        <v>4</v>
      </c>
      <c r="C146" t="s">
        <v>5</v>
      </c>
      <c r="D146" s="37">
        <v>2299.8687664041995</v>
      </c>
      <c r="E146" s="37">
        <v>2463.9107611548557</v>
      </c>
      <c r="F146" s="5">
        <v>2112</v>
      </c>
      <c r="G146" s="37">
        <f t="shared" si="53"/>
        <v>2299.8687664041995</v>
      </c>
      <c r="H146" s="37">
        <f t="shared" si="42"/>
        <v>164.04199475065616</v>
      </c>
      <c r="I146" s="37">
        <f t="shared" si="43"/>
        <v>187.8687664041995</v>
      </c>
      <c r="J146" s="37">
        <f t="shared" si="54"/>
        <v>351.91076115485566</v>
      </c>
      <c r="K146" s="37">
        <f t="shared" si="55"/>
        <v>1</v>
      </c>
      <c r="L146" s="35">
        <f t="shared" si="62"/>
        <v>228</v>
      </c>
      <c r="M146" s="34"/>
      <c r="N146" s="35"/>
      <c r="O146">
        <v>140</v>
      </c>
      <c r="P146">
        <f t="shared" si="56"/>
        <v>79</v>
      </c>
      <c r="Q146">
        <f t="shared" si="57"/>
        <v>2</v>
      </c>
      <c r="R146">
        <f t="shared" ca="1" si="58"/>
        <v>2</v>
      </c>
      <c r="S146" t="str">
        <f t="shared" ca="1" si="59"/>
        <v>UE-19e</v>
      </c>
      <c r="T146" t="str">
        <f t="shared" ca="1" si="44"/>
        <v>WTA</v>
      </c>
      <c r="U146" t="str">
        <f t="shared" ca="1" si="45"/>
        <v>AR</v>
      </c>
      <c r="V146" s="37">
        <f t="shared" ca="1" si="46"/>
        <v>2288.8425196850385</v>
      </c>
      <c r="W146" s="37">
        <f t="shared" ca="1" si="47"/>
        <v>2493.8950131233587</v>
      </c>
      <c r="X146" s="37">
        <f t="shared" ca="1" si="48"/>
        <v>5</v>
      </c>
      <c r="Y146" s="37">
        <f t="shared" ca="1" si="49"/>
        <v>6</v>
      </c>
      <c r="Z146" s="35">
        <f t="shared" ca="1" si="60"/>
        <v>2400</v>
      </c>
      <c r="AA146" s="35">
        <f t="shared" ca="1" si="50"/>
        <v>2800</v>
      </c>
      <c r="AB146" s="35">
        <f t="shared" ca="1" si="51"/>
        <v>2400</v>
      </c>
      <c r="AC146" s="35">
        <f t="shared" ca="1" si="52"/>
        <v>2493.8950131233587</v>
      </c>
      <c r="AD146" s="35">
        <f t="shared" ca="1" si="61"/>
        <v>93.895013123358694</v>
      </c>
    </row>
    <row r="147" spans="1:30" x14ac:dyDescent="0.25">
      <c r="A147" t="s">
        <v>66</v>
      </c>
      <c r="B147" t="s">
        <v>4</v>
      </c>
      <c r="C147" t="s">
        <v>5</v>
      </c>
      <c r="D147" s="37">
        <v>2463.9107611548557</v>
      </c>
      <c r="E147" s="37">
        <v>2503.9370078740158</v>
      </c>
      <c r="F147" s="5">
        <v>2112</v>
      </c>
      <c r="G147" s="37">
        <f t="shared" si="53"/>
        <v>2463.9107611548557</v>
      </c>
      <c r="H147" s="37">
        <f t="shared" si="42"/>
        <v>40.026246719160099</v>
      </c>
      <c r="I147" s="37">
        <f t="shared" si="43"/>
        <v>351.91076115485566</v>
      </c>
      <c r="J147" s="37">
        <f t="shared" si="54"/>
        <v>391.93700787401576</v>
      </c>
      <c r="K147" s="37">
        <f t="shared" si="55"/>
        <v>1</v>
      </c>
      <c r="L147" s="35">
        <f t="shared" si="62"/>
        <v>229</v>
      </c>
      <c r="M147" s="34"/>
      <c r="N147" s="35"/>
      <c r="O147">
        <v>141</v>
      </c>
      <c r="P147">
        <f t="shared" si="56"/>
        <v>80</v>
      </c>
      <c r="Q147">
        <f t="shared" si="57"/>
        <v>1</v>
      </c>
      <c r="R147">
        <f t="shared" ca="1" si="58"/>
        <v>1</v>
      </c>
      <c r="S147" t="str">
        <f t="shared" ca="1" si="59"/>
        <v>UE-19e</v>
      </c>
      <c r="T147" t="str">
        <f t="shared" ca="1" si="44"/>
        <v>TCU</v>
      </c>
      <c r="U147" t="str">
        <f t="shared" ca="1" si="45"/>
        <v>AR</v>
      </c>
      <c r="V147" s="37">
        <f t="shared" ca="1" si="46"/>
        <v>2493.8950131233587</v>
      </c>
      <c r="W147" s="37">
        <f t="shared" ca="1" si="47"/>
        <v>2589.0393700787399</v>
      </c>
      <c r="X147" s="37">
        <f t="shared" ca="1" si="48"/>
        <v>6</v>
      </c>
      <c r="Y147" s="37">
        <f t="shared" ca="1" si="49"/>
        <v>6</v>
      </c>
      <c r="Z147" s="35">
        <f t="shared" ca="1" si="60"/>
        <v>2400</v>
      </c>
      <c r="AA147" s="35">
        <f t="shared" ca="1" si="50"/>
        <v>2800</v>
      </c>
      <c r="AB147" s="35">
        <f t="shared" ca="1" si="51"/>
        <v>2493.8950131233587</v>
      </c>
      <c r="AC147" s="35">
        <f t="shared" ca="1" si="52"/>
        <v>2589.0393700787399</v>
      </c>
      <c r="AD147" s="35">
        <f t="shared" ca="1" si="61"/>
        <v>95.144356955381227</v>
      </c>
    </row>
    <row r="148" spans="1:30" x14ac:dyDescent="0.25">
      <c r="A148" t="s">
        <v>66</v>
      </c>
      <c r="B148" t="s">
        <v>9</v>
      </c>
      <c r="C148" t="s">
        <v>5</v>
      </c>
      <c r="D148" s="37">
        <v>2503.9370078740158</v>
      </c>
      <c r="E148" s="37">
        <v>2983.9238845144355</v>
      </c>
      <c r="F148" s="5">
        <v>2112</v>
      </c>
      <c r="G148" s="37">
        <f t="shared" si="53"/>
        <v>2503.9370078740158</v>
      </c>
      <c r="H148" s="37">
        <f t="shared" si="42"/>
        <v>479.98687664041972</v>
      </c>
      <c r="I148" s="37">
        <f t="shared" si="43"/>
        <v>391.93700787401576</v>
      </c>
      <c r="J148" s="37">
        <f t="shared" si="54"/>
        <v>871.92388451443549</v>
      </c>
      <c r="K148" s="37">
        <f t="shared" si="55"/>
        <v>3</v>
      </c>
      <c r="L148" s="35">
        <f t="shared" si="62"/>
        <v>230</v>
      </c>
      <c r="M148" s="34"/>
      <c r="N148" s="35"/>
      <c r="O148">
        <v>142</v>
      </c>
      <c r="P148">
        <f t="shared" si="56"/>
        <v>81</v>
      </c>
      <c r="Q148">
        <f t="shared" si="57"/>
        <v>1</v>
      </c>
      <c r="R148">
        <f t="shared" ca="1" si="58"/>
        <v>2</v>
      </c>
      <c r="S148" t="str">
        <f t="shared" ca="1" si="59"/>
        <v>UE-19e</v>
      </c>
      <c r="T148" t="str">
        <f t="shared" ca="1" si="44"/>
        <v>LFA</v>
      </c>
      <c r="U148" t="str">
        <f t="shared" ca="1" si="45"/>
        <v>DV</v>
      </c>
      <c r="V148" s="37">
        <f t="shared" ca="1" si="46"/>
        <v>2589.0393700787399</v>
      </c>
      <c r="W148" s="37">
        <f t="shared" ca="1" si="47"/>
        <v>2915.1548556430444</v>
      </c>
      <c r="X148" s="37">
        <f t="shared" ca="1" si="48"/>
        <v>6</v>
      </c>
      <c r="Y148" s="37">
        <f t="shared" ca="1" si="49"/>
        <v>6</v>
      </c>
      <c r="Z148" s="35">
        <f t="shared" ca="1" si="60"/>
        <v>2400</v>
      </c>
      <c r="AA148" s="35">
        <f t="shared" ca="1" si="50"/>
        <v>2800</v>
      </c>
      <c r="AB148" s="35">
        <f t="shared" ca="1" si="51"/>
        <v>2589.0393700787399</v>
      </c>
      <c r="AC148" s="35">
        <f t="shared" ca="1" si="52"/>
        <v>2800</v>
      </c>
      <c r="AD148" s="35">
        <f t="shared" ca="1" si="61"/>
        <v>210.96062992126008</v>
      </c>
    </row>
    <row r="149" spans="1:30" x14ac:dyDescent="0.25">
      <c r="A149" t="s">
        <v>66</v>
      </c>
      <c r="B149" t="s">
        <v>9</v>
      </c>
      <c r="C149" t="s">
        <v>5</v>
      </c>
      <c r="D149" s="37">
        <v>2983.9238845144355</v>
      </c>
      <c r="E149" s="37">
        <v>3704.9868766404197</v>
      </c>
      <c r="F149" s="5">
        <v>2112</v>
      </c>
      <c r="G149" s="37">
        <f t="shared" si="53"/>
        <v>2983.9238845144355</v>
      </c>
      <c r="H149" s="37">
        <f t="shared" si="42"/>
        <v>721.06299212598424</v>
      </c>
      <c r="I149" s="37">
        <f t="shared" si="43"/>
        <v>871.92388451443549</v>
      </c>
      <c r="J149" s="37">
        <f t="shared" si="54"/>
        <v>1592.9868766404197</v>
      </c>
      <c r="K149" s="37">
        <f t="shared" si="55"/>
        <v>2</v>
      </c>
      <c r="L149" s="35">
        <f t="shared" si="62"/>
        <v>233</v>
      </c>
      <c r="M149" s="34"/>
      <c r="N149" s="35"/>
      <c r="O149">
        <v>143</v>
      </c>
      <c r="P149">
        <f t="shared" si="56"/>
        <v>81</v>
      </c>
      <c r="Q149">
        <f t="shared" si="57"/>
        <v>2</v>
      </c>
      <c r="R149">
        <f t="shared" ca="1" si="58"/>
        <v>2</v>
      </c>
      <c r="S149" t="str">
        <f t="shared" ca="1" si="59"/>
        <v>UE-19e</v>
      </c>
      <c r="T149" t="str">
        <f t="shared" ca="1" si="44"/>
        <v>LFA</v>
      </c>
      <c r="U149" t="str">
        <f t="shared" ca="1" si="45"/>
        <v>DV</v>
      </c>
      <c r="V149" s="37">
        <f t="shared" ca="1" si="46"/>
        <v>2589.0393700787399</v>
      </c>
      <c r="W149" s="37">
        <f t="shared" ca="1" si="47"/>
        <v>2915.1548556430444</v>
      </c>
      <c r="X149" s="37">
        <f t="shared" ca="1" si="48"/>
        <v>6</v>
      </c>
      <c r="Y149" s="37">
        <f t="shared" ca="1" si="49"/>
        <v>7</v>
      </c>
      <c r="Z149" s="35">
        <f t="shared" ca="1" si="60"/>
        <v>2800</v>
      </c>
      <c r="AA149" s="35">
        <f t="shared" ca="1" si="50"/>
        <v>3200</v>
      </c>
      <c r="AB149" s="35">
        <f t="shared" ca="1" si="51"/>
        <v>2800</v>
      </c>
      <c r="AC149" s="35">
        <f t="shared" ca="1" si="52"/>
        <v>2915.1548556430444</v>
      </c>
      <c r="AD149" s="35">
        <f t="shared" ca="1" si="61"/>
        <v>115.15485564304436</v>
      </c>
    </row>
    <row r="150" spans="1:30" x14ac:dyDescent="0.25">
      <c r="A150" t="s">
        <v>67</v>
      </c>
      <c r="B150" t="s">
        <v>6</v>
      </c>
      <c r="C150" t="s">
        <v>7</v>
      </c>
      <c r="D150" s="37">
        <v>2157.1522309711286</v>
      </c>
      <c r="E150" s="37">
        <v>2317.9133858267714</v>
      </c>
      <c r="F150" s="5">
        <v>2251</v>
      </c>
      <c r="G150" s="37">
        <f t="shared" si="53"/>
        <v>2251</v>
      </c>
      <c r="H150" s="37">
        <f t="shared" si="42"/>
        <v>66.913385826771446</v>
      </c>
      <c r="I150" s="37">
        <f t="shared" si="43"/>
        <v>0</v>
      </c>
      <c r="J150" s="37">
        <f t="shared" si="54"/>
        <v>66.913385826771446</v>
      </c>
      <c r="K150" s="37">
        <f t="shared" si="55"/>
        <v>1</v>
      </c>
      <c r="L150" s="35">
        <f t="shared" si="62"/>
        <v>235</v>
      </c>
      <c r="M150" s="34"/>
      <c r="N150" s="35"/>
      <c r="O150">
        <v>144</v>
      </c>
      <c r="P150">
        <f t="shared" si="56"/>
        <v>82</v>
      </c>
      <c r="Q150">
        <f t="shared" si="57"/>
        <v>1</v>
      </c>
      <c r="R150">
        <f t="shared" ca="1" si="58"/>
        <v>1</v>
      </c>
      <c r="S150" t="str">
        <f t="shared" ca="1" si="59"/>
        <v>UE-19e</v>
      </c>
      <c r="T150" t="str">
        <f t="shared" ca="1" si="44"/>
        <v>TCU</v>
      </c>
      <c r="U150" t="str">
        <f t="shared" ca="1" si="45"/>
        <v>AR, QZ</v>
      </c>
      <c r="V150" s="37">
        <f t="shared" ca="1" si="46"/>
        <v>2915.1548556430444</v>
      </c>
      <c r="W150" s="37">
        <f t="shared" ca="1" si="47"/>
        <v>2957.1496062992119</v>
      </c>
      <c r="X150" s="37">
        <f t="shared" ca="1" si="48"/>
        <v>7</v>
      </c>
      <c r="Y150" s="37">
        <f t="shared" ca="1" si="49"/>
        <v>7</v>
      </c>
      <c r="Z150" s="35">
        <f t="shared" ca="1" si="60"/>
        <v>2800</v>
      </c>
      <c r="AA150" s="35">
        <f t="shared" ca="1" si="50"/>
        <v>3200</v>
      </c>
      <c r="AB150" s="35">
        <f t="shared" ca="1" si="51"/>
        <v>2915.1548556430444</v>
      </c>
      <c r="AC150" s="35">
        <f t="shared" ca="1" si="52"/>
        <v>2957.1496062992119</v>
      </c>
      <c r="AD150" s="35">
        <f t="shared" ca="1" si="61"/>
        <v>41.994750656167525</v>
      </c>
    </row>
    <row r="151" spans="1:30" x14ac:dyDescent="0.25">
      <c r="A151" t="s">
        <v>67</v>
      </c>
      <c r="B151" t="s">
        <v>6</v>
      </c>
      <c r="C151" t="s">
        <v>19</v>
      </c>
      <c r="D151" s="37">
        <v>2317.9133858267714</v>
      </c>
      <c r="E151" s="37">
        <v>2397.9658792650916</v>
      </c>
      <c r="F151" s="5">
        <v>2251</v>
      </c>
      <c r="G151" s="37">
        <f t="shared" si="53"/>
        <v>2317.9133858267714</v>
      </c>
      <c r="H151" s="37">
        <f t="shared" si="42"/>
        <v>80.052493438320198</v>
      </c>
      <c r="I151" s="37">
        <f t="shared" si="43"/>
        <v>66.913385826771446</v>
      </c>
      <c r="J151" s="37">
        <f t="shared" si="54"/>
        <v>146.96587926509164</v>
      </c>
      <c r="K151" s="37">
        <f t="shared" si="55"/>
        <v>1</v>
      </c>
      <c r="L151" s="35">
        <f t="shared" si="62"/>
        <v>236</v>
      </c>
      <c r="M151" s="34"/>
      <c r="N151" s="35"/>
      <c r="O151">
        <v>145</v>
      </c>
      <c r="P151">
        <f t="shared" si="56"/>
        <v>83</v>
      </c>
      <c r="Q151">
        <f t="shared" si="57"/>
        <v>1</v>
      </c>
      <c r="R151">
        <f t="shared" ca="1" si="58"/>
        <v>1</v>
      </c>
      <c r="S151" t="str">
        <f t="shared" ca="1" si="59"/>
        <v>UE-19e</v>
      </c>
      <c r="T151" t="str">
        <f t="shared" ca="1" si="44"/>
        <v>LFA</v>
      </c>
      <c r="U151" t="str">
        <f t="shared" ca="1" si="45"/>
        <v>DV</v>
      </c>
      <c r="V151" s="37">
        <f t="shared" ca="1" si="46"/>
        <v>2957.1496062992119</v>
      </c>
      <c r="W151" s="37">
        <f t="shared" ca="1" si="47"/>
        <v>3096.9133858267714</v>
      </c>
      <c r="X151" s="37">
        <f t="shared" ca="1" si="48"/>
        <v>7</v>
      </c>
      <c r="Y151" s="37">
        <f t="shared" ca="1" si="49"/>
        <v>7</v>
      </c>
      <c r="Z151" s="35">
        <f t="shared" ca="1" si="60"/>
        <v>2800</v>
      </c>
      <c r="AA151" s="35">
        <f t="shared" ca="1" si="50"/>
        <v>3200</v>
      </c>
      <c r="AB151" s="35">
        <f t="shared" ca="1" si="51"/>
        <v>2957.1496062992119</v>
      </c>
      <c r="AC151" s="35">
        <f t="shared" ca="1" si="52"/>
        <v>3096.9133858267714</v>
      </c>
      <c r="AD151" s="35">
        <f t="shared" ca="1" si="61"/>
        <v>139.76377952755956</v>
      </c>
    </row>
    <row r="152" spans="1:30" x14ac:dyDescent="0.25">
      <c r="A152" t="s">
        <v>67</v>
      </c>
      <c r="B152" t="s">
        <v>6</v>
      </c>
      <c r="C152" t="s">
        <v>19</v>
      </c>
      <c r="D152" s="37">
        <v>2397.9658792650916</v>
      </c>
      <c r="E152" s="37">
        <v>2496.0629921259838</v>
      </c>
      <c r="F152" s="5">
        <v>2251</v>
      </c>
      <c r="G152" s="37">
        <f t="shared" si="53"/>
        <v>2397.9658792650916</v>
      </c>
      <c r="H152" s="37">
        <f t="shared" si="42"/>
        <v>98.097112860892139</v>
      </c>
      <c r="I152" s="37">
        <f t="shared" si="43"/>
        <v>146.96587926509164</v>
      </c>
      <c r="J152" s="37">
        <f t="shared" si="54"/>
        <v>245.06299212598378</v>
      </c>
      <c r="K152" s="37">
        <f t="shared" si="55"/>
        <v>1</v>
      </c>
      <c r="L152" s="35">
        <f t="shared" si="62"/>
        <v>237</v>
      </c>
      <c r="M152" s="34"/>
      <c r="N152" s="35"/>
      <c r="O152">
        <v>146</v>
      </c>
      <c r="P152">
        <f t="shared" si="56"/>
        <v>84</v>
      </c>
      <c r="Q152">
        <f t="shared" si="57"/>
        <v>1</v>
      </c>
      <c r="R152">
        <f t="shared" ca="1" si="58"/>
        <v>1</v>
      </c>
      <c r="S152" t="str">
        <f t="shared" ca="1" si="59"/>
        <v>UE-19e</v>
      </c>
      <c r="T152" t="str">
        <f t="shared" ca="1" si="44"/>
        <v>TCU</v>
      </c>
      <c r="U152" t="str">
        <f t="shared" ca="1" si="45"/>
        <v>AR, QZ, PY</v>
      </c>
      <c r="V152" s="37">
        <f t="shared" ca="1" si="46"/>
        <v>3096.9133858267714</v>
      </c>
      <c r="W152" s="37">
        <f t="shared" ca="1" si="47"/>
        <v>3183.8556430446197</v>
      </c>
      <c r="X152" s="37">
        <f t="shared" ca="1" si="48"/>
        <v>7</v>
      </c>
      <c r="Y152" s="37">
        <f t="shared" ca="1" si="49"/>
        <v>7</v>
      </c>
      <c r="Z152" s="35">
        <f t="shared" ca="1" si="60"/>
        <v>2800</v>
      </c>
      <c r="AA152" s="35">
        <f t="shared" ca="1" si="50"/>
        <v>3200</v>
      </c>
      <c r="AB152" s="35">
        <f t="shared" ca="1" si="51"/>
        <v>3096.9133858267714</v>
      </c>
      <c r="AC152" s="35">
        <f t="shared" ca="1" si="52"/>
        <v>3183.8556430446197</v>
      </c>
      <c r="AD152" s="35">
        <f t="shared" ca="1" si="61"/>
        <v>86.942257217848237</v>
      </c>
    </row>
    <row r="153" spans="1:30" x14ac:dyDescent="0.25">
      <c r="A153" t="s">
        <v>67</v>
      </c>
      <c r="B153" t="s">
        <v>11</v>
      </c>
      <c r="C153" t="s">
        <v>18</v>
      </c>
      <c r="D153" s="37">
        <v>2496.0629921259838</v>
      </c>
      <c r="E153" s="37">
        <v>2884.842519685039</v>
      </c>
      <c r="F153" s="5">
        <v>2251</v>
      </c>
      <c r="G153" s="37">
        <f t="shared" si="53"/>
        <v>2496.0629921259838</v>
      </c>
      <c r="H153" s="37">
        <f t="shared" si="42"/>
        <v>388.77952755905517</v>
      </c>
      <c r="I153" s="37">
        <f t="shared" si="43"/>
        <v>245.06299212598378</v>
      </c>
      <c r="J153" s="37">
        <f t="shared" si="54"/>
        <v>633.84251968503895</v>
      </c>
      <c r="K153" s="37">
        <f t="shared" si="55"/>
        <v>2</v>
      </c>
      <c r="L153" s="35">
        <f t="shared" si="62"/>
        <v>238</v>
      </c>
      <c r="M153" s="34"/>
      <c r="N153" s="35"/>
      <c r="O153">
        <v>147</v>
      </c>
      <c r="P153">
        <f t="shared" si="56"/>
        <v>85</v>
      </c>
      <c r="Q153">
        <f t="shared" si="57"/>
        <v>1</v>
      </c>
      <c r="R153">
        <f t="shared" ca="1" si="58"/>
        <v>2</v>
      </c>
      <c r="S153" t="str">
        <f t="shared" ca="1" si="59"/>
        <v>UE-19e</v>
      </c>
      <c r="T153" t="str">
        <f t="shared" ca="1" si="44"/>
        <v>WTA</v>
      </c>
      <c r="U153" t="str">
        <f t="shared" ca="1" si="45"/>
        <v>DV, PY</v>
      </c>
      <c r="V153" s="37">
        <f t="shared" ca="1" si="46"/>
        <v>3183.8556430446197</v>
      </c>
      <c r="W153" s="37">
        <f t="shared" ca="1" si="47"/>
        <v>3227.1627296587922</v>
      </c>
      <c r="X153" s="37">
        <f t="shared" ca="1" si="48"/>
        <v>7</v>
      </c>
      <c r="Y153" s="37">
        <f t="shared" ca="1" si="49"/>
        <v>7</v>
      </c>
      <c r="Z153" s="35">
        <f t="shared" ca="1" si="60"/>
        <v>2800</v>
      </c>
      <c r="AA153" s="35">
        <f t="shared" ca="1" si="50"/>
        <v>3200</v>
      </c>
      <c r="AB153" s="35">
        <f t="shared" ca="1" si="51"/>
        <v>3183.8556430446197</v>
      </c>
      <c r="AC153" s="35">
        <f t="shared" ca="1" si="52"/>
        <v>3200</v>
      </c>
      <c r="AD153" s="35">
        <f t="shared" ca="1" si="61"/>
        <v>16.144356955380317</v>
      </c>
    </row>
    <row r="154" spans="1:30" x14ac:dyDescent="0.25">
      <c r="A154" t="s">
        <v>67</v>
      </c>
      <c r="B154" t="s">
        <v>11</v>
      </c>
      <c r="C154" t="s">
        <v>18</v>
      </c>
      <c r="D154" s="37">
        <v>2884.842519685039</v>
      </c>
      <c r="E154" s="37">
        <v>2899.9343832020995</v>
      </c>
      <c r="F154" s="5">
        <v>2251</v>
      </c>
      <c r="G154" s="37">
        <f t="shared" si="53"/>
        <v>2884.842519685039</v>
      </c>
      <c r="H154" s="37">
        <f t="shared" si="42"/>
        <v>15.091863517060574</v>
      </c>
      <c r="I154" s="37">
        <f t="shared" si="43"/>
        <v>633.84251968503895</v>
      </c>
      <c r="J154" s="37">
        <f t="shared" si="54"/>
        <v>648.93438320209953</v>
      </c>
      <c r="K154" s="37">
        <f t="shared" si="55"/>
        <v>1</v>
      </c>
      <c r="L154" s="35">
        <f t="shared" si="62"/>
        <v>240</v>
      </c>
      <c r="M154" s="34"/>
      <c r="N154" s="35"/>
      <c r="O154">
        <v>148</v>
      </c>
      <c r="P154">
        <f t="shared" si="56"/>
        <v>85</v>
      </c>
      <c r="Q154">
        <f t="shared" si="57"/>
        <v>2</v>
      </c>
      <c r="R154">
        <f t="shared" ca="1" si="58"/>
        <v>2</v>
      </c>
      <c r="S154" t="str">
        <f t="shared" ca="1" si="59"/>
        <v>UE-19e</v>
      </c>
      <c r="T154" t="str">
        <f t="shared" ca="1" si="44"/>
        <v>WTA</v>
      </c>
      <c r="U154" t="str">
        <f t="shared" ca="1" si="45"/>
        <v>DV, PY</v>
      </c>
      <c r="V154" s="37">
        <f t="shared" ca="1" si="46"/>
        <v>3183.8556430446197</v>
      </c>
      <c r="W154" s="37">
        <f t="shared" ca="1" si="47"/>
        <v>3227.1627296587922</v>
      </c>
      <c r="X154" s="37">
        <f t="shared" ca="1" si="48"/>
        <v>7</v>
      </c>
      <c r="Y154" s="37">
        <f t="shared" ca="1" si="49"/>
        <v>8</v>
      </c>
      <c r="Z154" s="35">
        <f t="shared" ca="1" si="60"/>
        <v>3200</v>
      </c>
      <c r="AA154" s="35">
        <f t="shared" ca="1" si="50"/>
        <v>3600</v>
      </c>
      <c r="AB154" s="35">
        <f t="shared" ca="1" si="51"/>
        <v>3200</v>
      </c>
      <c r="AC154" s="35">
        <f t="shared" ca="1" si="52"/>
        <v>3227.1627296587922</v>
      </c>
      <c r="AD154" s="35">
        <f t="shared" ca="1" si="61"/>
        <v>27.162729658792159</v>
      </c>
    </row>
    <row r="155" spans="1:30" x14ac:dyDescent="0.25">
      <c r="A155" t="s">
        <v>67</v>
      </c>
      <c r="B155" t="s">
        <v>11</v>
      </c>
      <c r="C155" t="s">
        <v>18</v>
      </c>
      <c r="D155" s="37">
        <v>2899.9343832020995</v>
      </c>
      <c r="E155" s="37">
        <v>3053.1496062992123</v>
      </c>
      <c r="F155" s="5">
        <v>2251</v>
      </c>
      <c r="G155" s="37">
        <f t="shared" si="53"/>
        <v>2899.9343832020995</v>
      </c>
      <c r="H155" s="37">
        <f t="shared" si="42"/>
        <v>153.21522309711281</v>
      </c>
      <c r="I155" s="37">
        <f t="shared" si="43"/>
        <v>648.93438320209953</v>
      </c>
      <c r="J155" s="37">
        <f t="shared" si="54"/>
        <v>802.14960629921234</v>
      </c>
      <c r="K155" s="37">
        <f t="shared" si="55"/>
        <v>2</v>
      </c>
      <c r="L155" s="35">
        <f t="shared" si="62"/>
        <v>241</v>
      </c>
      <c r="M155" s="34"/>
      <c r="N155" s="35"/>
      <c r="O155">
        <v>149</v>
      </c>
      <c r="P155">
        <f t="shared" si="56"/>
        <v>86</v>
      </c>
      <c r="Q155">
        <f t="shared" si="57"/>
        <v>1</v>
      </c>
      <c r="R155">
        <f t="shared" ca="1" si="58"/>
        <v>1</v>
      </c>
      <c r="S155" t="str">
        <f t="shared" ca="1" si="59"/>
        <v>UE-19e</v>
      </c>
      <c r="T155" t="str">
        <f t="shared" ca="1" si="44"/>
        <v>TCU</v>
      </c>
      <c r="U155" t="str">
        <f t="shared" ca="1" si="45"/>
        <v>AR, QZ, PY</v>
      </c>
      <c r="V155" s="37">
        <f t="shared" ca="1" si="46"/>
        <v>3227.1627296587922</v>
      </c>
      <c r="W155" s="37">
        <f t="shared" ca="1" si="47"/>
        <v>3260.9553805774276</v>
      </c>
      <c r="X155" s="37">
        <f t="shared" ca="1" si="48"/>
        <v>8</v>
      </c>
      <c r="Y155" s="37">
        <f t="shared" ca="1" si="49"/>
        <v>8</v>
      </c>
      <c r="Z155" s="35">
        <f t="shared" ca="1" si="60"/>
        <v>3200</v>
      </c>
      <c r="AA155" s="35">
        <f t="shared" ca="1" si="50"/>
        <v>3600</v>
      </c>
      <c r="AB155" s="35">
        <f t="shared" ca="1" si="51"/>
        <v>3227.1627296587922</v>
      </c>
      <c r="AC155" s="35">
        <f t="shared" ca="1" si="52"/>
        <v>3260.9553805774276</v>
      </c>
      <c r="AD155" s="35">
        <f t="shared" ca="1" si="61"/>
        <v>33.792650918635445</v>
      </c>
    </row>
    <row r="156" spans="1:30" x14ac:dyDescent="0.25">
      <c r="A156" t="s">
        <v>67</v>
      </c>
      <c r="B156" t="s">
        <v>11</v>
      </c>
      <c r="C156" t="s">
        <v>18</v>
      </c>
      <c r="D156" s="37">
        <v>3053.1496062992123</v>
      </c>
      <c r="E156" s="37">
        <v>3272.9658792650916</v>
      </c>
      <c r="F156" s="5">
        <v>2251</v>
      </c>
      <c r="G156" s="37">
        <f t="shared" si="53"/>
        <v>3053.1496062992123</v>
      </c>
      <c r="H156" s="37">
        <f t="shared" si="42"/>
        <v>219.81627296587931</v>
      </c>
      <c r="I156" s="37">
        <f t="shared" si="43"/>
        <v>802.14960629921234</v>
      </c>
      <c r="J156" s="37">
        <f t="shared" si="54"/>
        <v>1021.9658792650916</v>
      </c>
      <c r="K156" s="37">
        <f t="shared" si="55"/>
        <v>1</v>
      </c>
      <c r="L156" s="35">
        <f t="shared" si="62"/>
        <v>243</v>
      </c>
      <c r="M156" s="34"/>
      <c r="N156" s="35"/>
      <c r="O156">
        <v>150</v>
      </c>
      <c r="P156">
        <f t="shared" si="56"/>
        <v>87</v>
      </c>
      <c r="Q156">
        <f t="shared" si="57"/>
        <v>1</v>
      </c>
      <c r="R156">
        <f t="shared" ca="1" si="58"/>
        <v>1</v>
      </c>
      <c r="S156" t="str">
        <f t="shared" ca="1" si="59"/>
        <v>UE-19e</v>
      </c>
      <c r="T156" t="str">
        <f t="shared" ca="1" si="44"/>
        <v>LFA</v>
      </c>
      <c r="U156" t="str">
        <f t="shared" ca="1" si="45"/>
        <v>DV</v>
      </c>
      <c r="V156" s="37">
        <f t="shared" ca="1" si="46"/>
        <v>3260.9553805774276</v>
      </c>
      <c r="W156" s="37">
        <f t="shared" ca="1" si="47"/>
        <v>3583.1338582677163</v>
      </c>
      <c r="X156" s="37">
        <f t="shared" ca="1" si="48"/>
        <v>8</v>
      </c>
      <c r="Y156" s="37">
        <f t="shared" ca="1" si="49"/>
        <v>8</v>
      </c>
      <c r="Z156" s="35">
        <f t="shared" ca="1" si="60"/>
        <v>3200</v>
      </c>
      <c r="AA156" s="35">
        <f t="shared" ca="1" si="50"/>
        <v>3600</v>
      </c>
      <c r="AB156" s="35">
        <f t="shared" ca="1" si="51"/>
        <v>3260.9553805774276</v>
      </c>
      <c r="AC156" s="35">
        <f t="shared" ca="1" si="52"/>
        <v>3583.1338582677163</v>
      </c>
      <c r="AD156" s="35">
        <f t="shared" ca="1" si="61"/>
        <v>322.17847769028867</v>
      </c>
    </row>
    <row r="157" spans="1:30" x14ac:dyDescent="0.25">
      <c r="A157" t="s">
        <v>67</v>
      </c>
      <c r="B157" t="s">
        <v>4</v>
      </c>
      <c r="C157" t="s">
        <v>5</v>
      </c>
      <c r="D157" s="37">
        <v>3272.9658792650916</v>
      </c>
      <c r="E157" s="37">
        <v>3367.125984251968</v>
      </c>
      <c r="F157" s="5">
        <v>2251</v>
      </c>
      <c r="G157" s="37">
        <f t="shared" si="53"/>
        <v>3272.9658792650916</v>
      </c>
      <c r="H157" s="37">
        <f t="shared" si="42"/>
        <v>94.160104986876377</v>
      </c>
      <c r="I157" s="37">
        <f t="shared" si="43"/>
        <v>1021.9658792650916</v>
      </c>
      <c r="J157" s="37">
        <f t="shared" si="54"/>
        <v>1116.125984251968</v>
      </c>
      <c r="K157" s="37">
        <f t="shared" si="55"/>
        <v>1</v>
      </c>
      <c r="L157" s="35">
        <f t="shared" si="62"/>
        <v>244</v>
      </c>
      <c r="M157" s="34"/>
      <c r="N157" s="35"/>
      <c r="O157">
        <v>151</v>
      </c>
      <c r="P157">
        <f t="shared" si="56"/>
        <v>88</v>
      </c>
      <c r="Q157">
        <f t="shared" si="57"/>
        <v>1</v>
      </c>
      <c r="R157">
        <f t="shared" ca="1" si="58"/>
        <v>2</v>
      </c>
      <c r="S157" t="str">
        <f t="shared" ca="1" si="59"/>
        <v>UE-19e</v>
      </c>
      <c r="T157" t="str">
        <f t="shared" ca="1" si="44"/>
        <v>TCU</v>
      </c>
      <c r="U157" t="str">
        <f t="shared" ca="1" si="45"/>
        <v>ZE</v>
      </c>
      <c r="V157" s="37">
        <f t="shared" ca="1" si="46"/>
        <v>3583.1338582677163</v>
      </c>
      <c r="W157" s="37">
        <f t="shared" ca="1" si="47"/>
        <v>3702.8845144356947</v>
      </c>
      <c r="X157" s="37">
        <f t="shared" ca="1" si="48"/>
        <v>8</v>
      </c>
      <c r="Y157" s="37">
        <f t="shared" ca="1" si="49"/>
        <v>8</v>
      </c>
      <c r="Z157" s="35">
        <f t="shared" ca="1" si="60"/>
        <v>3200</v>
      </c>
      <c r="AA157" s="35">
        <f t="shared" ca="1" si="50"/>
        <v>3600</v>
      </c>
      <c r="AB157" s="35">
        <f t="shared" ca="1" si="51"/>
        <v>3583.1338582677163</v>
      </c>
      <c r="AC157" s="35">
        <f t="shared" ca="1" si="52"/>
        <v>3600</v>
      </c>
      <c r="AD157" s="35">
        <f t="shared" ca="1" si="61"/>
        <v>16.866141732283722</v>
      </c>
    </row>
    <row r="158" spans="1:30" x14ac:dyDescent="0.25">
      <c r="A158" t="s">
        <v>67</v>
      </c>
      <c r="B158" t="s">
        <v>9</v>
      </c>
      <c r="C158" t="s">
        <v>5</v>
      </c>
      <c r="D158" s="37">
        <v>3367.125984251968</v>
      </c>
      <c r="E158" s="37">
        <v>3537.0734908136478</v>
      </c>
      <c r="F158" s="5">
        <v>2251</v>
      </c>
      <c r="G158" s="37">
        <f t="shared" si="53"/>
        <v>3367.125984251968</v>
      </c>
      <c r="H158" s="37">
        <f t="shared" si="42"/>
        <v>169.9475065616798</v>
      </c>
      <c r="I158" s="37">
        <f t="shared" si="43"/>
        <v>1116.125984251968</v>
      </c>
      <c r="J158" s="37">
        <f t="shared" si="54"/>
        <v>1286.0734908136478</v>
      </c>
      <c r="K158" s="37">
        <f t="shared" si="55"/>
        <v>2</v>
      </c>
      <c r="L158" s="35">
        <f t="shared" si="62"/>
        <v>245</v>
      </c>
      <c r="M158" s="34"/>
      <c r="N158" s="35"/>
      <c r="O158">
        <v>152</v>
      </c>
      <c r="P158">
        <f t="shared" si="56"/>
        <v>88</v>
      </c>
      <c r="Q158">
        <f t="shared" si="57"/>
        <v>2</v>
      </c>
      <c r="R158">
        <f t="shared" ca="1" si="58"/>
        <v>2</v>
      </c>
      <c r="S158" t="str">
        <f t="shared" ca="1" si="59"/>
        <v>UE-19e</v>
      </c>
      <c r="T158" t="str">
        <f t="shared" ca="1" si="44"/>
        <v>TCU</v>
      </c>
      <c r="U158" t="str">
        <f t="shared" ca="1" si="45"/>
        <v>ZE</v>
      </c>
      <c r="V158" s="37">
        <f t="shared" ca="1" si="46"/>
        <v>3583.1338582677163</v>
      </c>
      <c r="W158" s="37">
        <f t="shared" ca="1" si="47"/>
        <v>3702.8845144356947</v>
      </c>
      <c r="X158" s="37">
        <f t="shared" ca="1" si="48"/>
        <v>8</v>
      </c>
      <c r="Y158" s="37">
        <f t="shared" ca="1" si="49"/>
        <v>9</v>
      </c>
      <c r="Z158" s="35">
        <f t="shared" ca="1" si="60"/>
        <v>3600</v>
      </c>
      <c r="AA158" s="35">
        <f t="shared" ca="1" si="50"/>
        <v>4000</v>
      </c>
      <c r="AB158" s="35">
        <f t="shared" ca="1" si="51"/>
        <v>3600</v>
      </c>
      <c r="AC158" s="35">
        <f t="shared" ca="1" si="52"/>
        <v>3702.8845144356947</v>
      </c>
      <c r="AD158" s="35">
        <f t="shared" ca="1" si="61"/>
        <v>102.88451443569465</v>
      </c>
    </row>
    <row r="159" spans="1:30" x14ac:dyDescent="0.25">
      <c r="A159" t="s">
        <v>67</v>
      </c>
      <c r="B159" t="s">
        <v>9</v>
      </c>
      <c r="C159" t="s">
        <v>18</v>
      </c>
      <c r="D159" s="37">
        <v>3537.0734908136478</v>
      </c>
      <c r="E159" s="37">
        <v>3575.1312335958005</v>
      </c>
      <c r="F159" s="5">
        <v>2251</v>
      </c>
      <c r="G159" s="37">
        <f t="shared" si="53"/>
        <v>3537.0734908136478</v>
      </c>
      <c r="H159" s="37">
        <f t="shared" si="42"/>
        <v>38.057742782152673</v>
      </c>
      <c r="I159" s="37">
        <f t="shared" si="43"/>
        <v>1286.0734908136478</v>
      </c>
      <c r="J159" s="37">
        <f t="shared" si="54"/>
        <v>1324.1312335958005</v>
      </c>
      <c r="K159" s="37">
        <f t="shared" si="55"/>
        <v>1</v>
      </c>
      <c r="L159" s="35">
        <f t="shared" si="62"/>
        <v>247</v>
      </c>
      <c r="M159" s="34"/>
      <c r="N159" s="35"/>
      <c r="O159">
        <v>153</v>
      </c>
      <c r="P159">
        <f t="shared" si="56"/>
        <v>89</v>
      </c>
      <c r="Q159">
        <f t="shared" si="57"/>
        <v>1</v>
      </c>
      <c r="R159">
        <f t="shared" ca="1" si="58"/>
        <v>1</v>
      </c>
      <c r="S159" t="str">
        <f t="shared" ca="1" si="59"/>
        <v>UE-19e</v>
      </c>
      <c r="T159" t="str">
        <f t="shared" ca="1" si="44"/>
        <v>WTA</v>
      </c>
      <c r="U159" t="str">
        <f t="shared" ca="1" si="45"/>
        <v>DV</v>
      </c>
      <c r="V159" s="37">
        <f t="shared" ca="1" si="46"/>
        <v>3702.8845144356947</v>
      </c>
      <c r="W159" s="37">
        <f t="shared" ca="1" si="47"/>
        <v>3783.9868766404197</v>
      </c>
      <c r="X159" s="37">
        <f t="shared" ca="1" si="48"/>
        <v>9</v>
      </c>
      <c r="Y159" s="37">
        <f t="shared" ca="1" si="49"/>
        <v>9</v>
      </c>
      <c r="Z159" s="35">
        <f t="shared" ca="1" si="60"/>
        <v>3600</v>
      </c>
      <c r="AA159" s="35">
        <f t="shared" ca="1" si="50"/>
        <v>4000</v>
      </c>
      <c r="AB159" s="35">
        <f t="shared" ca="1" si="51"/>
        <v>3702.8845144356947</v>
      </c>
      <c r="AC159" s="35">
        <f t="shared" ca="1" si="52"/>
        <v>3783.9868766404197</v>
      </c>
      <c r="AD159" s="35">
        <f t="shared" ca="1" si="61"/>
        <v>81.102362204725068</v>
      </c>
    </row>
    <row r="160" spans="1:30" x14ac:dyDescent="0.25">
      <c r="A160" t="s">
        <v>67</v>
      </c>
      <c r="B160" t="s">
        <v>9</v>
      </c>
      <c r="C160" t="s">
        <v>5</v>
      </c>
      <c r="D160" s="37">
        <v>3575.1312335958005</v>
      </c>
      <c r="E160" s="37">
        <v>3797.9002624671912</v>
      </c>
      <c r="F160" s="5">
        <v>2251</v>
      </c>
      <c r="G160" s="37">
        <f t="shared" si="53"/>
        <v>3575.1312335958005</v>
      </c>
      <c r="H160" s="37">
        <f t="shared" si="42"/>
        <v>222.76902887139067</v>
      </c>
      <c r="I160" s="37">
        <f t="shared" si="43"/>
        <v>1324.1312335958005</v>
      </c>
      <c r="J160" s="37">
        <f t="shared" si="54"/>
        <v>1546.9002624671912</v>
      </c>
      <c r="K160" s="37">
        <f t="shared" si="55"/>
        <v>1</v>
      </c>
      <c r="L160" s="35">
        <f t="shared" si="62"/>
        <v>248</v>
      </c>
      <c r="M160" s="34"/>
      <c r="N160" s="35"/>
      <c r="O160">
        <v>154</v>
      </c>
      <c r="P160">
        <f t="shared" si="56"/>
        <v>90</v>
      </c>
      <c r="Q160">
        <f t="shared" si="57"/>
        <v>1</v>
      </c>
      <c r="R160">
        <f t="shared" ca="1" si="58"/>
        <v>1</v>
      </c>
      <c r="S160" t="str">
        <f t="shared" ca="1" si="59"/>
        <v>UE-19fS</v>
      </c>
      <c r="T160" t="str">
        <f t="shared" ca="1" si="44"/>
        <v>TCU</v>
      </c>
      <c r="U160" t="str">
        <f t="shared" ca="1" si="45"/>
        <v>ZC</v>
      </c>
      <c r="V160" s="37">
        <f t="shared" ca="1" si="46"/>
        <v>0</v>
      </c>
      <c r="W160" s="37">
        <f t="shared" ca="1" si="47"/>
        <v>105.1049868766404</v>
      </c>
      <c r="X160" s="37">
        <f t="shared" ca="1" si="48"/>
        <v>0</v>
      </c>
      <c r="Y160" s="37">
        <f t="shared" ca="1" si="49"/>
        <v>0</v>
      </c>
      <c r="Z160" s="35">
        <f t="shared" ca="1" si="60"/>
        <v>0</v>
      </c>
      <c r="AA160" s="35">
        <f t="shared" ca="1" si="50"/>
        <v>400</v>
      </c>
      <c r="AB160" s="35">
        <f t="shared" ca="1" si="51"/>
        <v>0</v>
      </c>
      <c r="AC160" s="35">
        <f t="shared" ca="1" si="52"/>
        <v>105.1049868766404</v>
      </c>
      <c r="AD160" s="35">
        <f t="shared" ca="1" si="61"/>
        <v>105.1049868766404</v>
      </c>
    </row>
    <row r="161" spans="1:30" x14ac:dyDescent="0.25">
      <c r="A161" t="s">
        <v>67</v>
      </c>
      <c r="B161" t="s">
        <v>4</v>
      </c>
      <c r="C161" t="s">
        <v>5</v>
      </c>
      <c r="D161" s="37">
        <v>3797.9002624671912</v>
      </c>
      <c r="E161" s="37">
        <v>3812.0078740157483</v>
      </c>
      <c r="F161" s="5">
        <v>2251</v>
      </c>
      <c r="G161" s="37">
        <f t="shared" si="53"/>
        <v>3797.9002624671912</v>
      </c>
      <c r="H161" s="37">
        <f t="shared" si="42"/>
        <v>14.107611548557088</v>
      </c>
      <c r="I161" s="37">
        <f t="shared" si="43"/>
        <v>1546.9002624671912</v>
      </c>
      <c r="J161" s="37">
        <f t="shared" si="54"/>
        <v>1561.0078740157483</v>
      </c>
      <c r="K161" s="37">
        <f t="shared" si="55"/>
        <v>1</v>
      </c>
      <c r="L161" s="35">
        <f t="shared" si="62"/>
        <v>249</v>
      </c>
      <c r="M161" s="34"/>
      <c r="N161" s="35"/>
      <c r="O161">
        <v>155</v>
      </c>
      <c r="P161">
        <f t="shared" si="56"/>
        <v>91</v>
      </c>
      <c r="Q161">
        <f t="shared" si="57"/>
        <v>1</v>
      </c>
      <c r="R161">
        <f t="shared" ca="1" si="58"/>
        <v>1</v>
      </c>
      <c r="S161" t="str">
        <f t="shared" ca="1" si="59"/>
        <v>UE-19fS</v>
      </c>
      <c r="T161" t="str">
        <f t="shared" ca="1" si="44"/>
        <v>TCU</v>
      </c>
      <c r="U161" t="str">
        <f t="shared" ca="1" si="45"/>
        <v>ZC</v>
      </c>
      <c r="V161" s="37">
        <f t="shared" ca="1" si="46"/>
        <v>105.1049868766404</v>
      </c>
      <c r="W161" s="37">
        <f t="shared" ca="1" si="47"/>
        <v>240.93175853018374</v>
      </c>
      <c r="X161" s="37">
        <f t="shared" ca="1" si="48"/>
        <v>0</v>
      </c>
      <c r="Y161" s="37">
        <f t="shared" ca="1" si="49"/>
        <v>0</v>
      </c>
      <c r="Z161" s="35">
        <f t="shared" ca="1" si="60"/>
        <v>0</v>
      </c>
      <c r="AA161" s="35">
        <f t="shared" ca="1" si="50"/>
        <v>400</v>
      </c>
      <c r="AB161" s="35">
        <f t="shared" ca="1" si="51"/>
        <v>105.1049868766404</v>
      </c>
      <c r="AC161" s="35">
        <f t="shared" ca="1" si="52"/>
        <v>240.93175853018374</v>
      </c>
      <c r="AD161" s="35">
        <f t="shared" ca="1" si="61"/>
        <v>135.82677165354335</v>
      </c>
    </row>
    <row r="162" spans="1:30" x14ac:dyDescent="0.25">
      <c r="A162" t="s">
        <v>67</v>
      </c>
      <c r="B162" t="s">
        <v>11</v>
      </c>
      <c r="C162" t="s">
        <v>18</v>
      </c>
      <c r="D162" s="37">
        <v>3812.0078740157483</v>
      </c>
      <c r="E162" s="37">
        <v>3812.3359580052493</v>
      </c>
      <c r="F162" s="5">
        <v>2251</v>
      </c>
      <c r="G162" s="37">
        <f t="shared" si="53"/>
        <v>3812.0078740157483</v>
      </c>
      <c r="H162" s="37">
        <f t="shared" si="42"/>
        <v>0.32808398950101036</v>
      </c>
      <c r="I162" s="37">
        <f t="shared" si="43"/>
        <v>1561.0078740157483</v>
      </c>
      <c r="J162" s="37">
        <f t="shared" si="54"/>
        <v>1561.3359580052493</v>
      </c>
      <c r="K162" s="37">
        <f t="shared" si="55"/>
        <v>1</v>
      </c>
      <c r="L162" s="35">
        <f t="shared" si="62"/>
        <v>250</v>
      </c>
      <c r="M162" s="34"/>
      <c r="N162" s="35"/>
      <c r="O162">
        <v>156</v>
      </c>
      <c r="P162">
        <f t="shared" si="56"/>
        <v>92</v>
      </c>
      <c r="Q162">
        <f t="shared" si="57"/>
        <v>1</v>
      </c>
      <c r="R162">
        <f t="shared" ca="1" si="58"/>
        <v>1</v>
      </c>
      <c r="S162" t="str">
        <f t="shared" ca="1" si="59"/>
        <v>UE-19fS</v>
      </c>
      <c r="T162" t="str">
        <f t="shared" ca="1" si="44"/>
        <v>TCU</v>
      </c>
      <c r="U162" t="str">
        <f t="shared" ca="1" si="45"/>
        <v>ZC</v>
      </c>
      <c r="V162" s="37">
        <f t="shared" ca="1" si="46"/>
        <v>240.93175853018374</v>
      </c>
      <c r="W162" s="37">
        <f t="shared" ca="1" si="47"/>
        <v>258.97637795275568</v>
      </c>
      <c r="X162" s="37">
        <f t="shared" ca="1" si="48"/>
        <v>0</v>
      </c>
      <c r="Y162" s="37">
        <f t="shared" ca="1" si="49"/>
        <v>0</v>
      </c>
      <c r="Z162" s="35">
        <f t="shared" ca="1" si="60"/>
        <v>0</v>
      </c>
      <c r="AA162" s="35">
        <f t="shared" ca="1" si="50"/>
        <v>400</v>
      </c>
      <c r="AB162" s="35">
        <f t="shared" ca="1" si="51"/>
        <v>240.93175853018374</v>
      </c>
      <c r="AC162" s="35">
        <f t="shared" ca="1" si="52"/>
        <v>258.97637795275568</v>
      </c>
      <c r="AD162" s="35">
        <f t="shared" ca="1" si="61"/>
        <v>18.044619422571941</v>
      </c>
    </row>
    <row r="163" spans="1:30" x14ac:dyDescent="0.25">
      <c r="A163" t="s">
        <v>67</v>
      </c>
      <c r="B163" t="s">
        <v>4</v>
      </c>
      <c r="C163" t="s">
        <v>5</v>
      </c>
      <c r="D163" s="37">
        <v>3812.3359580052493</v>
      </c>
      <c r="E163" s="37">
        <v>3826.1154855643044</v>
      </c>
      <c r="F163" s="5">
        <v>2251</v>
      </c>
      <c r="G163" s="37">
        <f t="shared" si="53"/>
        <v>3812.3359580052493</v>
      </c>
      <c r="H163" s="37">
        <f t="shared" si="42"/>
        <v>13.779527559055168</v>
      </c>
      <c r="I163" s="37">
        <f t="shared" si="43"/>
        <v>1561.3359580052493</v>
      </c>
      <c r="J163" s="37">
        <f t="shared" si="54"/>
        <v>1575.1154855643044</v>
      </c>
      <c r="K163" s="37">
        <f t="shared" si="55"/>
        <v>1</v>
      </c>
      <c r="L163" s="35">
        <f t="shared" si="62"/>
        <v>251</v>
      </c>
      <c r="M163" s="34"/>
      <c r="N163" s="35"/>
      <c r="O163">
        <v>157</v>
      </c>
      <c r="P163">
        <f t="shared" si="56"/>
        <v>93</v>
      </c>
      <c r="Q163">
        <f t="shared" si="57"/>
        <v>1</v>
      </c>
      <c r="R163">
        <f t="shared" ca="1" si="58"/>
        <v>2</v>
      </c>
      <c r="S163" t="str">
        <f t="shared" ca="1" si="59"/>
        <v>UE-19fS</v>
      </c>
      <c r="T163" t="str">
        <f t="shared" ca="1" si="44"/>
        <v>TCU</v>
      </c>
      <c r="U163" t="str">
        <f t="shared" ca="1" si="45"/>
        <v>ZC</v>
      </c>
      <c r="V163" s="37">
        <f t="shared" ca="1" si="46"/>
        <v>258.97637795275568</v>
      </c>
      <c r="W163" s="37">
        <f t="shared" ca="1" si="47"/>
        <v>415.14435695538032</v>
      </c>
      <c r="X163" s="37">
        <f t="shared" ca="1" si="48"/>
        <v>0</v>
      </c>
      <c r="Y163" s="37">
        <f t="shared" ca="1" si="49"/>
        <v>0</v>
      </c>
      <c r="Z163" s="35">
        <f t="shared" ca="1" si="60"/>
        <v>0</v>
      </c>
      <c r="AA163" s="35">
        <f t="shared" ca="1" si="50"/>
        <v>400</v>
      </c>
      <c r="AB163" s="35">
        <f t="shared" ca="1" si="51"/>
        <v>258.97637795275568</v>
      </c>
      <c r="AC163" s="35">
        <f t="shared" ca="1" si="52"/>
        <v>400</v>
      </c>
      <c r="AD163" s="35">
        <f t="shared" ca="1" si="61"/>
        <v>141.02362204724432</v>
      </c>
    </row>
    <row r="164" spans="1:30" x14ac:dyDescent="0.25">
      <c r="A164" t="s">
        <v>67</v>
      </c>
      <c r="B164" t="s">
        <v>11</v>
      </c>
      <c r="C164" t="s">
        <v>18</v>
      </c>
      <c r="D164" s="37">
        <v>3826.1154855643044</v>
      </c>
      <c r="E164" s="37">
        <v>4066.9291338582671</v>
      </c>
      <c r="F164" s="5">
        <v>2251</v>
      </c>
      <c r="G164" s="37">
        <f t="shared" si="53"/>
        <v>3826.1154855643044</v>
      </c>
      <c r="H164" s="37">
        <f t="shared" si="42"/>
        <v>240.81364829396261</v>
      </c>
      <c r="I164" s="37">
        <f t="shared" si="43"/>
        <v>1575.1154855643044</v>
      </c>
      <c r="J164" s="37">
        <f t="shared" si="54"/>
        <v>1815.9291338582671</v>
      </c>
      <c r="K164" s="37">
        <f t="shared" si="55"/>
        <v>2</v>
      </c>
      <c r="L164" s="35">
        <f t="shared" si="62"/>
        <v>252</v>
      </c>
      <c r="M164" s="34"/>
      <c r="N164" s="35"/>
      <c r="O164">
        <v>158</v>
      </c>
      <c r="P164">
        <f t="shared" si="56"/>
        <v>93</v>
      </c>
      <c r="Q164">
        <f t="shared" si="57"/>
        <v>2</v>
      </c>
      <c r="R164">
        <f t="shared" ca="1" si="58"/>
        <v>2</v>
      </c>
      <c r="S164" t="str">
        <f t="shared" ca="1" si="59"/>
        <v>UE-19fS</v>
      </c>
      <c r="T164" t="str">
        <f t="shared" ca="1" si="44"/>
        <v>TCU</v>
      </c>
      <c r="U164" t="str">
        <f t="shared" ca="1" si="45"/>
        <v>ZC</v>
      </c>
      <c r="V164" s="37">
        <f t="shared" ca="1" si="46"/>
        <v>258.97637795275568</v>
      </c>
      <c r="W164" s="37">
        <f t="shared" ca="1" si="47"/>
        <v>415.14435695538032</v>
      </c>
      <c r="X164" s="37">
        <f t="shared" ca="1" si="48"/>
        <v>0</v>
      </c>
      <c r="Y164" s="37">
        <f t="shared" ca="1" si="49"/>
        <v>1</v>
      </c>
      <c r="Z164" s="35">
        <f t="shared" ca="1" si="60"/>
        <v>400</v>
      </c>
      <c r="AA164" s="35">
        <f t="shared" ca="1" si="50"/>
        <v>800</v>
      </c>
      <c r="AB164" s="35">
        <f t="shared" ca="1" si="51"/>
        <v>400</v>
      </c>
      <c r="AC164" s="35">
        <f t="shared" ca="1" si="52"/>
        <v>415.14435695538032</v>
      </c>
      <c r="AD164" s="35">
        <f t="shared" ca="1" si="61"/>
        <v>15.144356955380317</v>
      </c>
    </row>
    <row r="165" spans="1:30" x14ac:dyDescent="0.25">
      <c r="A165" t="s">
        <v>67</v>
      </c>
      <c r="B165" t="s">
        <v>4</v>
      </c>
      <c r="C165" t="s">
        <v>18</v>
      </c>
      <c r="D165" s="37">
        <v>4066.9291338582671</v>
      </c>
      <c r="E165" s="37">
        <v>4106.9553805774276</v>
      </c>
      <c r="F165" s="5">
        <v>2251</v>
      </c>
      <c r="G165" s="37">
        <f t="shared" si="53"/>
        <v>4066.9291338582671</v>
      </c>
      <c r="H165" s="37">
        <f t="shared" si="42"/>
        <v>40.026246719160554</v>
      </c>
      <c r="I165" s="37">
        <f t="shared" si="43"/>
        <v>1815.9291338582671</v>
      </c>
      <c r="J165" s="37">
        <f t="shared" si="54"/>
        <v>1855.9553805774276</v>
      </c>
      <c r="K165" s="37">
        <f t="shared" si="55"/>
        <v>1</v>
      </c>
      <c r="L165" s="35">
        <f t="shared" si="62"/>
        <v>254</v>
      </c>
      <c r="M165" s="34"/>
      <c r="N165" s="35"/>
      <c r="O165">
        <v>159</v>
      </c>
      <c r="P165">
        <f t="shared" si="56"/>
        <v>94</v>
      </c>
      <c r="Q165">
        <f t="shared" si="57"/>
        <v>1</v>
      </c>
      <c r="R165">
        <f t="shared" ca="1" si="58"/>
        <v>1</v>
      </c>
      <c r="S165" t="str">
        <f t="shared" ca="1" si="59"/>
        <v>UE-19fS</v>
      </c>
      <c r="T165" t="str">
        <f t="shared" ca="1" si="44"/>
        <v>TCU</v>
      </c>
      <c r="U165" t="str">
        <f t="shared" ca="1" si="45"/>
        <v>ZE, GL</v>
      </c>
      <c r="V165" s="37">
        <f t="shared" ca="1" si="46"/>
        <v>415.14435695538032</v>
      </c>
      <c r="W165" s="37">
        <f t="shared" ca="1" si="47"/>
        <v>445</v>
      </c>
      <c r="X165" s="37">
        <f t="shared" ca="1" si="48"/>
        <v>1</v>
      </c>
      <c r="Y165" s="37">
        <f t="shared" ca="1" si="49"/>
        <v>1</v>
      </c>
      <c r="Z165" s="35">
        <f t="shared" ca="1" si="60"/>
        <v>400</v>
      </c>
      <c r="AA165" s="35">
        <f t="shared" ca="1" si="50"/>
        <v>800</v>
      </c>
      <c r="AB165" s="35">
        <f t="shared" ca="1" si="51"/>
        <v>415.14435695538032</v>
      </c>
      <c r="AC165" s="35">
        <f t="shared" ca="1" si="52"/>
        <v>445</v>
      </c>
      <c r="AD165" s="35">
        <f t="shared" ca="1" si="61"/>
        <v>29.855643044619683</v>
      </c>
    </row>
    <row r="166" spans="1:30" x14ac:dyDescent="0.25">
      <c r="A166" t="s">
        <v>67</v>
      </c>
      <c r="B166" t="s">
        <v>9</v>
      </c>
      <c r="C166" t="s">
        <v>5</v>
      </c>
      <c r="D166" s="37">
        <v>4106.9553805774276</v>
      </c>
      <c r="E166" s="37">
        <v>4640.0918635170601</v>
      </c>
      <c r="F166" s="5">
        <v>2251</v>
      </c>
      <c r="G166" s="37">
        <f t="shared" si="53"/>
        <v>4106.9553805774276</v>
      </c>
      <c r="H166" s="37">
        <f t="shared" si="42"/>
        <v>533.13648293963251</v>
      </c>
      <c r="I166" s="37">
        <f t="shared" si="43"/>
        <v>1855.9553805774276</v>
      </c>
      <c r="J166" s="37">
        <f t="shared" si="54"/>
        <v>2389.0918635170601</v>
      </c>
      <c r="K166" s="37">
        <f t="shared" si="55"/>
        <v>2</v>
      </c>
      <c r="L166" s="35">
        <f t="shared" si="62"/>
        <v>255</v>
      </c>
      <c r="M166" s="34"/>
      <c r="N166" s="35"/>
      <c r="O166">
        <v>160</v>
      </c>
      <c r="P166">
        <f t="shared" si="56"/>
        <v>95</v>
      </c>
      <c r="Q166">
        <f t="shared" si="57"/>
        <v>1</v>
      </c>
      <c r="R166">
        <f t="shared" ca="1" si="58"/>
        <v>1</v>
      </c>
      <c r="S166" t="str">
        <f t="shared" ca="1" si="59"/>
        <v>UE-19fS</v>
      </c>
      <c r="T166" t="str">
        <f t="shared" ca="1" si="44"/>
        <v>TCU</v>
      </c>
      <c r="U166" t="str">
        <f t="shared" ca="1" si="45"/>
        <v>ZE, GL, DV</v>
      </c>
      <c r="V166" s="37">
        <f t="shared" ca="1" si="46"/>
        <v>445</v>
      </c>
      <c r="W166" s="37">
        <f t="shared" ca="1" si="47"/>
        <v>485.0262467191601</v>
      </c>
      <c r="X166" s="37">
        <f t="shared" ca="1" si="48"/>
        <v>1</v>
      </c>
      <c r="Y166" s="37">
        <f t="shared" ca="1" si="49"/>
        <v>1</v>
      </c>
      <c r="Z166" s="35">
        <f t="shared" ca="1" si="60"/>
        <v>400</v>
      </c>
      <c r="AA166" s="35">
        <f t="shared" ca="1" si="50"/>
        <v>800</v>
      </c>
      <c r="AB166" s="35">
        <f t="shared" ca="1" si="51"/>
        <v>445</v>
      </c>
      <c r="AC166" s="35">
        <f t="shared" ca="1" si="52"/>
        <v>485.0262467191601</v>
      </c>
      <c r="AD166" s="35">
        <f t="shared" ca="1" si="61"/>
        <v>40.026246719160099</v>
      </c>
    </row>
    <row r="167" spans="1:30" x14ac:dyDescent="0.25">
      <c r="A167" t="s">
        <v>67</v>
      </c>
      <c r="B167" t="s">
        <v>9</v>
      </c>
      <c r="C167" t="s">
        <v>5</v>
      </c>
      <c r="D167" s="37">
        <v>4640.0918635170601</v>
      </c>
      <c r="E167" s="37">
        <v>4870.0787401574808</v>
      </c>
      <c r="F167" s="5">
        <v>2251</v>
      </c>
      <c r="G167" s="37">
        <f t="shared" si="53"/>
        <v>4640.0918635170601</v>
      </c>
      <c r="H167" s="37">
        <f t="shared" si="42"/>
        <v>229.98687664042063</v>
      </c>
      <c r="I167" s="37">
        <f t="shared" si="43"/>
        <v>2389.0918635170601</v>
      </c>
      <c r="J167" s="37">
        <f t="shared" si="54"/>
        <v>2619.0787401574808</v>
      </c>
      <c r="K167" s="37">
        <f t="shared" si="55"/>
        <v>2</v>
      </c>
      <c r="L167" s="35">
        <f t="shared" si="62"/>
        <v>257</v>
      </c>
      <c r="M167" s="34"/>
      <c r="N167" s="35"/>
      <c r="O167">
        <v>161</v>
      </c>
      <c r="P167">
        <f t="shared" si="56"/>
        <v>96</v>
      </c>
      <c r="Q167">
        <f t="shared" si="57"/>
        <v>1</v>
      </c>
      <c r="R167">
        <f t="shared" ca="1" si="58"/>
        <v>5</v>
      </c>
      <c r="S167" t="str">
        <f t="shared" ca="1" si="59"/>
        <v>UE-19fS</v>
      </c>
      <c r="T167" t="str">
        <f t="shared" ca="1" si="44"/>
        <v>LFA</v>
      </c>
      <c r="U167" t="str">
        <f t="shared" ca="1" si="45"/>
        <v>DV, QC</v>
      </c>
      <c r="V167" s="37">
        <f t="shared" ca="1" si="46"/>
        <v>485.0262467191601</v>
      </c>
      <c r="W167" s="37">
        <f t="shared" ca="1" si="47"/>
        <v>2040.1443569553803</v>
      </c>
      <c r="X167" s="37">
        <f t="shared" ca="1" si="48"/>
        <v>1</v>
      </c>
      <c r="Y167" s="37">
        <f t="shared" ca="1" si="49"/>
        <v>1</v>
      </c>
      <c r="Z167" s="35">
        <f t="shared" ca="1" si="60"/>
        <v>400</v>
      </c>
      <c r="AA167" s="35">
        <f t="shared" ca="1" si="50"/>
        <v>800</v>
      </c>
      <c r="AB167" s="35">
        <f t="shared" ca="1" si="51"/>
        <v>485.0262467191601</v>
      </c>
      <c r="AC167" s="35">
        <f t="shared" ca="1" si="52"/>
        <v>800</v>
      </c>
      <c r="AD167" s="35">
        <f t="shared" ca="1" si="61"/>
        <v>314.9737532808399</v>
      </c>
    </row>
    <row r="168" spans="1:30" x14ac:dyDescent="0.25">
      <c r="A168" t="s">
        <v>67</v>
      </c>
      <c r="B168" t="s">
        <v>4</v>
      </c>
      <c r="C168" t="s">
        <v>5</v>
      </c>
      <c r="D168" s="37">
        <v>4870.0787401574808</v>
      </c>
      <c r="E168" s="37">
        <v>5129.9212598425192</v>
      </c>
      <c r="F168" s="5">
        <v>2251</v>
      </c>
      <c r="G168" s="37">
        <f t="shared" si="53"/>
        <v>4870.0787401574808</v>
      </c>
      <c r="H168" s="37">
        <f t="shared" si="42"/>
        <v>259.8425196850385</v>
      </c>
      <c r="I168" s="37">
        <f t="shared" si="43"/>
        <v>2619.0787401574808</v>
      </c>
      <c r="J168" s="37">
        <f t="shared" si="54"/>
        <v>2878.9212598425192</v>
      </c>
      <c r="K168" s="37">
        <f t="shared" si="55"/>
        <v>2</v>
      </c>
      <c r="L168" s="35">
        <f t="shared" si="62"/>
        <v>259</v>
      </c>
      <c r="M168" s="34"/>
      <c r="N168" s="35"/>
      <c r="O168">
        <v>162</v>
      </c>
      <c r="P168">
        <f t="shared" si="56"/>
        <v>96</v>
      </c>
      <c r="Q168">
        <f t="shared" si="57"/>
        <v>2</v>
      </c>
      <c r="R168">
        <f t="shared" ca="1" si="58"/>
        <v>5</v>
      </c>
      <c r="S168" t="str">
        <f t="shared" ca="1" si="59"/>
        <v>UE-19fS</v>
      </c>
      <c r="T168" t="str">
        <f t="shared" ca="1" si="44"/>
        <v>LFA</v>
      </c>
      <c r="U168" t="str">
        <f t="shared" ca="1" si="45"/>
        <v>DV, QC</v>
      </c>
      <c r="V168" s="37">
        <f t="shared" ca="1" si="46"/>
        <v>485.0262467191601</v>
      </c>
      <c r="W168" s="37">
        <f t="shared" ca="1" si="47"/>
        <v>2040.1443569553803</v>
      </c>
      <c r="X168" s="37">
        <f t="shared" ca="1" si="48"/>
        <v>1</v>
      </c>
      <c r="Y168" s="37">
        <f t="shared" ca="1" si="49"/>
        <v>2</v>
      </c>
      <c r="Z168" s="35">
        <f t="shared" ca="1" si="60"/>
        <v>800</v>
      </c>
      <c r="AA168" s="35">
        <f t="shared" ca="1" si="50"/>
        <v>1200</v>
      </c>
      <c r="AB168" s="35">
        <f t="shared" ca="1" si="51"/>
        <v>800</v>
      </c>
      <c r="AC168" s="35">
        <f t="shared" ca="1" si="52"/>
        <v>1200</v>
      </c>
      <c r="AD168" s="35">
        <f t="shared" ca="1" si="61"/>
        <v>400</v>
      </c>
    </row>
    <row r="169" spans="1:30" x14ac:dyDescent="0.25">
      <c r="A169" t="s">
        <v>67</v>
      </c>
      <c r="B169" t="s">
        <v>4</v>
      </c>
      <c r="C169" t="s">
        <v>12</v>
      </c>
      <c r="D169" s="37">
        <v>5129.9212598425192</v>
      </c>
      <c r="E169" s="37">
        <v>5259.8425196850394</v>
      </c>
      <c r="F169" s="5">
        <v>2251</v>
      </c>
      <c r="G169" s="37">
        <f t="shared" si="53"/>
        <v>5129.9212598425192</v>
      </c>
      <c r="H169" s="37">
        <f t="shared" si="42"/>
        <v>129.92125984252016</v>
      </c>
      <c r="I169" s="37">
        <f t="shared" si="43"/>
        <v>2878.9212598425192</v>
      </c>
      <c r="J169" s="37">
        <f t="shared" si="54"/>
        <v>3008.8425196850394</v>
      </c>
      <c r="K169" s="37">
        <f t="shared" si="55"/>
        <v>1</v>
      </c>
      <c r="L169" s="35">
        <f t="shared" si="62"/>
        <v>261</v>
      </c>
      <c r="M169" s="34"/>
      <c r="N169" s="35"/>
      <c r="O169">
        <v>163</v>
      </c>
      <c r="P169">
        <f t="shared" si="56"/>
        <v>96</v>
      </c>
      <c r="Q169">
        <f t="shared" si="57"/>
        <v>3</v>
      </c>
      <c r="R169">
        <f t="shared" ca="1" si="58"/>
        <v>5</v>
      </c>
      <c r="S169" t="str">
        <f t="shared" ca="1" si="59"/>
        <v>UE-19fS</v>
      </c>
      <c r="T169" t="str">
        <f t="shared" ca="1" si="44"/>
        <v>LFA</v>
      </c>
      <c r="U169" t="str">
        <f t="shared" ca="1" si="45"/>
        <v>DV, QC</v>
      </c>
      <c r="V169" s="37">
        <f t="shared" ca="1" si="46"/>
        <v>485.0262467191601</v>
      </c>
      <c r="W169" s="37">
        <f t="shared" ca="1" si="47"/>
        <v>2040.1443569553803</v>
      </c>
      <c r="X169" s="37">
        <f t="shared" ca="1" si="48"/>
        <v>1</v>
      </c>
      <c r="Y169" s="37">
        <f t="shared" ca="1" si="49"/>
        <v>3</v>
      </c>
      <c r="Z169" s="35">
        <f t="shared" ca="1" si="60"/>
        <v>1200</v>
      </c>
      <c r="AA169" s="35">
        <f t="shared" ca="1" si="50"/>
        <v>1600</v>
      </c>
      <c r="AB169" s="35">
        <f t="shared" ca="1" si="51"/>
        <v>1200</v>
      </c>
      <c r="AC169" s="35">
        <f t="shared" ca="1" si="52"/>
        <v>1600</v>
      </c>
      <c r="AD169" s="35">
        <f t="shared" ca="1" si="61"/>
        <v>400</v>
      </c>
    </row>
    <row r="170" spans="1:30" x14ac:dyDescent="0.25">
      <c r="A170" t="s">
        <v>67</v>
      </c>
      <c r="B170" t="s">
        <v>9</v>
      </c>
      <c r="C170" t="s">
        <v>47</v>
      </c>
      <c r="D170" s="37">
        <v>5259.8425196850394</v>
      </c>
      <c r="E170" s="37">
        <v>6430.1181102362207</v>
      </c>
      <c r="F170" s="5">
        <v>2251</v>
      </c>
      <c r="G170" s="37">
        <f t="shared" si="53"/>
        <v>5259.8425196850394</v>
      </c>
      <c r="H170" s="37">
        <f t="shared" si="42"/>
        <v>1170.2755905511813</v>
      </c>
      <c r="I170" s="37">
        <f t="shared" si="43"/>
        <v>3008.8425196850394</v>
      </c>
      <c r="J170" s="37">
        <f t="shared" si="54"/>
        <v>4179.1181102362207</v>
      </c>
      <c r="K170" s="37">
        <f t="shared" si="55"/>
        <v>4</v>
      </c>
      <c r="L170" s="35">
        <f t="shared" si="62"/>
        <v>262</v>
      </c>
      <c r="M170" s="34"/>
      <c r="N170" s="35"/>
      <c r="O170">
        <v>164</v>
      </c>
      <c r="P170">
        <f t="shared" si="56"/>
        <v>96</v>
      </c>
      <c r="Q170">
        <f t="shared" si="57"/>
        <v>4</v>
      </c>
      <c r="R170">
        <f t="shared" ca="1" si="58"/>
        <v>5</v>
      </c>
      <c r="S170" t="str">
        <f t="shared" ca="1" si="59"/>
        <v>UE-19fS</v>
      </c>
      <c r="T170" t="str">
        <f t="shared" ca="1" si="44"/>
        <v>LFA</v>
      </c>
      <c r="U170" t="str">
        <f t="shared" ca="1" si="45"/>
        <v>DV, QC</v>
      </c>
      <c r="V170" s="37">
        <f t="shared" ca="1" si="46"/>
        <v>485.0262467191601</v>
      </c>
      <c r="W170" s="37">
        <f t="shared" ca="1" si="47"/>
        <v>2040.1443569553803</v>
      </c>
      <c r="X170" s="37">
        <f t="shared" ca="1" si="48"/>
        <v>1</v>
      </c>
      <c r="Y170" s="37">
        <f t="shared" ca="1" si="49"/>
        <v>4</v>
      </c>
      <c r="Z170" s="35">
        <f t="shared" ca="1" si="60"/>
        <v>1600</v>
      </c>
      <c r="AA170" s="35">
        <f t="shared" ca="1" si="50"/>
        <v>2000</v>
      </c>
      <c r="AB170" s="35">
        <f t="shared" ca="1" si="51"/>
        <v>1600</v>
      </c>
      <c r="AC170" s="35">
        <f t="shared" ca="1" si="52"/>
        <v>2000</v>
      </c>
      <c r="AD170" s="35">
        <f t="shared" ca="1" si="61"/>
        <v>400</v>
      </c>
    </row>
    <row r="171" spans="1:30" x14ac:dyDescent="0.25">
      <c r="A171" t="s">
        <v>67</v>
      </c>
      <c r="B171" t="s">
        <v>9</v>
      </c>
      <c r="C171" t="s">
        <v>47</v>
      </c>
      <c r="D171" s="37">
        <v>6430.1181102362207</v>
      </c>
      <c r="E171" s="37">
        <v>6814.9606299212592</v>
      </c>
      <c r="F171" s="5">
        <v>2251</v>
      </c>
      <c r="G171" s="37">
        <f t="shared" si="53"/>
        <v>6430.1181102362207</v>
      </c>
      <c r="H171" s="37">
        <f t="shared" si="42"/>
        <v>384.8425196850385</v>
      </c>
      <c r="I171" s="37">
        <f t="shared" si="43"/>
        <v>4179.1181102362207</v>
      </c>
      <c r="J171" s="37">
        <f t="shared" si="54"/>
        <v>4563.9606299212592</v>
      </c>
      <c r="K171" s="37">
        <f t="shared" si="55"/>
        <v>2</v>
      </c>
      <c r="L171" s="35">
        <f t="shared" si="62"/>
        <v>266</v>
      </c>
      <c r="M171" s="34"/>
      <c r="N171" s="35"/>
      <c r="O171">
        <v>165</v>
      </c>
      <c r="P171">
        <f t="shared" si="56"/>
        <v>96</v>
      </c>
      <c r="Q171">
        <f t="shared" si="57"/>
        <v>5</v>
      </c>
      <c r="R171">
        <f t="shared" ca="1" si="58"/>
        <v>5</v>
      </c>
      <c r="S171" t="str">
        <f t="shared" ca="1" si="59"/>
        <v>UE-19fS</v>
      </c>
      <c r="T171" t="str">
        <f t="shared" ca="1" si="44"/>
        <v>LFA</v>
      </c>
      <c r="U171" t="str">
        <f t="shared" ca="1" si="45"/>
        <v>DV, QC</v>
      </c>
      <c r="V171" s="37">
        <f t="shared" ca="1" si="46"/>
        <v>485.0262467191601</v>
      </c>
      <c r="W171" s="37">
        <f t="shared" ca="1" si="47"/>
        <v>2040.1443569553803</v>
      </c>
      <c r="X171" s="37">
        <f t="shared" ca="1" si="48"/>
        <v>1</v>
      </c>
      <c r="Y171" s="37">
        <f t="shared" ca="1" si="49"/>
        <v>5</v>
      </c>
      <c r="Z171" s="35">
        <f t="shared" ca="1" si="60"/>
        <v>2000</v>
      </c>
      <c r="AA171" s="35">
        <f t="shared" ca="1" si="50"/>
        <v>2400</v>
      </c>
      <c r="AB171" s="35">
        <f t="shared" ca="1" si="51"/>
        <v>2000</v>
      </c>
      <c r="AC171" s="35">
        <f t="shared" ca="1" si="52"/>
        <v>2040.1443569553803</v>
      </c>
      <c r="AD171" s="35">
        <f t="shared" ca="1" si="61"/>
        <v>40.144356955380317</v>
      </c>
    </row>
    <row r="172" spans="1:30" x14ac:dyDescent="0.25">
      <c r="A172" t="s">
        <v>67</v>
      </c>
      <c r="B172" t="s">
        <v>4</v>
      </c>
      <c r="C172" t="s">
        <v>47</v>
      </c>
      <c r="D172" s="37">
        <v>6814.9606299212592</v>
      </c>
      <c r="E172" s="37">
        <v>7149.9343832020995</v>
      </c>
      <c r="F172" s="5">
        <v>2251</v>
      </c>
      <c r="G172" s="37">
        <f t="shared" si="53"/>
        <v>6814.9606299212592</v>
      </c>
      <c r="H172" s="37">
        <f t="shared" si="42"/>
        <v>334.97375328084036</v>
      </c>
      <c r="I172" s="37">
        <f t="shared" si="43"/>
        <v>4563.9606299212592</v>
      </c>
      <c r="J172" s="37">
        <f t="shared" si="54"/>
        <v>4898.9343832020995</v>
      </c>
      <c r="K172" s="37">
        <f t="shared" si="55"/>
        <v>2</v>
      </c>
      <c r="L172" s="35">
        <f t="shared" si="62"/>
        <v>268</v>
      </c>
      <c r="M172" s="34"/>
      <c r="N172" s="35"/>
      <c r="O172">
        <v>166</v>
      </c>
      <c r="P172">
        <f t="shared" si="56"/>
        <v>97</v>
      </c>
      <c r="Q172">
        <f t="shared" si="57"/>
        <v>1</v>
      </c>
      <c r="R172">
        <f t="shared" ca="1" si="58"/>
        <v>1</v>
      </c>
      <c r="S172" t="str">
        <f t="shared" ca="1" si="59"/>
        <v>UE-19fS</v>
      </c>
      <c r="T172" t="str">
        <f t="shared" ca="1" si="44"/>
        <v>LFA</v>
      </c>
      <c r="U172" t="str">
        <f t="shared" ca="1" si="45"/>
        <v>GL</v>
      </c>
      <c r="V172" s="37">
        <f t="shared" ca="1" si="46"/>
        <v>2040.1443569553803</v>
      </c>
      <c r="W172" s="37">
        <f t="shared" ca="1" si="47"/>
        <v>2070</v>
      </c>
      <c r="X172" s="37">
        <f t="shared" ca="1" si="48"/>
        <v>5</v>
      </c>
      <c r="Y172" s="37">
        <f t="shared" ca="1" si="49"/>
        <v>5</v>
      </c>
      <c r="Z172" s="35">
        <f t="shared" ca="1" si="60"/>
        <v>2000</v>
      </c>
      <c r="AA172" s="35">
        <f t="shared" ca="1" si="50"/>
        <v>2400</v>
      </c>
      <c r="AB172" s="35">
        <f t="shared" ca="1" si="51"/>
        <v>2040.1443569553803</v>
      </c>
      <c r="AC172" s="35">
        <f t="shared" ca="1" si="52"/>
        <v>2070</v>
      </c>
      <c r="AD172" s="35">
        <f t="shared" ca="1" si="61"/>
        <v>29.855643044619683</v>
      </c>
    </row>
    <row r="173" spans="1:30" x14ac:dyDescent="0.25">
      <c r="A173" t="s">
        <v>67</v>
      </c>
      <c r="B173" t="s">
        <v>4</v>
      </c>
      <c r="C173" t="s">
        <v>24</v>
      </c>
      <c r="D173" s="37">
        <v>7149.9343832020995</v>
      </c>
      <c r="E173" s="37">
        <v>7330.0524934383193</v>
      </c>
      <c r="F173" s="5">
        <v>2251</v>
      </c>
      <c r="G173" s="37">
        <f t="shared" si="53"/>
        <v>7149.9343832020995</v>
      </c>
      <c r="H173" s="37">
        <f t="shared" si="42"/>
        <v>180.11811023621976</v>
      </c>
      <c r="I173" s="37">
        <f t="shared" si="43"/>
        <v>4898.9343832020995</v>
      </c>
      <c r="J173" s="37">
        <f t="shared" si="54"/>
        <v>5079.0524934383193</v>
      </c>
      <c r="K173" s="37">
        <f t="shared" si="55"/>
        <v>1</v>
      </c>
      <c r="L173" s="35">
        <f t="shared" si="62"/>
        <v>270</v>
      </c>
      <c r="M173" s="34"/>
      <c r="N173" s="35"/>
      <c r="O173">
        <v>167</v>
      </c>
      <c r="P173">
        <f t="shared" si="56"/>
        <v>98</v>
      </c>
      <c r="Q173">
        <f t="shared" si="57"/>
        <v>1</v>
      </c>
      <c r="R173">
        <f t="shared" ca="1" si="58"/>
        <v>1</v>
      </c>
      <c r="S173" t="str">
        <f t="shared" ca="1" si="59"/>
        <v>UE-19fS</v>
      </c>
      <c r="T173" t="str">
        <f t="shared" ca="1" si="44"/>
        <v>LFA</v>
      </c>
      <c r="U173" t="str">
        <f t="shared" ca="1" si="45"/>
        <v>DV</v>
      </c>
      <c r="V173" s="37">
        <f t="shared" ca="1" si="46"/>
        <v>2070</v>
      </c>
      <c r="W173" s="37">
        <f t="shared" ca="1" si="47"/>
        <v>2079.8425196850394</v>
      </c>
      <c r="X173" s="37">
        <f t="shared" ca="1" si="48"/>
        <v>5</v>
      </c>
      <c r="Y173" s="37">
        <f t="shared" ca="1" si="49"/>
        <v>5</v>
      </c>
      <c r="Z173" s="35">
        <f t="shared" ca="1" si="60"/>
        <v>2000</v>
      </c>
      <c r="AA173" s="35">
        <f t="shared" ca="1" si="50"/>
        <v>2400</v>
      </c>
      <c r="AB173" s="35">
        <f t="shared" ca="1" si="51"/>
        <v>2070</v>
      </c>
      <c r="AC173" s="35">
        <f t="shared" ca="1" si="52"/>
        <v>2079.8425196850394</v>
      </c>
      <c r="AD173" s="35">
        <f t="shared" ca="1" si="61"/>
        <v>9.8425196850394059</v>
      </c>
    </row>
    <row r="174" spans="1:30" x14ac:dyDescent="0.25">
      <c r="A174" t="s">
        <v>67</v>
      </c>
      <c r="B174" t="s">
        <v>9</v>
      </c>
      <c r="C174" t="s">
        <v>24</v>
      </c>
      <c r="D174" s="37">
        <v>7330.0524934383193</v>
      </c>
      <c r="E174" s="37">
        <v>8000</v>
      </c>
      <c r="F174" s="5">
        <v>2251</v>
      </c>
      <c r="G174" s="37">
        <f t="shared" si="53"/>
        <v>7330.0524934383193</v>
      </c>
      <c r="H174" s="37">
        <f t="shared" si="42"/>
        <v>669.94750656168071</v>
      </c>
      <c r="I174" s="37">
        <f t="shared" si="43"/>
        <v>5079.0524934383193</v>
      </c>
      <c r="J174" s="37">
        <f t="shared" si="54"/>
        <v>5749</v>
      </c>
      <c r="K174" s="37">
        <f t="shared" si="55"/>
        <v>3</v>
      </c>
      <c r="L174" s="35">
        <f t="shared" si="62"/>
        <v>271</v>
      </c>
      <c r="M174" s="34"/>
      <c r="N174" s="35"/>
      <c r="O174">
        <v>168</v>
      </c>
      <c r="P174">
        <f t="shared" si="56"/>
        <v>99</v>
      </c>
      <c r="Q174">
        <f t="shared" si="57"/>
        <v>1</v>
      </c>
      <c r="R174">
        <f t="shared" ca="1" si="58"/>
        <v>1</v>
      </c>
      <c r="S174" t="str">
        <f t="shared" ca="1" si="59"/>
        <v>UE-19fS</v>
      </c>
      <c r="T174" t="str">
        <f t="shared" ca="1" si="44"/>
        <v>TCU</v>
      </c>
      <c r="U174" t="str">
        <f t="shared" ca="1" si="45"/>
        <v>QC, KA</v>
      </c>
      <c r="V174" s="37">
        <f t="shared" ca="1" si="46"/>
        <v>2079.8425196850394</v>
      </c>
      <c r="W174" s="37">
        <f t="shared" ca="1" si="47"/>
        <v>2185.1574803149597</v>
      </c>
      <c r="X174" s="37">
        <f t="shared" ca="1" si="48"/>
        <v>5</v>
      </c>
      <c r="Y174" s="37">
        <f t="shared" ca="1" si="49"/>
        <v>5</v>
      </c>
      <c r="Z174" s="35">
        <f t="shared" ca="1" si="60"/>
        <v>2000</v>
      </c>
      <c r="AA174" s="35">
        <f t="shared" ca="1" si="50"/>
        <v>2400</v>
      </c>
      <c r="AB174" s="35">
        <f t="shared" ca="1" si="51"/>
        <v>2079.8425196850394</v>
      </c>
      <c r="AC174" s="35">
        <f t="shared" ca="1" si="52"/>
        <v>2185.1574803149597</v>
      </c>
      <c r="AD174" s="35">
        <f t="shared" ca="1" si="61"/>
        <v>105.31496062992028</v>
      </c>
    </row>
    <row r="175" spans="1:30" x14ac:dyDescent="0.25">
      <c r="A175" t="s">
        <v>87</v>
      </c>
      <c r="B175" t="s">
        <v>9</v>
      </c>
      <c r="C175" t="s">
        <v>12</v>
      </c>
      <c r="D175" s="37">
        <v>1894.0288713910759</v>
      </c>
      <c r="E175" s="37">
        <v>2220.1443569553808</v>
      </c>
      <c r="F175" s="5">
        <v>2074</v>
      </c>
      <c r="G175" s="37">
        <f t="shared" si="53"/>
        <v>2074</v>
      </c>
      <c r="H175" s="37">
        <f t="shared" si="42"/>
        <v>146.14435695538077</v>
      </c>
      <c r="I175" s="37">
        <f t="shared" si="43"/>
        <v>0</v>
      </c>
      <c r="J175" s="37">
        <f t="shared" si="54"/>
        <v>146.14435695538077</v>
      </c>
      <c r="K175" s="37">
        <f t="shared" si="55"/>
        <v>1</v>
      </c>
      <c r="L175" s="35">
        <f t="shared" si="62"/>
        <v>274</v>
      </c>
      <c r="M175" s="34"/>
      <c r="N175" s="35"/>
      <c r="O175">
        <v>169</v>
      </c>
      <c r="P175">
        <f t="shared" si="56"/>
        <v>100</v>
      </c>
      <c r="Q175">
        <f t="shared" si="57"/>
        <v>1</v>
      </c>
      <c r="R175">
        <f t="shared" ca="1" si="58"/>
        <v>2</v>
      </c>
      <c r="S175" t="str">
        <f t="shared" ca="1" si="59"/>
        <v>UE-19fS</v>
      </c>
      <c r="T175" t="str">
        <f t="shared" ca="1" si="44"/>
        <v>TCU</v>
      </c>
      <c r="U175" t="str">
        <f t="shared" ca="1" si="45"/>
        <v>QC, KA</v>
      </c>
      <c r="V175" s="37">
        <f t="shared" ca="1" si="46"/>
        <v>2185.1574803149597</v>
      </c>
      <c r="W175" s="37">
        <f t="shared" ca="1" si="47"/>
        <v>2485.0262467191596</v>
      </c>
      <c r="X175" s="37">
        <f t="shared" ca="1" si="48"/>
        <v>5</v>
      </c>
      <c r="Y175" s="37">
        <f t="shared" ca="1" si="49"/>
        <v>5</v>
      </c>
      <c r="Z175" s="35">
        <f t="shared" ca="1" si="60"/>
        <v>2000</v>
      </c>
      <c r="AA175" s="35">
        <f t="shared" ca="1" si="50"/>
        <v>2400</v>
      </c>
      <c r="AB175" s="35">
        <f t="shared" ca="1" si="51"/>
        <v>2185.1574803149597</v>
      </c>
      <c r="AC175" s="35">
        <f t="shared" ca="1" si="52"/>
        <v>2400</v>
      </c>
      <c r="AD175" s="35">
        <f t="shared" ca="1" si="61"/>
        <v>214.84251968504032</v>
      </c>
    </row>
    <row r="176" spans="1:30" x14ac:dyDescent="0.25">
      <c r="A176" t="s">
        <v>87</v>
      </c>
      <c r="B176" t="s">
        <v>11</v>
      </c>
      <c r="C176" t="s">
        <v>12</v>
      </c>
      <c r="D176" s="37">
        <v>2220.1443569553808</v>
      </c>
      <c r="E176" s="37">
        <v>2492.1259842519685</v>
      </c>
      <c r="F176" s="5">
        <v>2074</v>
      </c>
      <c r="G176" s="37">
        <f t="shared" si="53"/>
        <v>2220.1443569553808</v>
      </c>
      <c r="H176" s="37">
        <f t="shared" si="42"/>
        <v>271.9816272965877</v>
      </c>
      <c r="I176" s="37">
        <f t="shared" si="43"/>
        <v>146.14435695538077</v>
      </c>
      <c r="J176" s="37">
        <f t="shared" si="54"/>
        <v>418.12598425196848</v>
      </c>
      <c r="K176" s="37">
        <f t="shared" si="55"/>
        <v>2</v>
      </c>
      <c r="L176" s="35">
        <f t="shared" si="62"/>
        <v>275</v>
      </c>
      <c r="M176" s="34"/>
      <c r="N176" s="35"/>
      <c r="O176">
        <v>170</v>
      </c>
      <c r="P176">
        <f t="shared" si="56"/>
        <v>100</v>
      </c>
      <c r="Q176">
        <f t="shared" si="57"/>
        <v>2</v>
      </c>
      <c r="R176">
        <f t="shared" ca="1" si="58"/>
        <v>2</v>
      </c>
      <c r="S176" t="str">
        <f t="shared" ca="1" si="59"/>
        <v>UE-19fS</v>
      </c>
      <c r="T176" t="str">
        <f t="shared" ca="1" si="44"/>
        <v>TCU</v>
      </c>
      <c r="U176" t="str">
        <f t="shared" ca="1" si="45"/>
        <v>QC, KA</v>
      </c>
      <c r="V176" s="37">
        <f t="shared" ca="1" si="46"/>
        <v>2185.1574803149597</v>
      </c>
      <c r="W176" s="37">
        <f t="shared" ca="1" si="47"/>
        <v>2485.0262467191596</v>
      </c>
      <c r="X176" s="37">
        <f t="shared" ca="1" si="48"/>
        <v>5</v>
      </c>
      <c r="Y176" s="37">
        <f t="shared" ca="1" si="49"/>
        <v>6</v>
      </c>
      <c r="Z176" s="35">
        <f t="shared" ca="1" si="60"/>
        <v>2400</v>
      </c>
      <c r="AA176" s="35">
        <f t="shared" ca="1" si="50"/>
        <v>2800</v>
      </c>
      <c r="AB176" s="35">
        <f t="shared" ca="1" si="51"/>
        <v>2400</v>
      </c>
      <c r="AC176" s="35">
        <f t="shared" ca="1" si="52"/>
        <v>2485.0262467191596</v>
      </c>
      <c r="AD176" s="35">
        <f t="shared" ca="1" si="61"/>
        <v>85.026246719159644</v>
      </c>
    </row>
    <row r="177" spans="1:30" x14ac:dyDescent="0.25">
      <c r="A177" t="s">
        <v>87</v>
      </c>
      <c r="B177" t="s">
        <v>4</v>
      </c>
      <c r="C177" t="s">
        <v>5</v>
      </c>
      <c r="D177" s="37">
        <v>2492.1259842519685</v>
      </c>
      <c r="E177" s="37">
        <v>2540.0262467191601</v>
      </c>
      <c r="F177" s="5">
        <v>2074</v>
      </c>
      <c r="G177" s="37">
        <f t="shared" si="53"/>
        <v>2492.1259842519685</v>
      </c>
      <c r="H177" s="37">
        <f t="shared" si="42"/>
        <v>47.900262467191624</v>
      </c>
      <c r="I177" s="37">
        <f t="shared" si="43"/>
        <v>418.12598425196848</v>
      </c>
      <c r="J177" s="37">
        <f t="shared" si="54"/>
        <v>466.0262467191601</v>
      </c>
      <c r="K177" s="37">
        <f t="shared" si="55"/>
        <v>1</v>
      </c>
      <c r="L177" s="35">
        <f t="shared" si="62"/>
        <v>277</v>
      </c>
      <c r="M177" s="34"/>
      <c r="N177" s="35"/>
      <c r="O177">
        <v>171</v>
      </c>
      <c r="P177">
        <f t="shared" si="56"/>
        <v>101</v>
      </c>
      <c r="Q177">
        <f t="shared" si="57"/>
        <v>1</v>
      </c>
      <c r="R177">
        <f t="shared" ca="1" si="58"/>
        <v>1</v>
      </c>
      <c r="S177" t="str">
        <f t="shared" ca="1" si="59"/>
        <v>UE-19fS</v>
      </c>
      <c r="T177" t="str">
        <f t="shared" ca="1" si="44"/>
        <v>LFA</v>
      </c>
      <c r="U177" t="str">
        <f t="shared" ca="1" si="45"/>
        <v>DV, QC</v>
      </c>
      <c r="V177" s="37">
        <f t="shared" ca="1" si="46"/>
        <v>2485.0262467191596</v>
      </c>
      <c r="W177" s="37">
        <f t="shared" ca="1" si="47"/>
        <v>2574.9212598425202</v>
      </c>
      <c r="X177" s="37">
        <f t="shared" ca="1" si="48"/>
        <v>6</v>
      </c>
      <c r="Y177" s="37">
        <f t="shared" ca="1" si="49"/>
        <v>6</v>
      </c>
      <c r="Z177" s="35">
        <f t="shared" ca="1" si="60"/>
        <v>2400</v>
      </c>
      <c r="AA177" s="35">
        <f t="shared" ca="1" si="50"/>
        <v>2800</v>
      </c>
      <c r="AB177" s="35">
        <f t="shared" ca="1" si="51"/>
        <v>2485.0262467191596</v>
      </c>
      <c r="AC177" s="35">
        <f t="shared" ca="1" si="52"/>
        <v>2574.9212598425202</v>
      </c>
      <c r="AD177" s="35">
        <f t="shared" ca="1" si="61"/>
        <v>89.895013123360513</v>
      </c>
    </row>
    <row r="178" spans="1:30" x14ac:dyDescent="0.25">
      <c r="A178" t="s">
        <v>87</v>
      </c>
      <c r="B178" t="s">
        <v>4</v>
      </c>
      <c r="C178" t="s">
        <v>5</v>
      </c>
      <c r="D178" s="37">
        <v>2540.0262467191601</v>
      </c>
      <c r="E178" s="37">
        <v>2729.9868766404197</v>
      </c>
      <c r="F178" s="5">
        <v>2074</v>
      </c>
      <c r="G178" s="37">
        <f t="shared" si="53"/>
        <v>2540.0262467191601</v>
      </c>
      <c r="H178" s="37">
        <f t="shared" si="42"/>
        <v>189.96062992125962</v>
      </c>
      <c r="I178" s="37">
        <f t="shared" si="43"/>
        <v>466.0262467191601</v>
      </c>
      <c r="J178" s="37">
        <f t="shared" si="54"/>
        <v>655.98687664041972</v>
      </c>
      <c r="K178" s="37">
        <f t="shared" si="55"/>
        <v>1</v>
      </c>
      <c r="L178" s="35">
        <f t="shared" si="62"/>
        <v>278</v>
      </c>
      <c r="M178" s="34"/>
      <c r="N178" s="35"/>
      <c r="O178">
        <v>172</v>
      </c>
      <c r="P178">
        <f t="shared" si="56"/>
        <v>102</v>
      </c>
      <c r="Q178">
        <f t="shared" si="57"/>
        <v>1</v>
      </c>
      <c r="R178">
        <f t="shared" ca="1" si="58"/>
        <v>1</v>
      </c>
      <c r="S178" t="str">
        <f t="shared" ca="1" si="59"/>
        <v>UE-19fS</v>
      </c>
      <c r="T178" t="str">
        <f t="shared" ca="1" si="44"/>
        <v>TCU</v>
      </c>
      <c r="U178" t="str">
        <f t="shared" ca="1" si="45"/>
        <v>KA, QC, CC, KF</v>
      </c>
      <c r="V178" s="37">
        <f t="shared" ca="1" si="46"/>
        <v>2574.9212598425202</v>
      </c>
      <c r="W178" s="37">
        <f t="shared" ca="1" si="47"/>
        <v>2645.1312335958</v>
      </c>
      <c r="X178" s="37">
        <f t="shared" ca="1" si="48"/>
        <v>6</v>
      </c>
      <c r="Y178" s="37">
        <f t="shared" ca="1" si="49"/>
        <v>6</v>
      </c>
      <c r="Z178" s="35">
        <f t="shared" ca="1" si="60"/>
        <v>2400</v>
      </c>
      <c r="AA178" s="35">
        <f t="shared" ca="1" si="50"/>
        <v>2800</v>
      </c>
      <c r="AB178" s="35">
        <f t="shared" ca="1" si="51"/>
        <v>2574.9212598425202</v>
      </c>
      <c r="AC178" s="35">
        <f t="shared" ca="1" si="52"/>
        <v>2645.1312335958</v>
      </c>
      <c r="AD178" s="35">
        <f t="shared" ca="1" si="61"/>
        <v>70.209973753279883</v>
      </c>
    </row>
    <row r="179" spans="1:30" x14ac:dyDescent="0.25">
      <c r="A179" t="s">
        <v>87</v>
      </c>
      <c r="B179" t="s">
        <v>4</v>
      </c>
      <c r="C179" t="s">
        <v>5</v>
      </c>
      <c r="D179" s="37">
        <v>2729.9868766404197</v>
      </c>
      <c r="E179" s="37">
        <v>2745.0787401574803</v>
      </c>
      <c r="F179" s="5">
        <v>2074</v>
      </c>
      <c r="G179" s="37">
        <f t="shared" si="53"/>
        <v>2729.9868766404197</v>
      </c>
      <c r="H179" s="37">
        <f t="shared" si="42"/>
        <v>15.091863517060574</v>
      </c>
      <c r="I179" s="37">
        <f t="shared" si="43"/>
        <v>655.98687664041972</v>
      </c>
      <c r="J179" s="37">
        <f t="shared" si="54"/>
        <v>671.0787401574803</v>
      </c>
      <c r="K179" s="37">
        <f t="shared" si="55"/>
        <v>1</v>
      </c>
      <c r="L179" s="35">
        <f t="shared" si="62"/>
        <v>279</v>
      </c>
      <c r="M179" s="34"/>
      <c r="N179" s="35"/>
      <c r="O179">
        <v>173</v>
      </c>
      <c r="P179">
        <f t="shared" si="56"/>
        <v>103</v>
      </c>
      <c r="Q179">
        <f t="shared" si="57"/>
        <v>1</v>
      </c>
      <c r="R179">
        <f t="shared" ca="1" si="58"/>
        <v>1</v>
      </c>
      <c r="S179" t="str">
        <f t="shared" ca="1" si="59"/>
        <v>UE-19fS</v>
      </c>
      <c r="T179" t="str">
        <f t="shared" ca="1" si="44"/>
        <v>LFA</v>
      </c>
      <c r="U179" t="str">
        <f t="shared" ca="1" si="45"/>
        <v>QC, KA, FL</v>
      </c>
      <c r="V179" s="37">
        <f t="shared" ca="1" si="46"/>
        <v>2645.1312335958</v>
      </c>
      <c r="W179" s="37">
        <f t="shared" ca="1" si="47"/>
        <v>2790.1443569553803</v>
      </c>
      <c r="X179" s="37">
        <f t="shared" ca="1" si="48"/>
        <v>6</v>
      </c>
      <c r="Y179" s="37">
        <f t="shared" ca="1" si="49"/>
        <v>6</v>
      </c>
      <c r="Z179" s="35">
        <f t="shared" ca="1" si="60"/>
        <v>2400</v>
      </c>
      <c r="AA179" s="35">
        <f t="shared" ca="1" si="50"/>
        <v>2800</v>
      </c>
      <c r="AB179" s="35">
        <f t="shared" ca="1" si="51"/>
        <v>2645.1312335958</v>
      </c>
      <c r="AC179" s="35">
        <f t="shared" ca="1" si="52"/>
        <v>2790.1443569553803</v>
      </c>
      <c r="AD179" s="35">
        <f t="shared" ca="1" si="61"/>
        <v>145.01312335958028</v>
      </c>
    </row>
    <row r="180" spans="1:30" x14ac:dyDescent="0.25">
      <c r="A180" t="s">
        <v>87</v>
      </c>
      <c r="B180" t="s">
        <v>11</v>
      </c>
      <c r="C180" t="s">
        <v>12</v>
      </c>
      <c r="D180" s="37">
        <v>2745.0787401574803</v>
      </c>
      <c r="E180" s="37">
        <v>2959.9737532808399</v>
      </c>
      <c r="F180" s="5">
        <v>2074</v>
      </c>
      <c r="G180" s="37">
        <f t="shared" si="53"/>
        <v>2745.0787401574803</v>
      </c>
      <c r="H180" s="37">
        <f t="shared" si="42"/>
        <v>214.8950131233596</v>
      </c>
      <c r="I180" s="37">
        <f t="shared" si="43"/>
        <v>671.0787401574803</v>
      </c>
      <c r="J180" s="37">
        <f t="shared" si="54"/>
        <v>885.9737532808399</v>
      </c>
      <c r="K180" s="37">
        <f t="shared" si="55"/>
        <v>2</v>
      </c>
      <c r="L180" s="35">
        <f t="shared" si="62"/>
        <v>280</v>
      </c>
      <c r="M180" s="34"/>
      <c r="N180" s="35"/>
      <c r="O180">
        <v>174</v>
      </c>
      <c r="P180">
        <f t="shared" si="56"/>
        <v>104</v>
      </c>
      <c r="Q180">
        <f t="shared" si="57"/>
        <v>1</v>
      </c>
      <c r="R180">
        <f t="shared" ca="1" si="58"/>
        <v>2</v>
      </c>
      <c r="S180" t="str">
        <f t="shared" ca="1" si="59"/>
        <v>UE-19fS</v>
      </c>
      <c r="T180" t="str">
        <f t="shared" ca="1" si="44"/>
        <v>LFA</v>
      </c>
      <c r="U180" t="str">
        <f t="shared" ca="1" si="45"/>
        <v>DV</v>
      </c>
      <c r="V180" s="37">
        <f t="shared" ca="1" si="46"/>
        <v>2790.1443569553803</v>
      </c>
      <c r="W180" s="37">
        <f t="shared" ca="1" si="47"/>
        <v>2985.0262467191606</v>
      </c>
      <c r="X180" s="37">
        <f t="shared" ca="1" si="48"/>
        <v>6</v>
      </c>
      <c r="Y180" s="37">
        <f t="shared" ca="1" si="49"/>
        <v>6</v>
      </c>
      <c r="Z180" s="35">
        <f t="shared" ca="1" si="60"/>
        <v>2400</v>
      </c>
      <c r="AA180" s="35">
        <f t="shared" ca="1" si="50"/>
        <v>2800</v>
      </c>
      <c r="AB180" s="35">
        <f t="shared" ca="1" si="51"/>
        <v>2790.1443569553803</v>
      </c>
      <c r="AC180" s="35">
        <f t="shared" ca="1" si="52"/>
        <v>2800</v>
      </c>
      <c r="AD180" s="35">
        <f t="shared" ca="1" si="61"/>
        <v>9.8556430446196828</v>
      </c>
    </row>
    <row r="181" spans="1:30" x14ac:dyDescent="0.25">
      <c r="A181" t="s">
        <v>87</v>
      </c>
      <c r="B181" t="s">
        <v>4</v>
      </c>
      <c r="C181" t="s">
        <v>5</v>
      </c>
      <c r="D181" s="37">
        <v>2959.9737532808399</v>
      </c>
      <c r="E181" s="37">
        <v>3104.9868766404197</v>
      </c>
      <c r="F181" s="5">
        <v>2074</v>
      </c>
      <c r="G181" s="37">
        <f t="shared" si="53"/>
        <v>2959.9737532808399</v>
      </c>
      <c r="H181" s="37">
        <f t="shared" si="42"/>
        <v>145.01312335957982</v>
      </c>
      <c r="I181" s="37">
        <f t="shared" si="43"/>
        <v>885.9737532808399</v>
      </c>
      <c r="J181" s="37">
        <f t="shared" si="54"/>
        <v>1030.9868766404197</v>
      </c>
      <c r="K181" s="37">
        <f t="shared" si="55"/>
        <v>1</v>
      </c>
      <c r="L181" s="35">
        <f t="shared" si="62"/>
        <v>282</v>
      </c>
      <c r="M181" s="34"/>
      <c r="N181" s="35"/>
      <c r="O181">
        <v>175</v>
      </c>
      <c r="P181">
        <f t="shared" si="56"/>
        <v>104</v>
      </c>
      <c r="Q181">
        <f t="shared" si="57"/>
        <v>2</v>
      </c>
      <c r="R181">
        <f t="shared" ca="1" si="58"/>
        <v>2</v>
      </c>
      <c r="S181" t="str">
        <f t="shared" ca="1" si="59"/>
        <v>UE-19fS</v>
      </c>
      <c r="T181" t="str">
        <f t="shared" ca="1" si="44"/>
        <v>LFA</v>
      </c>
      <c r="U181" t="str">
        <f t="shared" ca="1" si="45"/>
        <v>DV</v>
      </c>
      <c r="V181" s="37">
        <f t="shared" ca="1" si="46"/>
        <v>2790.1443569553803</v>
      </c>
      <c r="W181" s="37">
        <f t="shared" ca="1" si="47"/>
        <v>2985.0262467191606</v>
      </c>
      <c r="X181" s="37">
        <f t="shared" ca="1" si="48"/>
        <v>6</v>
      </c>
      <c r="Y181" s="37">
        <f t="shared" ca="1" si="49"/>
        <v>7</v>
      </c>
      <c r="Z181" s="35">
        <f t="shared" ca="1" si="60"/>
        <v>2800</v>
      </c>
      <c r="AA181" s="35">
        <f t="shared" ca="1" si="50"/>
        <v>3200</v>
      </c>
      <c r="AB181" s="35">
        <f t="shared" ca="1" si="51"/>
        <v>2800</v>
      </c>
      <c r="AC181" s="35">
        <f t="shared" ca="1" si="52"/>
        <v>2985.0262467191606</v>
      </c>
      <c r="AD181" s="35">
        <f t="shared" ca="1" si="61"/>
        <v>185.02624671916055</v>
      </c>
    </row>
    <row r="182" spans="1:30" x14ac:dyDescent="0.25">
      <c r="A182" t="s">
        <v>87</v>
      </c>
      <c r="B182" t="s">
        <v>4</v>
      </c>
      <c r="C182" t="s">
        <v>5</v>
      </c>
      <c r="D182" s="37">
        <v>3104.9868766404197</v>
      </c>
      <c r="E182" s="37">
        <v>3178.1496062992128</v>
      </c>
      <c r="F182" s="5">
        <v>2074</v>
      </c>
      <c r="G182" s="37">
        <f t="shared" si="53"/>
        <v>3104.9868766404197</v>
      </c>
      <c r="H182" s="37">
        <f t="shared" si="42"/>
        <v>73.162729658793069</v>
      </c>
      <c r="I182" s="37">
        <f t="shared" si="43"/>
        <v>1030.9868766404197</v>
      </c>
      <c r="J182" s="37">
        <f t="shared" si="54"/>
        <v>1104.1496062992128</v>
      </c>
      <c r="K182" s="37">
        <f t="shared" si="55"/>
        <v>1</v>
      </c>
      <c r="L182" s="35">
        <f t="shared" si="62"/>
        <v>283</v>
      </c>
      <c r="M182" s="34"/>
      <c r="N182" s="35"/>
      <c r="O182">
        <v>176</v>
      </c>
      <c r="P182">
        <f t="shared" si="56"/>
        <v>105</v>
      </c>
      <c r="Q182">
        <f t="shared" si="57"/>
        <v>1</v>
      </c>
      <c r="R182">
        <f t="shared" ca="1" si="58"/>
        <v>1</v>
      </c>
      <c r="S182" t="str">
        <f t="shared" ca="1" si="59"/>
        <v>UE-19fS</v>
      </c>
      <c r="T182" t="str">
        <f t="shared" ca="1" si="44"/>
        <v>TCU</v>
      </c>
      <c r="U182" t="str">
        <f t="shared" ca="1" si="45"/>
        <v>QC</v>
      </c>
      <c r="V182" s="37">
        <f t="shared" ca="1" si="46"/>
        <v>2985.0262467191606</v>
      </c>
      <c r="W182" s="37">
        <f t="shared" ca="1" si="47"/>
        <v>3025.0524934383193</v>
      </c>
      <c r="X182" s="37">
        <f t="shared" ca="1" si="48"/>
        <v>7</v>
      </c>
      <c r="Y182" s="37">
        <f t="shared" ca="1" si="49"/>
        <v>7</v>
      </c>
      <c r="Z182" s="35">
        <f t="shared" ca="1" si="60"/>
        <v>2800</v>
      </c>
      <c r="AA182" s="35">
        <f t="shared" ca="1" si="50"/>
        <v>3200</v>
      </c>
      <c r="AB182" s="35">
        <f t="shared" ca="1" si="51"/>
        <v>2985.0262467191606</v>
      </c>
      <c r="AC182" s="35">
        <f t="shared" ca="1" si="52"/>
        <v>3025.0524934383193</v>
      </c>
      <c r="AD182" s="35">
        <f t="shared" ca="1" si="61"/>
        <v>40.026246719158735</v>
      </c>
    </row>
    <row r="183" spans="1:30" x14ac:dyDescent="0.25">
      <c r="A183" t="s">
        <v>87</v>
      </c>
      <c r="B183" t="s">
        <v>11</v>
      </c>
      <c r="C183" t="s">
        <v>12</v>
      </c>
      <c r="D183" s="37">
        <v>3178.1496062992128</v>
      </c>
      <c r="E183" s="37">
        <v>3839.8950131233596</v>
      </c>
      <c r="F183" s="5">
        <v>2074</v>
      </c>
      <c r="G183" s="37">
        <f t="shared" si="53"/>
        <v>3178.1496062992128</v>
      </c>
      <c r="H183" s="37">
        <f t="shared" si="42"/>
        <v>661.74540682414681</v>
      </c>
      <c r="I183" s="37">
        <f t="shared" si="43"/>
        <v>1104.1496062992128</v>
      </c>
      <c r="J183" s="37">
        <f t="shared" si="54"/>
        <v>1765.8950131233596</v>
      </c>
      <c r="K183" s="37">
        <f t="shared" si="55"/>
        <v>3</v>
      </c>
      <c r="L183" s="35">
        <f t="shared" si="62"/>
        <v>284</v>
      </c>
      <c r="M183" s="34"/>
      <c r="N183" s="35"/>
      <c r="O183">
        <v>177</v>
      </c>
      <c r="P183">
        <f t="shared" si="56"/>
        <v>106</v>
      </c>
      <c r="Q183">
        <f t="shared" si="57"/>
        <v>1</v>
      </c>
      <c r="R183">
        <f t="shared" ca="1" si="58"/>
        <v>2</v>
      </c>
      <c r="S183" t="str">
        <f t="shared" ca="1" si="59"/>
        <v>UE-19fS</v>
      </c>
      <c r="T183" t="str">
        <f t="shared" ca="1" si="44"/>
        <v>LFA</v>
      </c>
      <c r="U183" t="str">
        <f t="shared" ca="1" si="45"/>
        <v>DV</v>
      </c>
      <c r="V183" s="37">
        <f t="shared" ca="1" si="46"/>
        <v>3025.0524934383193</v>
      </c>
      <c r="W183" s="37">
        <f t="shared" ca="1" si="47"/>
        <v>3204.8425196850394</v>
      </c>
      <c r="X183" s="37">
        <f t="shared" ca="1" si="48"/>
        <v>7</v>
      </c>
      <c r="Y183" s="37">
        <f t="shared" ca="1" si="49"/>
        <v>7</v>
      </c>
      <c r="Z183" s="35">
        <f t="shared" ca="1" si="60"/>
        <v>2800</v>
      </c>
      <c r="AA183" s="35">
        <f t="shared" ca="1" si="50"/>
        <v>3200</v>
      </c>
      <c r="AB183" s="35">
        <f t="shared" ca="1" si="51"/>
        <v>3025.0524934383193</v>
      </c>
      <c r="AC183" s="35">
        <f t="shared" ca="1" si="52"/>
        <v>3200</v>
      </c>
      <c r="AD183" s="35">
        <f t="shared" ca="1" si="61"/>
        <v>174.94750656168071</v>
      </c>
    </row>
    <row r="184" spans="1:30" x14ac:dyDescent="0.25">
      <c r="A184" t="s">
        <v>87</v>
      </c>
      <c r="B184" t="s">
        <v>11</v>
      </c>
      <c r="C184" t="s">
        <v>12</v>
      </c>
      <c r="D184" s="37">
        <v>3839.8950131233596</v>
      </c>
      <c r="E184" s="37">
        <v>4083.9895013123355</v>
      </c>
      <c r="F184" s="5">
        <v>2074</v>
      </c>
      <c r="G184" s="37">
        <f t="shared" si="53"/>
        <v>3839.8950131233596</v>
      </c>
      <c r="H184" s="37">
        <f t="shared" si="42"/>
        <v>244.0944881889759</v>
      </c>
      <c r="I184" s="37">
        <f t="shared" si="43"/>
        <v>1765.8950131233596</v>
      </c>
      <c r="J184" s="37">
        <f t="shared" si="54"/>
        <v>2009.9895013123355</v>
      </c>
      <c r="K184" s="37">
        <f t="shared" si="55"/>
        <v>2</v>
      </c>
      <c r="L184" s="35">
        <f t="shared" si="62"/>
        <v>287</v>
      </c>
      <c r="M184" s="34"/>
      <c r="N184" s="35"/>
      <c r="O184">
        <v>178</v>
      </c>
      <c r="P184">
        <f t="shared" si="56"/>
        <v>106</v>
      </c>
      <c r="Q184">
        <f t="shared" si="57"/>
        <v>2</v>
      </c>
      <c r="R184">
        <f t="shared" ca="1" si="58"/>
        <v>2</v>
      </c>
      <c r="S184" t="str">
        <f t="shared" ca="1" si="59"/>
        <v>UE-19fS</v>
      </c>
      <c r="T184" t="str">
        <f t="shared" ca="1" si="44"/>
        <v>LFA</v>
      </c>
      <c r="U184" t="str">
        <f t="shared" ca="1" si="45"/>
        <v>DV</v>
      </c>
      <c r="V184" s="37">
        <f t="shared" ca="1" si="46"/>
        <v>3025.0524934383193</v>
      </c>
      <c r="W184" s="37">
        <f t="shared" ca="1" si="47"/>
        <v>3204.8425196850394</v>
      </c>
      <c r="X184" s="37">
        <f t="shared" ca="1" si="48"/>
        <v>7</v>
      </c>
      <c r="Y184" s="37">
        <f t="shared" ca="1" si="49"/>
        <v>8</v>
      </c>
      <c r="Z184" s="35">
        <f t="shared" ca="1" si="60"/>
        <v>3200</v>
      </c>
      <c r="AA184" s="35">
        <f t="shared" ca="1" si="50"/>
        <v>3600</v>
      </c>
      <c r="AB184" s="35">
        <f t="shared" ca="1" si="51"/>
        <v>3200</v>
      </c>
      <c r="AC184" s="35">
        <f t="shared" ca="1" si="52"/>
        <v>3204.8425196850394</v>
      </c>
      <c r="AD184" s="35">
        <f t="shared" ca="1" si="61"/>
        <v>4.8425196850394059</v>
      </c>
    </row>
    <row r="185" spans="1:30" x14ac:dyDescent="0.25">
      <c r="A185" t="s">
        <v>87</v>
      </c>
      <c r="B185" t="s">
        <v>9</v>
      </c>
      <c r="C185" t="s">
        <v>10</v>
      </c>
      <c r="D185" s="37">
        <v>4083.9895013123355</v>
      </c>
      <c r="E185" s="37">
        <v>4491.9947506561684</v>
      </c>
      <c r="F185" s="5">
        <v>2074</v>
      </c>
      <c r="G185" s="37">
        <f t="shared" si="53"/>
        <v>4083.9895013123355</v>
      </c>
      <c r="H185" s="37">
        <f t="shared" si="42"/>
        <v>408.00524934383293</v>
      </c>
      <c r="I185" s="37">
        <f t="shared" si="43"/>
        <v>2009.9895013123355</v>
      </c>
      <c r="J185" s="37">
        <f t="shared" si="54"/>
        <v>2417.9947506561684</v>
      </c>
      <c r="K185" s="37">
        <f t="shared" si="55"/>
        <v>2</v>
      </c>
      <c r="L185" s="35">
        <f t="shared" si="62"/>
        <v>289</v>
      </c>
      <c r="M185" s="34"/>
      <c r="N185" s="35"/>
      <c r="O185">
        <v>179</v>
      </c>
      <c r="P185">
        <f t="shared" si="56"/>
        <v>107</v>
      </c>
      <c r="Q185">
        <f t="shared" si="57"/>
        <v>1</v>
      </c>
      <c r="R185">
        <f t="shared" ca="1" si="58"/>
        <v>1</v>
      </c>
      <c r="S185" t="str">
        <f t="shared" ca="1" si="59"/>
        <v>UE-19fS</v>
      </c>
      <c r="T185" t="str">
        <f t="shared" ca="1" si="44"/>
        <v>WTA</v>
      </c>
      <c r="U185" t="str">
        <f t="shared" ca="1" si="45"/>
        <v>ZE, QC</v>
      </c>
      <c r="V185" s="37">
        <f t="shared" ca="1" si="46"/>
        <v>3204.8425196850394</v>
      </c>
      <c r="W185" s="37">
        <f t="shared" ca="1" si="47"/>
        <v>3275.0524934383202</v>
      </c>
      <c r="X185" s="37">
        <f t="shared" ca="1" si="48"/>
        <v>8</v>
      </c>
      <c r="Y185" s="37">
        <f t="shared" ca="1" si="49"/>
        <v>8</v>
      </c>
      <c r="Z185" s="35">
        <f t="shared" ca="1" si="60"/>
        <v>3200</v>
      </c>
      <c r="AA185" s="35">
        <f t="shared" ca="1" si="50"/>
        <v>3600</v>
      </c>
      <c r="AB185" s="35">
        <f t="shared" ca="1" si="51"/>
        <v>3204.8425196850394</v>
      </c>
      <c r="AC185" s="35">
        <f t="shared" ca="1" si="52"/>
        <v>3275.0524934383202</v>
      </c>
      <c r="AD185" s="35">
        <f t="shared" ca="1" si="61"/>
        <v>70.209973753280792</v>
      </c>
    </row>
    <row r="186" spans="1:30" x14ac:dyDescent="0.25">
      <c r="A186" t="s">
        <v>90</v>
      </c>
      <c r="B186" t="s">
        <v>9</v>
      </c>
      <c r="C186" t="s">
        <v>5</v>
      </c>
      <c r="D186" s="37">
        <v>1393.0446194225722</v>
      </c>
      <c r="E186" s="37">
        <v>1850.0656167979</v>
      </c>
      <c r="F186" s="5">
        <v>1835</v>
      </c>
      <c r="G186" s="37">
        <f t="shared" si="53"/>
        <v>1835</v>
      </c>
      <c r="H186" s="37">
        <f t="shared" si="42"/>
        <v>15.06561679790002</v>
      </c>
      <c r="I186" s="37">
        <f t="shared" si="43"/>
        <v>0</v>
      </c>
      <c r="J186" s="37">
        <f t="shared" si="54"/>
        <v>15.06561679790002</v>
      </c>
      <c r="K186" s="37">
        <f t="shared" si="55"/>
        <v>1</v>
      </c>
      <c r="L186" s="35">
        <f t="shared" si="62"/>
        <v>291</v>
      </c>
      <c r="M186" s="34"/>
      <c r="N186" s="35"/>
      <c r="O186">
        <v>180</v>
      </c>
      <c r="P186">
        <f t="shared" si="56"/>
        <v>108</v>
      </c>
      <c r="Q186">
        <f t="shared" si="57"/>
        <v>1</v>
      </c>
      <c r="R186">
        <f t="shared" ca="1" si="58"/>
        <v>1</v>
      </c>
      <c r="S186" t="str">
        <f t="shared" ca="1" si="59"/>
        <v>UE-19fS</v>
      </c>
      <c r="T186" t="str">
        <f t="shared" ca="1" si="44"/>
        <v>LFA</v>
      </c>
      <c r="U186" t="str">
        <f t="shared" ca="1" si="45"/>
        <v>DV</v>
      </c>
      <c r="V186" s="37">
        <f t="shared" ca="1" si="46"/>
        <v>3275.0524934383202</v>
      </c>
      <c r="W186" s="37">
        <f t="shared" ca="1" si="47"/>
        <v>3514.8818897637793</v>
      </c>
      <c r="X186" s="37">
        <f t="shared" ca="1" si="48"/>
        <v>8</v>
      </c>
      <c r="Y186" s="37">
        <f t="shared" ca="1" si="49"/>
        <v>8</v>
      </c>
      <c r="Z186" s="35">
        <f t="shared" ca="1" si="60"/>
        <v>3200</v>
      </c>
      <c r="AA186" s="35">
        <f t="shared" ca="1" si="50"/>
        <v>3600</v>
      </c>
      <c r="AB186" s="35">
        <f t="shared" ca="1" si="51"/>
        <v>3275.0524934383202</v>
      </c>
      <c r="AC186" s="35">
        <f t="shared" ca="1" si="52"/>
        <v>3514.8818897637793</v>
      </c>
      <c r="AD186" s="35">
        <f t="shared" ca="1" si="61"/>
        <v>239.82939632545913</v>
      </c>
    </row>
    <row r="187" spans="1:30" x14ac:dyDescent="0.25">
      <c r="A187" t="s">
        <v>90</v>
      </c>
      <c r="B187" t="s">
        <v>11</v>
      </c>
      <c r="C187" t="s">
        <v>12</v>
      </c>
      <c r="D187" s="37">
        <v>1850.0656167979</v>
      </c>
      <c r="E187" s="37">
        <v>1950.1312335958003</v>
      </c>
      <c r="F187" s="5">
        <v>1835</v>
      </c>
      <c r="G187" s="37">
        <f t="shared" si="53"/>
        <v>1850.0656167979</v>
      </c>
      <c r="H187" s="37">
        <f t="shared" si="42"/>
        <v>100.06561679790025</v>
      </c>
      <c r="I187" s="37">
        <f t="shared" si="43"/>
        <v>15.06561679790002</v>
      </c>
      <c r="J187" s="37">
        <f t="shared" si="54"/>
        <v>115.13123359580027</v>
      </c>
      <c r="K187" s="37">
        <f t="shared" si="55"/>
        <v>1</v>
      </c>
      <c r="L187" s="35">
        <f t="shared" si="62"/>
        <v>292</v>
      </c>
      <c r="M187" s="34"/>
      <c r="N187" s="35"/>
      <c r="O187">
        <v>181</v>
      </c>
      <c r="P187">
        <f t="shared" si="56"/>
        <v>109</v>
      </c>
      <c r="Q187">
        <f t="shared" si="57"/>
        <v>1</v>
      </c>
      <c r="R187">
        <f t="shared" ca="1" si="58"/>
        <v>1</v>
      </c>
      <c r="S187" t="str">
        <f t="shared" ca="1" si="59"/>
        <v>UE-19fS</v>
      </c>
      <c r="T187" t="str">
        <f t="shared" ca="1" si="44"/>
        <v>TCU</v>
      </c>
      <c r="U187" t="str">
        <f t="shared" ca="1" si="45"/>
        <v>QC</v>
      </c>
      <c r="V187" s="37">
        <f t="shared" ca="1" si="46"/>
        <v>3514.8818897637793</v>
      </c>
      <c r="W187" s="37">
        <f t="shared" ca="1" si="47"/>
        <v>3594.9343832020995</v>
      </c>
      <c r="X187" s="37">
        <f t="shared" ca="1" si="48"/>
        <v>8</v>
      </c>
      <c r="Y187" s="37">
        <f t="shared" ca="1" si="49"/>
        <v>8</v>
      </c>
      <c r="Z187" s="35">
        <f t="shared" ca="1" si="60"/>
        <v>3200</v>
      </c>
      <c r="AA187" s="35">
        <f t="shared" ca="1" si="50"/>
        <v>3600</v>
      </c>
      <c r="AB187" s="35">
        <f t="shared" ca="1" si="51"/>
        <v>3514.8818897637793</v>
      </c>
      <c r="AC187" s="35">
        <f t="shared" ca="1" si="52"/>
        <v>3594.9343832020995</v>
      </c>
      <c r="AD187" s="35">
        <f t="shared" ca="1" si="61"/>
        <v>80.052493438320198</v>
      </c>
    </row>
    <row r="188" spans="1:30" x14ac:dyDescent="0.25">
      <c r="A188" t="s">
        <v>90</v>
      </c>
      <c r="B188" t="s">
        <v>11</v>
      </c>
      <c r="C188" t="s">
        <v>12</v>
      </c>
      <c r="D188" s="37">
        <v>1950.1312335958003</v>
      </c>
      <c r="E188" s="37">
        <v>1990.1574803149606</v>
      </c>
      <c r="F188" s="5">
        <v>1835</v>
      </c>
      <c r="G188" s="37">
        <f t="shared" si="53"/>
        <v>1950.1312335958003</v>
      </c>
      <c r="H188" s="37">
        <f t="shared" si="42"/>
        <v>40.026246719160326</v>
      </c>
      <c r="I188" s="37">
        <f t="shared" si="43"/>
        <v>115.13123359580027</v>
      </c>
      <c r="J188" s="37">
        <f t="shared" si="54"/>
        <v>155.15748031496059</v>
      </c>
      <c r="K188" s="37">
        <f t="shared" si="55"/>
        <v>1</v>
      </c>
      <c r="L188" s="35">
        <f t="shared" si="62"/>
        <v>293</v>
      </c>
      <c r="M188" s="34"/>
      <c r="N188" s="35"/>
      <c r="O188">
        <v>182</v>
      </c>
      <c r="P188">
        <f t="shared" si="56"/>
        <v>110</v>
      </c>
      <c r="Q188">
        <f t="shared" si="57"/>
        <v>1</v>
      </c>
      <c r="R188">
        <f t="shared" ca="1" si="58"/>
        <v>2</v>
      </c>
      <c r="S188" t="str">
        <f t="shared" ca="1" si="59"/>
        <v>UE-19fS</v>
      </c>
      <c r="T188" t="str">
        <f t="shared" ca="1" si="44"/>
        <v>LFA</v>
      </c>
      <c r="U188" t="str">
        <f t="shared" ca="1" si="45"/>
        <v>DV</v>
      </c>
      <c r="V188" s="37">
        <f t="shared" ca="1" si="46"/>
        <v>3594.9343832020995</v>
      </c>
      <c r="W188" s="37">
        <f t="shared" ca="1" si="47"/>
        <v>3685.1574803149606</v>
      </c>
      <c r="X188" s="37">
        <f t="shared" ca="1" si="48"/>
        <v>8</v>
      </c>
      <c r="Y188" s="37">
        <f t="shared" ca="1" si="49"/>
        <v>8</v>
      </c>
      <c r="Z188" s="35">
        <f t="shared" ca="1" si="60"/>
        <v>3200</v>
      </c>
      <c r="AA188" s="35">
        <f t="shared" ca="1" si="50"/>
        <v>3600</v>
      </c>
      <c r="AB188" s="35">
        <f t="shared" ca="1" si="51"/>
        <v>3594.9343832020995</v>
      </c>
      <c r="AC188" s="35">
        <f t="shared" ca="1" si="52"/>
        <v>3600</v>
      </c>
      <c r="AD188" s="35">
        <f t="shared" ca="1" si="61"/>
        <v>5.0656167979004749</v>
      </c>
    </row>
    <row r="189" spans="1:30" x14ac:dyDescent="0.25">
      <c r="A189" t="s">
        <v>90</v>
      </c>
      <c r="B189" t="s">
        <v>9</v>
      </c>
      <c r="C189" t="s">
        <v>5</v>
      </c>
      <c r="D189" s="37">
        <v>1990.1574803149606</v>
      </c>
      <c r="E189" s="37">
        <v>2475.0656167979</v>
      </c>
      <c r="F189" s="5">
        <v>1835</v>
      </c>
      <c r="G189" s="37">
        <f t="shared" si="53"/>
        <v>1990.1574803149606</v>
      </c>
      <c r="H189" s="37">
        <f t="shared" si="42"/>
        <v>484.90813648293943</v>
      </c>
      <c r="I189" s="37">
        <f t="shared" si="43"/>
        <v>155.15748031496059</v>
      </c>
      <c r="J189" s="37">
        <f t="shared" si="54"/>
        <v>640.06561679790002</v>
      </c>
      <c r="K189" s="37">
        <f t="shared" si="55"/>
        <v>2</v>
      </c>
      <c r="L189" s="35">
        <f t="shared" si="62"/>
        <v>294</v>
      </c>
      <c r="M189" s="34"/>
      <c r="N189" s="35"/>
      <c r="O189">
        <v>183</v>
      </c>
      <c r="P189">
        <f t="shared" si="56"/>
        <v>110</v>
      </c>
      <c r="Q189">
        <f t="shared" si="57"/>
        <v>2</v>
      </c>
      <c r="R189">
        <f t="shared" ca="1" si="58"/>
        <v>2</v>
      </c>
      <c r="S189" t="str">
        <f t="shared" ca="1" si="59"/>
        <v>UE-19fS</v>
      </c>
      <c r="T189" t="str">
        <f t="shared" ca="1" si="44"/>
        <v>LFA</v>
      </c>
      <c r="U189" t="str">
        <f t="shared" ca="1" si="45"/>
        <v>DV</v>
      </c>
      <c r="V189" s="37">
        <f t="shared" ca="1" si="46"/>
        <v>3594.9343832020995</v>
      </c>
      <c r="W189" s="37">
        <f t="shared" ca="1" si="47"/>
        <v>3685.1574803149606</v>
      </c>
      <c r="X189" s="37">
        <f t="shared" ca="1" si="48"/>
        <v>8</v>
      </c>
      <c r="Y189" s="37">
        <f t="shared" ca="1" si="49"/>
        <v>9</v>
      </c>
      <c r="Z189" s="35">
        <f t="shared" ca="1" si="60"/>
        <v>3600</v>
      </c>
      <c r="AA189" s="35">
        <f t="shared" ca="1" si="50"/>
        <v>4000</v>
      </c>
      <c r="AB189" s="35">
        <f t="shared" ca="1" si="51"/>
        <v>3600</v>
      </c>
      <c r="AC189" s="35">
        <f t="shared" ca="1" si="52"/>
        <v>3685.1574803149606</v>
      </c>
      <c r="AD189" s="35">
        <f t="shared" ca="1" si="61"/>
        <v>85.157480314960594</v>
      </c>
    </row>
    <row r="190" spans="1:30" x14ac:dyDescent="0.25">
      <c r="A190" t="s">
        <v>90</v>
      </c>
      <c r="B190" t="s">
        <v>11</v>
      </c>
      <c r="C190" t="s">
        <v>39</v>
      </c>
      <c r="D190" s="37">
        <v>2475.0656167979</v>
      </c>
      <c r="E190" s="37">
        <v>2569.8818897637793</v>
      </c>
      <c r="F190" s="5">
        <v>1835</v>
      </c>
      <c r="G190" s="37">
        <f t="shared" si="53"/>
        <v>2475.0656167979</v>
      </c>
      <c r="H190" s="37">
        <f t="shared" si="42"/>
        <v>94.816272965879307</v>
      </c>
      <c r="I190" s="37">
        <f t="shared" si="43"/>
        <v>640.06561679790002</v>
      </c>
      <c r="J190" s="37">
        <f t="shared" si="54"/>
        <v>734.88188976377933</v>
      </c>
      <c r="K190" s="37">
        <f t="shared" si="55"/>
        <v>1</v>
      </c>
      <c r="L190" s="35">
        <f t="shared" si="62"/>
        <v>296</v>
      </c>
      <c r="M190" s="34"/>
      <c r="N190" s="35"/>
      <c r="O190">
        <v>184</v>
      </c>
      <c r="P190">
        <f t="shared" si="56"/>
        <v>111</v>
      </c>
      <c r="Q190">
        <f t="shared" si="57"/>
        <v>1</v>
      </c>
      <c r="R190">
        <f t="shared" ca="1" si="58"/>
        <v>1</v>
      </c>
      <c r="S190" t="str">
        <f t="shared" ca="1" si="59"/>
        <v>UE-19fS</v>
      </c>
      <c r="T190" t="str">
        <f t="shared" ca="1" si="44"/>
        <v>TCU</v>
      </c>
      <c r="U190" t="str">
        <f t="shared" ca="1" si="45"/>
        <v>QC</v>
      </c>
      <c r="V190" s="37">
        <f t="shared" ca="1" si="46"/>
        <v>3685.1574803149606</v>
      </c>
      <c r="W190" s="37">
        <f t="shared" ca="1" si="47"/>
        <v>3724.8556430446197</v>
      </c>
      <c r="X190" s="37">
        <f t="shared" ca="1" si="48"/>
        <v>9</v>
      </c>
      <c r="Y190" s="37">
        <f t="shared" ca="1" si="49"/>
        <v>9</v>
      </c>
      <c r="Z190" s="35">
        <f t="shared" ca="1" si="60"/>
        <v>3600</v>
      </c>
      <c r="AA190" s="35">
        <f t="shared" ca="1" si="50"/>
        <v>4000</v>
      </c>
      <c r="AB190" s="35">
        <f t="shared" ca="1" si="51"/>
        <v>3685.1574803149606</v>
      </c>
      <c r="AC190" s="35">
        <f t="shared" ca="1" si="52"/>
        <v>3724.8556430446197</v>
      </c>
      <c r="AD190" s="35">
        <f t="shared" ca="1" si="61"/>
        <v>39.698162729659089</v>
      </c>
    </row>
    <row r="191" spans="1:30" x14ac:dyDescent="0.25">
      <c r="A191" t="s">
        <v>90</v>
      </c>
      <c r="B191" t="s">
        <v>9</v>
      </c>
      <c r="C191" t="s">
        <v>5</v>
      </c>
      <c r="D191" s="37">
        <v>2569.8818897637793</v>
      </c>
      <c r="E191" s="37">
        <v>2904.8556430446192</v>
      </c>
      <c r="F191" s="5">
        <v>1835</v>
      </c>
      <c r="G191" s="37">
        <f t="shared" si="53"/>
        <v>2569.8818897637793</v>
      </c>
      <c r="H191" s="37">
        <f t="shared" si="42"/>
        <v>334.9737532808399</v>
      </c>
      <c r="I191" s="37">
        <f t="shared" si="43"/>
        <v>734.88188976377933</v>
      </c>
      <c r="J191" s="37">
        <f t="shared" si="54"/>
        <v>1069.8556430446192</v>
      </c>
      <c r="K191" s="37">
        <f t="shared" si="55"/>
        <v>2</v>
      </c>
      <c r="L191" s="35">
        <f t="shared" si="62"/>
        <v>297</v>
      </c>
      <c r="M191" s="34"/>
      <c r="N191" s="35"/>
      <c r="O191">
        <v>185</v>
      </c>
      <c r="P191">
        <f t="shared" si="56"/>
        <v>112</v>
      </c>
      <c r="Q191">
        <f t="shared" si="57"/>
        <v>1</v>
      </c>
      <c r="R191">
        <f t="shared" ca="1" si="58"/>
        <v>2</v>
      </c>
      <c r="S191" t="str">
        <f t="shared" ca="1" si="59"/>
        <v>UE-19fS</v>
      </c>
      <c r="T191" t="str">
        <f t="shared" ca="1" si="44"/>
        <v>LFA</v>
      </c>
      <c r="U191" t="str">
        <f t="shared" ca="1" si="45"/>
        <v>DV, CC</v>
      </c>
      <c r="V191" s="37">
        <f t="shared" ca="1" si="46"/>
        <v>3724.8556430446197</v>
      </c>
      <c r="W191" s="37">
        <f t="shared" ca="1" si="47"/>
        <v>4045.0656167978996</v>
      </c>
      <c r="X191" s="37">
        <f t="shared" ca="1" si="48"/>
        <v>9</v>
      </c>
      <c r="Y191" s="37">
        <f t="shared" ca="1" si="49"/>
        <v>9</v>
      </c>
      <c r="Z191" s="35">
        <f t="shared" ca="1" si="60"/>
        <v>3600</v>
      </c>
      <c r="AA191" s="35">
        <f t="shared" ca="1" si="50"/>
        <v>4000</v>
      </c>
      <c r="AB191" s="35">
        <f t="shared" ca="1" si="51"/>
        <v>3724.8556430446197</v>
      </c>
      <c r="AC191" s="35">
        <f t="shared" ca="1" si="52"/>
        <v>4000</v>
      </c>
      <c r="AD191" s="35">
        <f t="shared" ca="1" si="61"/>
        <v>275.14435695538032</v>
      </c>
    </row>
    <row r="192" spans="1:30" x14ac:dyDescent="0.25">
      <c r="A192" t="s">
        <v>90</v>
      </c>
      <c r="B192" t="s">
        <v>11</v>
      </c>
      <c r="C192" t="s">
        <v>12</v>
      </c>
      <c r="D192" s="37">
        <v>2904.8556430446192</v>
      </c>
      <c r="E192" s="37">
        <v>3229.9868766404197</v>
      </c>
      <c r="F192" s="5">
        <v>1835</v>
      </c>
      <c r="G192" s="37">
        <f t="shared" si="53"/>
        <v>2904.8556430446192</v>
      </c>
      <c r="H192" s="37">
        <f t="shared" si="42"/>
        <v>325.1312335958005</v>
      </c>
      <c r="I192" s="37">
        <f t="shared" si="43"/>
        <v>1069.8556430446192</v>
      </c>
      <c r="J192" s="37">
        <f t="shared" si="54"/>
        <v>1394.9868766404197</v>
      </c>
      <c r="K192" s="37">
        <f t="shared" si="55"/>
        <v>2</v>
      </c>
      <c r="L192" s="35">
        <f t="shared" si="62"/>
        <v>299</v>
      </c>
      <c r="M192" s="34"/>
      <c r="N192" s="35"/>
      <c r="O192">
        <v>186</v>
      </c>
      <c r="P192">
        <f t="shared" si="56"/>
        <v>112</v>
      </c>
      <c r="Q192">
        <f t="shared" si="57"/>
        <v>2</v>
      </c>
      <c r="R192">
        <f t="shared" ca="1" si="58"/>
        <v>2</v>
      </c>
      <c r="S192" t="str">
        <f t="shared" ca="1" si="59"/>
        <v>UE-19fS</v>
      </c>
      <c r="T192" t="str">
        <f t="shared" ca="1" si="44"/>
        <v>LFA</v>
      </c>
      <c r="U192" t="str">
        <f t="shared" ca="1" si="45"/>
        <v>DV, CC</v>
      </c>
      <c r="V192" s="37">
        <f t="shared" ca="1" si="46"/>
        <v>3724.8556430446197</v>
      </c>
      <c r="W192" s="37">
        <f t="shared" ca="1" si="47"/>
        <v>4045.0656167978996</v>
      </c>
      <c r="X192" s="37">
        <f t="shared" ca="1" si="48"/>
        <v>9</v>
      </c>
      <c r="Y192" s="37">
        <f t="shared" ca="1" si="49"/>
        <v>10</v>
      </c>
      <c r="Z192" s="35">
        <f t="shared" ca="1" si="60"/>
        <v>4000</v>
      </c>
      <c r="AA192" s="35">
        <f t="shared" ca="1" si="50"/>
        <v>4400</v>
      </c>
      <c r="AB192" s="35">
        <f t="shared" ca="1" si="51"/>
        <v>4000</v>
      </c>
      <c r="AC192" s="35">
        <f t="shared" ca="1" si="52"/>
        <v>4045.0656167978996</v>
      </c>
      <c r="AD192" s="35">
        <f t="shared" ca="1" si="61"/>
        <v>45.065616797899565</v>
      </c>
    </row>
    <row r="193" spans="1:30" x14ac:dyDescent="0.25">
      <c r="A193" t="s">
        <v>90</v>
      </c>
      <c r="B193" t="s">
        <v>11</v>
      </c>
      <c r="C193" t="s">
        <v>18</v>
      </c>
      <c r="D193" s="37">
        <v>3229.9868766404197</v>
      </c>
      <c r="E193" s="37">
        <v>3350.0656167979</v>
      </c>
      <c r="F193" s="5">
        <v>1835</v>
      </c>
      <c r="G193" s="37">
        <f t="shared" si="53"/>
        <v>3229.9868766404197</v>
      </c>
      <c r="H193" s="37">
        <f t="shared" si="42"/>
        <v>120.0787401574803</v>
      </c>
      <c r="I193" s="37">
        <f t="shared" si="43"/>
        <v>1394.9868766404197</v>
      </c>
      <c r="J193" s="37">
        <f t="shared" si="54"/>
        <v>1515.0656167979</v>
      </c>
      <c r="K193" s="37">
        <f t="shared" si="55"/>
        <v>1</v>
      </c>
      <c r="L193" s="35">
        <f t="shared" si="62"/>
        <v>301</v>
      </c>
      <c r="M193" s="34"/>
      <c r="N193" s="35"/>
      <c r="O193">
        <v>187</v>
      </c>
      <c r="P193">
        <f t="shared" si="56"/>
        <v>113</v>
      </c>
      <c r="Q193">
        <f t="shared" si="57"/>
        <v>1</v>
      </c>
      <c r="R193">
        <f t="shared" ca="1" si="58"/>
        <v>1</v>
      </c>
      <c r="S193" t="str">
        <f t="shared" ca="1" si="59"/>
        <v>UE-19fS</v>
      </c>
      <c r="T193" t="str">
        <f t="shared" ca="1" si="44"/>
        <v>TCU</v>
      </c>
      <c r="U193" t="str">
        <f t="shared" ca="1" si="45"/>
        <v>QC</v>
      </c>
      <c r="V193" s="37">
        <f t="shared" ca="1" si="46"/>
        <v>4045.0656167978996</v>
      </c>
      <c r="W193" s="37">
        <f t="shared" ca="1" si="47"/>
        <v>4065.0787401574798</v>
      </c>
      <c r="X193" s="37">
        <f t="shared" ca="1" si="48"/>
        <v>10</v>
      </c>
      <c r="Y193" s="37">
        <f t="shared" ca="1" si="49"/>
        <v>10</v>
      </c>
      <c r="Z193" s="35">
        <f t="shared" ca="1" si="60"/>
        <v>4000</v>
      </c>
      <c r="AA193" s="35">
        <f t="shared" ca="1" si="50"/>
        <v>4400</v>
      </c>
      <c r="AB193" s="35">
        <f t="shared" ca="1" si="51"/>
        <v>4045.0656167978996</v>
      </c>
      <c r="AC193" s="35">
        <f t="shared" ca="1" si="52"/>
        <v>4065.0787401574798</v>
      </c>
      <c r="AD193" s="35">
        <f t="shared" ca="1" si="61"/>
        <v>20.013123359580277</v>
      </c>
    </row>
    <row r="194" spans="1:30" x14ac:dyDescent="0.25">
      <c r="A194" t="s">
        <v>90</v>
      </c>
      <c r="B194" t="s">
        <v>9</v>
      </c>
      <c r="C194" t="s">
        <v>18</v>
      </c>
      <c r="D194" s="37">
        <v>3350.0656167979</v>
      </c>
      <c r="E194" s="37">
        <v>3480.9711286089237</v>
      </c>
      <c r="F194" s="5">
        <v>1835</v>
      </c>
      <c r="G194" s="37">
        <f t="shared" si="53"/>
        <v>3350.0656167979</v>
      </c>
      <c r="H194" s="37">
        <f t="shared" si="42"/>
        <v>130.90551181102364</v>
      </c>
      <c r="I194" s="37">
        <f t="shared" si="43"/>
        <v>1515.0656167979</v>
      </c>
      <c r="J194" s="37">
        <f t="shared" si="54"/>
        <v>1645.9711286089237</v>
      </c>
      <c r="K194" s="37">
        <f t="shared" si="55"/>
        <v>2</v>
      </c>
      <c r="L194" s="35">
        <f t="shared" si="62"/>
        <v>302</v>
      </c>
      <c r="M194" s="34"/>
      <c r="N194" s="35"/>
      <c r="O194">
        <v>188</v>
      </c>
      <c r="P194">
        <f t="shared" si="56"/>
        <v>114</v>
      </c>
      <c r="Q194">
        <f t="shared" si="57"/>
        <v>1</v>
      </c>
      <c r="R194">
        <f t="shared" ca="1" si="58"/>
        <v>1</v>
      </c>
      <c r="S194" t="str">
        <f t="shared" ca="1" si="59"/>
        <v>UE-19fS</v>
      </c>
      <c r="T194" t="str">
        <f t="shared" ca="1" si="44"/>
        <v>WTA</v>
      </c>
      <c r="U194" t="str">
        <f t="shared" ca="1" si="45"/>
        <v>QC</v>
      </c>
      <c r="V194" s="37">
        <f t="shared" ca="1" si="46"/>
        <v>4065.0787401574798</v>
      </c>
      <c r="W194" s="37">
        <f t="shared" ca="1" si="47"/>
        <v>4089.3569553805773</v>
      </c>
      <c r="X194" s="37">
        <f t="shared" ca="1" si="48"/>
        <v>10</v>
      </c>
      <c r="Y194" s="37">
        <f t="shared" ca="1" si="49"/>
        <v>10</v>
      </c>
      <c r="Z194" s="35">
        <f t="shared" ca="1" si="60"/>
        <v>4000</v>
      </c>
      <c r="AA194" s="35">
        <f t="shared" ca="1" si="50"/>
        <v>4400</v>
      </c>
      <c r="AB194" s="35">
        <f t="shared" ca="1" si="51"/>
        <v>4065.0787401574798</v>
      </c>
      <c r="AC194" s="35">
        <f t="shared" ca="1" si="52"/>
        <v>4089.3569553805773</v>
      </c>
      <c r="AD194" s="35">
        <f t="shared" ca="1" si="61"/>
        <v>24.278215223097504</v>
      </c>
    </row>
    <row r="195" spans="1:30" x14ac:dyDescent="0.25">
      <c r="A195" t="s">
        <v>90</v>
      </c>
      <c r="B195" t="s">
        <v>9</v>
      </c>
      <c r="C195" t="s">
        <v>5</v>
      </c>
      <c r="D195" s="37">
        <v>3480.9711286089237</v>
      </c>
      <c r="E195" s="37">
        <v>3562.0078740157478</v>
      </c>
      <c r="F195" s="5">
        <v>1835</v>
      </c>
      <c r="G195" s="37">
        <f t="shared" si="53"/>
        <v>3480.9711286089237</v>
      </c>
      <c r="H195" s="37">
        <f t="shared" si="42"/>
        <v>81.036745406824139</v>
      </c>
      <c r="I195" s="37">
        <f t="shared" si="43"/>
        <v>1645.9711286089237</v>
      </c>
      <c r="J195" s="37">
        <f t="shared" si="54"/>
        <v>1727.0078740157478</v>
      </c>
      <c r="K195" s="37">
        <f t="shared" si="55"/>
        <v>1</v>
      </c>
      <c r="L195" s="35">
        <f t="shared" si="62"/>
        <v>304</v>
      </c>
      <c r="M195" s="34"/>
      <c r="N195" s="35"/>
      <c r="O195">
        <v>189</v>
      </c>
      <c r="P195">
        <f t="shared" si="56"/>
        <v>115</v>
      </c>
      <c r="Q195">
        <f t="shared" si="57"/>
        <v>1</v>
      </c>
      <c r="R195">
        <f t="shared" ca="1" si="58"/>
        <v>1</v>
      </c>
      <c r="S195" t="str">
        <f t="shared" ca="1" si="59"/>
        <v>UE-19fS</v>
      </c>
      <c r="T195" t="str">
        <f t="shared" ca="1" si="44"/>
        <v>WTA</v>
      </c>
      <c r="U195" t="str">
        <f t="shared" ca="1" si="45"/>
        <v>DV</v>
      </c>
      <c r="V195" s="37">
        <f t="shared" ca="1" si="46"/>
        <v>4089.3569553805773</v>
      </c>
      <c r="W195" s="37">
        <f t="shared" ca="1" si="47"/>
        <v>4185.1574803149606</v>
      </c>
      <c r="X195" s="37">
        <f t="shared" ca="1" si="48"/>
        <v>10</v>
      </c>
      <c r="Y195" s="37">
        <f t="shared" ca="1" si="49"/>
        <v>10</v>
      </c>
      <c r="Z195" s="35">
        <f t="shared" ca="1" si="60"/>
        <v>4000</v>
      </c>
      <c r="AA195" s="35">
        <f t="shared" ca="1" si="50"/>
        <v>4400</v>
      </c>
      <c r="AB195" s="35">
        <f t="shared" ca="1" si="51"/>
        <v>4089.3569553805773</v>
      </c>
      <c r="AC195" s="35">
        <f t="shared" ca="1" si="52"/>
        <v>4185.1574803149606</v>
      </c>
      <c r="AD195" s="35">
        <f t="shared" ca="1" si="61"/>
        <v>95.800524934383247</v>
      </c>
    </row>
    <row r="196" spans="1:30" x14ac:dyDescent="0.25">
      <c r="A196" t="s">
        <v>90</v>
      </c>
      <c r="B196" t="s">
        <v>6</v>
      </c>
      <c r="C196" t="s">
        <v>19</v>
      </c>
      <c r="D196" s="37">
        <v>3562.0078740157478</v>
      </c>
      <c r="E196" s="37">
        <v>3662.0734908136483</v>
      </c>
      <c r="F196" s="5">
        <v>1835</v>
      </c>
      <c r="G196" s="37">
        <f t="shared" si="53"/>
        <v>3562.0078740157478</v>
      </c>
      <c r="H196" s="37">
        <f t="shared" si="42"/>
        <v>100.06561679790047</v>
      </c>
      <c r="I196" s="37">
        <f t="shared" si="43"/>
        <v>1727.0078740157478</v>
      </c>
      <c r="J196" s="37">
        <f t="shared" si="54"/>
        <v>1827.0734908136483</v>
      </c>
      <c r="K196" s="37">
        <f t="shared" si="55"/>
        <v>1</v>
      </c>
      <c r="L196" s="35">
        <f t="shared" si="62"/>
        <v>305</v>
      </c>
      <c r="M196" s="34"/>
      <c r="N196" s="35"/>
      <c r="O196">
        <v>190</v>
      </c>
      <c r="P196">
        <f t="shared" si="56"/>
        <v>116</v>
      </c>
      <c r="Q196">
        <f t="shared" si="57"/>
        <v>1</v>
      </c>
      <c r="R196">
        <f t="shared" ca="1" si="58"/>
        <v>2</v>
      </c>
      <c r="S196" t="str">
        <f t="shared" ca="1" si="59"/>
        <v>UE-19fS</v>
      </c>
      <c r="T196" t="str">
        <f t="shared" ca="1" si="44"/>
        <v>WTA</v>
      </c>
      <c r="U196" t="str">
        <f t="shared" ca="1" si="45"/>
        <v>DV</v>
      </c>
      <c r="V196" s="37">
        <f t="shared" ca="1" si="46"/>
        <v>4185.1574803149606</v>
      </c>
      <c r="W196" s="37">
        <f t="shared" ca="1" si="47"/>
        <v>4645.1312335958</v>
      </c>
      <c r="X196" s="37">
        <f t="shared" ca="1" si="48"/>
        <v>10</v>
      </c>
      <c r="Y196" s="37">
        <f t="shared" ca="1" si="49"/>
        <v>10</v>
      </c>
      <c r="Z196" s="35">
        <f t="shared" ca="1" si="60"/>
        <v>4000</v>
      </c>
      <c r="AA196" s="35">
        <f t="shared" ca="1" si="50"/>
        <v>4400</v>
      </c>
      <c r="AB196" s="35">
        <f t="shared" ca="1" si="51"/>
        <v>4185.1574803149606</v>
      </c>
      <c r="AC196" s="35">
        <f t="shared" ca="1" si="52"/>
        <v>4400</v>
      </c>
      <c r="AD196" s="35">
        <f t="shared" ca="1" si="61"/>
        <v>214.84251968503941</v>
      </c>
    </row>
    <row r="197" spans="1:30" x14ac:dyDescent="0.25">
      <c r="A197" t="s">
        <v>90</v>
      </c>
      <c r="B197" t="s">
        <v>9</v>
      </c>
      <c r="C197" t="s">
        <v>29</v>
      </c>
      <c r="D197" s="37">
        <v>3662.0734908136483</v>
      </c>
      <c r="E197" s="37">
        <v>3700.1312335958</v>
      </c>
      <c r="F197" s="5">
        <v>1835</v>
      </c>
      <c r="G197" s="37">
        <f t="shared" si="53"/>
        <v>3662.0734908136483</v>
      </c>
      <c r="H197" s="37">
        <f t="shared" si="42"/>
        <v>38.057742782151763</v>
      </c>
      <c r="I197" s="37">
        <f t="shared" si="43"/>
        <v>1827.0734908136483</v>
      </c>
      <c r="J197" s="37">
        <f t="shared" si="54"/>
        <v>1865.1312335958</v>
      </c>
      <c r="K197" s="37">
        <f t="shared" si="55"/>
        <v>1</v>
      </c>
      <c r="L197" s="35">
        <f t="shared" si="62"/>
        <v>306</v>
      </c>
      <c r="M197" s="34"/>
      <c r="N197" s="35"/>
      <c r="O197">
        <v>191</v>
      </c>
      <c r="P197">
        <f t="shared" si="56"/>
        <v>116</v>
      </c>
      <c r="Q197">
        <f t="shared" si="57"/>
        <v>2</v>
      </c>
      <c r="R197">
        <f t="shared" ca="1" si="58"/>
        <v>2</v>
      </c>
      <c r="S197" t="str">
        <f t="shared" ca="1" si="59"/>
        <v>UE-19fS</v>
      </c>
      <c r="T197" t="str">
        <f t="shared" ca="1" si="44"/>
        <v>WTA</v>
      </c>
      <c r="U197" t="str">
        <f t="shared" ca="1" si="45"/>
        <v>DV</v>
      </c>
      <c r="V197" s="37">
        <f t="shared" ca="1" si="46"/>
        <v>4185.1574803149606</v>
      </c>
      <c r="W197" s="37">
        <f t="shared" ca="1" si="47"/>
        <v>4645.1312335958</v>
      </c>
      <c r="X197" s="37">
        <f t="shared" ca="1" si="48"/>
        <v>10</v>
      </c>
      <c r="Y197" s="37">
        <f t="shared" ca="1" si="49"/>
        <v>11</v>
      </c>
      <c r="Z197" s="35">
        <f t="shared" ca="1" si="60"/>
        <v>4400</v>
      </c>
      <c r="AA197" s="35">
        <f t="shared" ca="1" si="50"/>
        <v>4800</v>
      </c>
      <c r="AB197" s="35">
        <f t="shared" ca="1" si="51"/>
        <v>4400</v>
      </c>
      <c r="AC197" s="35">
        <f t="shared" ca="1" si="52"/>
        <v>4645.1312335958</v>
      </c>
      <c r="AD197" s="35">
        <f t="shared" ca="1" si="61"/>
        <v>245.13123359580004</v>
      </c>
    </row>
    <row r="198" spans="1:30" x14ac:dyDescent="0.25">
      <c r="A198" t="s">
        <v>90</v>
      </c>
      <c r="B198" t="s">
        <v>11</v>
      </c>
      <c r="C198" t="s">
        <v>18</v>
      </c>
      <c r="D198" s="37">
        <v>3700.1312335958</v>
      </c>
      <c r="E198" s="37">
        <v>3895.9973753280838</v>
      </c>
      <c r="F198" s="5">
        <v>1835</v>
      </c>
      <c r="G198" s="37">
        <f t="shared" si="53"/>
        <v>3700.1312335958</v>
      </c>
      <c r="H198" s="37">
        <f t="shared" si="42"/>
        <v>195.86614173228372</v>
      </c>
      <c r="I198" s="37">
        <f t="shared" si="43"/>
        <v>1865.1312335958</v>
      </c>
      <c r="J198" s="37">
        <f t="shared" si="54"/>
        <v>2060.9973753280838</v>
      </c>
      <c r="K198" s="37">
        <f t="shared" si="55"/>
        <v>2</v>
      </c>
      <c r="L198" s="35">
        <f t="shared" si="62"/>
        <v>307</v>
      </c>
      <c r="M198" s="34"/>
      <c r="N198" s="35"/>
      <c r="O198">
        <v>192</v>
      </c>
      <c r="P198">
        <f t="shared" si="56"/>
        <v>117</v>
      </c>
      <c r="Q198">
        <f t="shared" si="57"/>
        <v>1</v>
      </c>
      <c r="R198">
        <f t="shared" ca="1" si="58"/>
        <v>1</v>
      </c>
      <c r="S198" t="str">
        <f t="shared" ca="1" si="59"/>
        <v>UE-19gS</v>
      </c>
      <c r="T198" t="str">
        <f t="shared" ca="1" si="44"/>
        <v>TCU</v>
      </c>
      <c r="U198" t="str">
        <f t="shared" ca="1" si="45"/>
        <v>ZC</v>
      </c>
      <c r="V198" s="37">
        <f t="shared" ca="1" si="46"/>
        <v>0</v>
      </c>
      <c r="W198" s="37">
        <f t="shared" ca="1" si="47"/>
        <v>80.015748031496059</v>
      </c>
      <c r="X198" s="37">
        <f t="shared" ca="1" si="48"/>
        <v>0</v>
      </c>
      <c r="Y198" s="37">
        <f t="shared" ca="1" si="49"/>
        <v>0</v>
      </c>
      <c r="Z198" s="35">
        <f t="shared" ca="1" si="60"/>
        <v>0</v>
      </c>
      <c r="AA198" s="35">
        <f t="shared" ca="1" si="50"/>
        <v>400</v>
      </c>
      <c r="AB198" s="35">
        <f t="shared" ca="1" si="51"/>
        <v>0</v>
      </c>
      <c r="AC198" s="35">
        <f t="shared" ca="1" si="52"/>
        <v>80.015748031496059</v>
      </c>
      <c r="AD198" s="35">
        <f t="shared" ca="1" si="61"/>
        <v>80.015748031496059</v>
      </c>
    </row>
    <row r="199" spans="1:30" x14ac:dyDescent="0.25">
      <c r="A199" t="s">
        <v>90</v>
      </c>
      <c r="B199" t="s">
        <v>11</v>
      </c>
      <c r="C199" t="s">
        <v>32</v>
      </c>
      <c r="D199" s="37">
        <v>3895.9973753280838</v>
      </c>
      <c r="E199" s="37">
        <v>4127.9527559055114</v>
      </c>
      <c r="F199" s="5">
        <v>1835</v>
      </c>
      <c r="G199" s="37">
        <f t="shared" si="53"/>
        <v>3895.9973753280838</v>
      </c>
      <c r="H199" s="37">
        <f t="shared" ref="H199:H262" si="63">E199-G199</f>
        <v>231.9553805774276</v>
      </c>
      <c r="I199" s="37">
        <f t="shared" ref="I199:I262" si="64">IF(G199=F199,0,I198+H198)</f>
        <v>2060.9973753280838</v>
      </c>
      <c r="J199" s="37">
        <f t="shared" si="54"/>
        <v>2292.9527559055114</v>
      </c>
      <c r="K199" s="37">
        <f t="shared" si="55"/>
        <v>1</v>
      </c>
      <c r="L199" s="35">
        <f t="shared" si="62"/>
        <v>309</v>
      </c>
      <c r="M199" s="34"/>
      <c r="N199" s="35"/>
      <c r="O199">
        <v>193</v>
      </c>
      <c r="P199">
        <f t="shared" si="56"/>
        <v>118</v>
      </c>
      <c r="Q199">
        <f t="shared" si="57"/>
        <v>1</v>
      </c>
      <c r="R199">
        <f t="shared" ca="1" si="58"/>
        <v>1</v>
      </c>
      <c r="S199" t="str">
        <f t="shared" ca="1" si="59"/>
        <v>UE-19gS</v>
      </c>
      <c r="T199" t="str">
        <f t="shared" ref="T199:T262" ca="1" si="65">OFFSET($B$6,$P199,0)</f>
        <v>TCU</v>
      </c>
      <c r="U199" t="str">
        <f t="shared" ref="U199:U262" ca="1" si="66">OFFSET($C$6,$P199,0)</f>
        <v>PI, CC, AR</v>
      </c>
      <c r="V199" s="37">
        <f t="shared" ref="V199:V262" ca="1" si="67">OFFSET($I$6,$P199,0)</f>
        <v>80.015748031496059</v>
      </c>
      <c r="W199" s="37">
        <f t="shared" ref="W199:W262" ca="1" si="68">OFFSET($J$6,$P199,0)</f>
        <v>117.08923884514434</v>
      </c>
      <c r="X199" s="37">
        <f t="shared" ref="X199:X262" ca="1" si="69">TRUNC(V199/400)</f>
        <v>0</v>
      </c>
      <c r="Y199" s="37">
        <f t="shared" ref="Y199:Y262" ca="1" si="70">IF(Q199=1,X199,Y198+1)</f>
        <v>0</v>
      </c>
      <c r="Z199" s="35">
        <f t="shared" ca="1" si="60"/>
        <v>0</v>
      </c>
      <c r="AA199" s="35">
        <f t="shared" ref="AA199:AA262" ca="1" si="71">400*(Y199+1)</f>
        <v>400</v>
      </c>
      <c r="AB199" s="35">
        <f t="shared" ref="AB199:AB262" ca="1" si="72">IF(Q199=1,V199,Z199)</f>
        <v>80.015748031496059</v>
      </c>
      <c r="AC199" s="35">
        <f t="shared" ref="AC199:AC262" ca="1" si="73">IF(Q199=R199,W199,AA199)</f>
        <v>117.08923884514434</v>
      </c>
      <c r="AD199" s="35">
        <f t="shared" ca="1" si="61"/>
        <v>37.073490813648277</v>
      </c>
    </row>
    <row r="200" spans="1:30" x14ac:dyDescent="0.25">
      <c r="A200" t="s">
        <v>90</v>
      </c>
      <c r="B200" t="s">
        <v>11</v>
      </c>
      <c r="C200" t="s">
        <v>32</v>
      </c>
      <c r="D200" s="37">
        <v>4127.9527559055114</v>
      </c>
      <c r="E200" s="37">
        <v>4166.010498687664</v>
      </c>
      <c r="F200" s="5">
        <v>1835</v>
      </c>
      <c r="G200" s="37">
        <f t="shared" ref="G200:G263" si="74">IF(A199=A200,D200,F200)</f>
        <v>4127.9527559055114</v>
      </c>
      <c r="H200" s="37">
        <f t="shared" si="63"/>
        <v>38.057742782152673</v>
      </c>
      <c r="I200" s="37">
        <f t="shared" si="64"/>
        <v>2292.9527559055114</v>
      </c>
      <c r="J200" s="37">
        <f t="shared" ref="J200:J263" si="75">I200+H200</f>
        <v>2331.010498687664</v>
      </c>
      <c r="K200" s="37">
        <f t="shared" ref="K200:K263" si="76">((INT(J200/400)+1) - (INT(I200/400)+1))+1</f>
        <v>1</v>
      </c>
      <c r="L200" s="35">
        <f t="shared" si="62"/>
        <v>310</v>
      </c>
      <c r="M200" s="34"/>
      <c r="N200" s="35"/>
      <c r="O200">
        <v>194</v>
      </c>
      <c r="P200">
        <f t="shared" ref="P200:P263" si="77">MATCH(O200,$L$7:$L$99991)</f>
        <v>119</v>
      </c>
      <c r="Q200">
        <f t="shared" ref="Q200:Q263" si="78">IF(P200=P199,Q199+1,1)</f>
        <v>1</v>
      </c>
      <c r="R200">
        <f t="shared" ref="R200:R263" ca="1" si="79">OFFSET($K$6,P200,0)</f>
        <v>1</v>
      </c>
      <c r="S200" t="str">
        <f t="shared" ref="S200:S263" ca="1" si="80">OFFSET($A$6,P200,0)</f>
        <v>UE-19gS</v>
      </c>
      <c r="T200" t="str">
        <f t="shared" ca="1" si="65"/>
        <v>TCU</v>
      </c>
      <c r="U200" t="str">
        <f t="shared" ca="1" si="66"/>
        <v>ZE</v>
      </c>
      <c r="V200" s="37">
        <f t="shared" ca="1" si="67"/>
        <v>117.08923884514434</v>
      </c>
      <c r="W200" s="37">
        <f t="shared" ca="1" si="68"/>
        <v>235.85564304461923</v>
      </c>
      <c r="X200" s="37">
        <f t="shared" ca="1" si="69"/>
        <v>0</v>
      </c>
      <c r="Y200" s="37">
        <f t="shared" ca="1" si="70"/>
        <v>0</v>
      </c>
      <c r="Z200" s="35">
        <f t="shared" ref="Z200:Z263" ca="1" si="81">AA200-400</f>
        <v>0</v>
      </c>
      <c r="AA200" s="35">
        <f t="shared" ca="1" si="71"/>
        <v>400</v>
      </c>
      <c r="AB200" s="35">
        <f t="shared" ca="1" si="72"/>
        <v>117.08923884514434</v>
      </c>
      <c r="AC200" s="35">
        <f t="shared" ca="1" si="73"/>
        <v>235.85564304461923</v>
      </c>
      <c r="AD200" s="35">
        <f t="shared" ref="AD200:AD263" ca="1" si="82">AC200-AB200</f>
        <v>118.76640419947489</v>
      </c>
    </row>
    <row r="201" spans="1:30" x14ac:dyDescent="0.25">
      <c r="A201" t="s">
        <v>90</v>
      </c>
      <c r="B201" t="s">
        <v>11</v>
      </c>
      <c r="C201" t="s">
        <v>18</v>
      </c>
      <c r="D201" s="37">
        <v>4166.010498687664</v>
      </c>
      <c r="E201" s="37">
        <v>4234.908136482939</v>
      </c>
      <c r="F201" s="5">
        <v>1835</v>
      </c>
      <c r="G201" s="37">
        <f t="shared" si="74"/>
        <v>4166.010498687664</v>
      </c>
      <c r="H201" s="37">
        <f t="shared" si="63"/>
        <v>68.897637795274932</v>
      </c>
      <c r="I201" s="37">
        <f t="shared" si="64"/>
        <v>2331.010498687664</v>
      </c>
      <c r="J201" s="37">
        <f t="shared" si="75"/>
        <v>2399.908136482939</v>
      </c>
      <c r="K201" s="37">
        <f t="shared" si="76"/>
        <v>1</v>
      </c>
      <c r="L201" s="35">
        <f t="shared" ref="L201:L264" si="83">L200+K200</f>
        <v>311</v>
      </c>
      <c r="M201" s="34"/>
      <c r="N201" s="35"/>
      <c r="O201">
        <v>195</v>
      </c>
      <c r="P201">
        <f t="shared" si="77"/>
        <v>120</v>
      </c>
      <c r="Q201">
        <f t="shared" si="78"/>
        <v>1</v>
      </c>
      <c r="R201">
        <f t="shared" ca="1" si="79"/>
        <v>2</v>
      </c>
      <c r="S201" t="str">
        <f t="shared" ca="1" si="80"/>
        <v>UE-19gS</v>
      </c>
      <c r="T201" t="str">
        <f t="shared" ca="1" si="65"/>
        <v>TCU</v>
      </c>
      <c r="U201" t="str">
        <f t="shared" ca="1" si="66"/>
        <v>ZE</v>
      </c>
      <c r="V201" s="37">
        <f t="shared" ca="1" si="67"/>
        <v>235.85564304461923</v>
      </c>
      <c r="W201" s="37">
        <f t="shared" ca="1" si="68"/>
        <v>605.93438320209998</v>
      </c>
      <c r="X201" s="37">
        <f t="shared" ca="1" si="69"/>
        <v>0</v>
      </c>
      <c r="Y201" s="37">
        <f t="shared" ca="1" si="70"/>
        <v>0</v>
      </c>
      <c r="Z201" s="35">
        <f t="shared" ca="1" si="81"/>
        <v>0</v>
      </c>
      <c r="AA201" s="35">
        <f t="shared" ca="1" si="71"/>
        <v>400</v>
      </c>
      <c r="AB201" s="35">
        <f t="shared" ca="1" si="72"/>
        <v>235.85564304461923</v>
      </c>
      <c r="AC201" s="35">
        <f t="shared" ca="1" si="73"/>
        <v>400</v>
      </c>
      <c r="AD201" s="35">
        <f t="shared" ca="1" si="82"/>
        <v>164.14435695538077</v>
      </c>
    </row>
    <row r="202" spans="1:30" x14ac:dyDescent="0.25">
      <c r="A202" t="s">
        <v>90</v>
      </c>
      <c r="B202" t="s">
        <v>11</v>
      </c>
      <c r="C202" t="s">
        <v>18</v>
      </c>
      <c r="D202" s="37">
        <v>4234.908136482939</v>
      </c>
      <c r="E202" s="37">
        <v>4251.9685039370079</v>
      </c>
      <c r="F202" s="5">
        <v>1835</v>
      </c>
      <c r="G202" s="37">
        <f t="shared" si="74"/>
        <v>4234.908136482939</v>
      </c>
      <c r="H202" s="37">
        <f t="shared" si="63"/>
        <v>17.06036745406891</v>
      </c>
      <c r="I202" s="37">
        <f t="shared" si="64"/>
        <v>2399.908136482939</v>
      </c>
      <c r="J202" s="37">
        <f t="shared" si="75"/>
        <v>2416.9685039370079</v>
      </c>
      <c r="K202" s="37">
        <f t="shared" si="76"/>
        <v>2</v>
      </c>
      <c r="L202" s="35">
        <f t="shared" si="83"/>
        <v>312</v>
      </c>
      <c r="M202" s="34"/>
      <c r="N202" s="35"/>
      <c r="O202">
        <v>196</v>
      </c>
      <c r="P202">
        <f t="shared" si="77"/>
        <v>120</v>
      </c>
      <c r="Q202">
        <f t="shared" si="78"/>
        <v>2</v>
      </c>
      <c r="R202">
        <f t="shared" ca="1" si="79"/>
        <v>2</v>
      </c>
      <c r="S202" t="str">
        <f t="shared" ca="1" si="80"/>
        <v>UE-19gS</v>
      </c>
      <c r="T202" t="str">
        <f t="shared" ca="1" si="65"/>
        <v>TCU</v>
      </c>
      <c r="U202" t="str">
        <f t="shared" ca="1" si="66"/>
        <v>ZE</v>
      </c>
      <c r="V202" s="37">
        <f t="shared" ca="1" si="67"/>
        <v>235.85564304461923</v>
      </c>
      <c r="W202" s="37">
        <f t="shared" ca="1" si="68"/>
        <v>605.93438320209998</v>
      </c>
      <c r="X202" s="37">
        <f t="shared" ca="1" si="69"/>
        <v>0</v>
      </c>
      <c r="Y202" s="37">
        <f t="shared" ca="1" si="70"/>
        <v>1</v>
      </c>
      <c r="Z202" s="35">
        <f t="shared" ca="1" si="81"/>
        <v>400</v>
      </c>
      <c r="AA202" s="35">
        <f t="shared" ca="1" si="71"/>
        <v>800</v>
      </c>
      <c r="AB202" s="35">
        <f t="shared" ca="1" si="72"/>
        <v>400</v>
      </c>
      <c r="AC202" s="35">
        <f t="shared" ca="1" si="73"/>
        <v>605.93438320209998</v>
      </c>
      <c r="AD202" s="35">
        <f t="shared" ca="1" si="82"/>
        <v>205.93438320209998</v>
      </c>
    </row>
    <row r="203" spans="1:30" x14ac:dyDescent="0.25">
      <c r="A203" t="s">
        <v>90</v>
      </c>
      <c r="B203" t="s">
        <v>11</v>
      </c>
      <c r="C203" t="s">
        <v>29</v>
      </c>
      <c r="D203" s="37">
        <v>4251.9685039370079</v>
      </c>
      <c r="E203" s="37">
        <v>4368.1102362204729</v>
      </c>
      <c r="F203" s="5">
        <v>1835</v>
      </c>
      <c r="G203" s="37">
        <f t="shared" si="74"/>
        <v>4251.9685039370079</v>
      </c>
      <c r="H203" s="37">
        <f t="shared" si="63"/>
        <v>116.14173228346499</v>
      </c>
      <c r="I203" s="37">
        <f t="shared" si="64"/>
        <v>2416.9685039370079</v>
      </c>
      <c r="J203" s="37">
        <f t="shared" si="75"/>
        <v>2533.1102362204729</v>
      </c>
      <c r="K203" s="37">
        <f t="shared" si="76"/>
        <v>1</v>
      </c>
      <c r="L203" s="35">
        <f t="shared" si="83"/>
        <v>314</v>
      </c>
      <c r="M203" s="34"/>
      <c r="N203" s="35"/>
      <c r="O203">
        <v>197</v>
      </c>
      <c r="P203">
        <f t="shared" si="77"/>
        <v>121</v>
      </c>
      <c r="Q203">
        <f t="shared" si="78"/>
        <v>1</v>
      </c>
      <c r="R203">
        <f t="shared" ca="1" si="79"/>
        <v>2</v>
      </c>
      <c r="S203" t="str">
        <f t="shared" ca="1" si="80"/>
        <v>UE-19gS</v>
      </c>
      <c r="T203" t="str">
        <f t="shared" ca="1" si="65"/>
        <v>LFA</v>
      </c>
      <c r="U203" t="str">
        <f t="shared" ca="1" si="66"/>
        <v>DV</v>
      </c>
      <c r="V203" s="37">
        <f t="shared" ca="1" si="67"/>
        <v>605.93438320209998</v>
      </c>
      <c r="W203" s="37">
        <f t="shared" ca="1" si="68"/>
        <v>870.04199475065616</v>
      </c>
      <c r="X203" s="37">
        <f t="shared" ca="1" si="69"/>
        <v>1</v>
      </c>
      <c r="Y203" s="37">
        <f t="shared" ca="1" si="70"/>
        <v>1</v>
      </c>
      <c r="Z203" s="35">
        <f t="shared" ca="1" si="81"/>
        <v>400</v>
      </c>
      <c r="AA203" s="35">
        <f t="shared" ca="1" si="71"/>
        <v>800</v>
      </c>
      <c r="AB203" s="35">
        <f t="shared" ca="1" si="72"/>
        <v>605.93438320209998</v>
      </c>
      <c r="AC203" s="35">
        <f t="shared" ca="1" si="73"/>
        <v>800</v>
      </c>
      <c r="AD203" s="35">
        <f t="shared" ca="1" si="82"/>
        <v>194.06561679790002</v>
      </c>
    </row>
    <row r="204" spans="1:30" x14ac:dyDescent="0.25">
      <c r="A204" t="s">
        <v>90</v>
      </c>
      <c r="B204" t="s">
        <v>11</v>
      </c>
      <c r="C204" t="s">
        <v>29</v>
      </c>
      <c r="D204" s="37">
        <v>4368.1102362204729</v>
      </c>
      <c r="E204" s="37">
        <v>4496.0629921259842</v>
      </c>
      <c r="F204" s="5">
        <v>1835</v>
      </c>
      <c r="G204" s="37">
        <f t="shared" si="74"/>
        <v>4368.1102362204729</v>
      </c>
      <c r="H204" s="37">
        <f t="shared" si="63"/>
        <v>127.95275590551137</v>
      </c>
      <c r="I204" s="37">
        <f t="shared" si="64"/>
        <v>2533.1102362204729</v>
      </c>
      <c r="J204" s="37">
        <f t="shared" si="75"/>
        <v>2661.0629921259842</v>
      </c>
      <c r="K204" s="37">
        <f t="shared" si="76"/>
        <v>1</v>
      </c>
      <c r="L204" s="35">
        <f t="shared" si="83"/>
        <v>315</v>
      </c>
      <c r="M204" s="34"/>
      <c r="N204" s="35"/>
      <c r="O204">
        <v>198</v>
      </c>
      <c r="P204">
        <f t="shared" si="77"/>
        <v>121</v>
      </c>
      <c r="Q204">
        <f t="shared" si="78"/>
        <v>2</v>
      </c>
      <c r="R204">
        <f t="shared" ca="1" si="79"/>
        <v>2</v>
      </c>
      <c r="S204" t="str">
        <f t="shared" ca="1" si="80"/>
        <v>UE-19gS</v>
      </c>
      <c r="T204" t="str">
        <f t="shared" ca="1" si="65"/>
        <v>LFA</v>
      </c>
      <c r="U204" t="str">
        <f t="shared" ca="1" si="66"/>
        <v>DV</v>
      </c>
      <c r="V204" s="37">
        <f t="shared" ca="1" si="67"/>
        <v>605.93438320209998</v>
      </c>
      <c r="W204" s="37">
        <f t="shared" ca="1" si="68"/>
        <v>870.04199475065616</v>
      </c>
      <c r="X204" s="37">
        <f t="shared" ca="1" si="69"/>
        <v>1</v>
      </c>
      <c r="Y204" s="37">
        <f t="shared" ca="1" si="70"/>
        <v>2</v>
      </c>
      <c r="Z204" s="35">
        <f t="shared" ca="1" si="81"/>
        <v>800</v>
      </c>
      <c r="AA204" s="35">
        <f t="shared" ca="1" si="71"/>
        <v>1200</v>
      </c>
      <c r="AB204" s="35">
        <f t="shared" ca="1" si="72"/>
        <v>800</v>
      </c>
      <c r="AC204" s="35">
        <f t="shared" ca="1" si="73"/>
        <v>870.04199475065616</v>
      </c>
      <c r="AD204" s="35">
        <f t="shared" ca="1" si="82"/>
        <v>70.041994750656158</v>
      </c>
    </row>
    <row r="205" spans="1:30" x14ac:dyDescent="0.25">
      <c r="A205" t="s">
        <v>90</v>
      </c>
      <c r="B205" t="s">
        <v>11</v>
      </c>
      <c r="C205" t="s">
        <v>32</v>
      </c>
      <c r="D205" s="37">
        <v>4496.0629921259842</v>
      </c>
      <c r="E205" s="37">
        <v>4746.0629921259833</v>
      </c>
      <c r="F205" s="5">
        <v>1835</v>
      </c>
      <c r="G205" s="37">
        <f t="shared" si="74"/>
        <v>4496.0629921259842</v>
      </c>
      <c r="H205" s="37">
        <f t="shared" si="63"/>
        <v>249.99999999999909</v>
      </c>
      <c r="I205" s="37">
        <f t="shared" si="64"/>
        <v>2661.0629921259842</v>
      </c>
      <c r="J205" s="37">
        <f t="shared" si="75"/>
        <v>2911.0629921259833</v>
      </c>
      <c r="K205" s="37">
        <f t="shared" si="76"/>
        <v>2</v>
      </c>
      <c r="L205" s="35">
        <f t="shared" si="83"/>
        <v>316</v>
      </c>
      <c r="M205" s="34"/>
      <c r="N205" s="35"/>
      <c r="O205">
        <v>199</v>
      </c>
      <c r="P205">
        <f t="shared" si="77"/>
        <v>122</v>
      </c>
      <c r="Q205">
        <f t="shared" si="78"/>
        <v>1</v>
      </c>
      <c r="R205">
        <f t="shared" ca="1" si="79"/>
        <v>1</v>
      </c>
      <c r="S205" t="str">
        <f t="shared" ca="1" si="80"/>
        <v>UE-19gS</v>
      </c>
      <c r="T205" t="str">
        <f t="shared" ca="1" si="65"/>
        <v>TCU</v>
      </c>
      <c r="U205" t="str">
        <f t="shared" ca="1" si="66"/>
        <v>ZE</v>
      </c>
      <c r="V205" s="37">
        <f t="shared" ca="1" si="67"/>
        <v>870.04199475065616</v>
      </c>
      <c r="W205" s="37">
        <f t="shared" ca="1" si="68"/>
        <v>1032.1154855643044</v>
      </c>
      <c r="X205" s="37">
        <f t="shared" ca="1" si="69"/>
        <v>2</v>
      </c>
      <c r="Y205" s="37">
        <f t="shared" ca="1" si="70"/>
        <v>2</v>
      </c>
      <c r="Z205" s="35">
        <f t="shared" ca="1" si="81"/>
        <v>800</v>
      </c>
      <c r="AA205" s="35">
        <f t="shared" ca="1" si="71"/>
        <v>1200</v>
      </c>
      <c r="AB205" s="35">
        <f t="shared" ca="1" si="72"/>
        <v>870.04199475065616</v>
      </c>
      <c r="AC205" s="35">
        <f t="shared" ca="1" si="73"/>
        <v>1032.1154855643044</v>
      </c>
      <c r="AD205" s="35">
        <f t="shared" ca="1" si="82"/>
        <v>162.07349081364828</v>
      </c>
    </row>
    <row r="206" spans="1:30" x14ac:dyDescent="0.25">
      <c r="A206" t="s">
        <v>90</v>
      </c>
      <c r="B206" t="s">
        <v>9</v>
      </c>
      <c r="C206" t="s">
        <v>5</v>
      </c>
      <c r="D206" s="37">
        <v>4746.0629921259833</v>
      </c>
      <c r="E206" s="37">
        <v>5080.0524934383202</v>
      </c>
      <c r="F206" s="5">
        <v>1835</v>
      </c>
      <c r="G206" s="37">
        <f t="shared" si="74"/>
        <v>4746.0629921259833</v>
      </c>
      <c r="H206" s="37">
        <f t="shared" si="63"/>
        <v>333.98950131233687</v>
      </c>
      <c r="I206" s="37">
        <f t="shared" si="64"/>
        <v>2911.0629921259833</v>
      </c>
      <c r="J206" s="37">
        <f t="shared" si="75"/>
        <v>3245.0524934383202</v>
      </c>
      <c r="K206" s="37">
        <f t="shared" si="76"/>
        <v>2</v>
      </c>
      <c r="L206" s="35">
        <f t="shared" si="83"/>
        <v>318</v>
      </c>
      <c r="M206" s="34"/>
      <c r="N206" s="35"/>
      <c r="O206">
        <v>200</v>
      </c>
      <c r="P206">
        <f t="shared" si="77"/>
        <v>123</v>
      </c>
      <c r="Q206">
        <f t="shared" si="78"/>
        <v>1</v>
      </c>
      <c r="R206">
        <f t="shared" ca="1" si="79"/>
        <v>3</v>
      </c>
      <c r="S206" t="str">
        <f t="shared" ca="1" si="80"/>
        <v>UE-19gS</v>
      </c>
      <c r="T206" t="str">
        <f t="shared" ca="1" si="65"/>
        <v>LFA</v>
      </c>
      <c r="U206" t="str">
        <f t="shared" ca="1" si="66"/>
        <v>DV</v>
      </c>
      <c r="V206" s="37">
        <f t="shared" ca="1" si="67"/>
        <v>1032.1154855643044</v>
      </c>
      <c r="W206" s="37">
        <f t="shared" ca="1" si="68"/>
        <v>1656.1312335958</v>
      </c>
      <c r="X206" s="37">
        <f t="shared" ca="1" si="69"/>
        <v>2</v>
      </c>
      <c r="Y206" s="37">
        <f t="shared" ca="1" si="70"/>
        <v>2</v>
      </c>
      <c r="Z206" s="35">
        <f t="shared" ca="1" si="81"/>
        <v>800</v>
      </c>
      <c r="AA206" s="35">
        <f t="shared" ca="1" si="71"/>
        <v>1200</v>
      </c>
      <c r="AB206" s="35">
        <f t="shared" ca="1" si="72"/>
        <v>1032.1154855643044</v>
      </c>
      <c r="AC206" s="35">
        <f t="shared" ca="1" si="73"/>
        <v>1200</v>
      </c>
      <c r="AD206" s="35">
        <f t="shared" ca="1" si="82"/>
        <v>167.88451443569556</v>
      </c>
    </row>
    <row r="207" spans="1:30" x14ac:dyDescent="0.25">
      <c r="A207" t="s">
        <v>90</v>
      </c>
      <c r="B207" t="s">
        <v>11</v>
      </c>
      <c r="C207" t="s">
        <v>29</v>
      </c>
      <c r="D207" s="37">
        <v>5080.0524934383202</v>
      </c>
      <c r="E207" s="37">
        <v>5113.8451443569556</v>
      </c>
      <c r="F207" s="5">
        <v>1835</v>
      </c>
      <c r="G207" s="37">
        <f t="shared" si="74"/>
        <v>5080.0524934383202</v>
      </c>
      <c r="H207" s="37">
        <f t="shared" si="63"/>
        <v>33.792650918635445</v>
      </c>
      <c r="I207" s="37">
        <f t="shared" si="64"/>
        <v>3245.0524934383202</v>
      </c>
      <c r="J207" s="37">
        <f t="shared" si="75"/>
        <v>3278.8451443569556</v>
      </c>
      <c r="K207" s="37">
        <f t="shared" si="76"/>
        <v>1</v>
      </c>
      <c r="L207" s="35">
        <f t="shared" si="83"/>
        <v>320</v>
      </c>
      <c r="M207" s="34"/>
      <c r="N207" s="35"/>
      <c r="O207">
        <v>201</v>
      </c>
      <c r="P207">
        <f t="shared" si="77"/>
        <v>123</v>
      </c>
      <c r="Q207">
        <f t="shared" si="78"/>
        <v>2</v>
      </c>
      <c r="R207">
        <f t="shared" ca="1" si="79"/>
        <v>3</v>
      </c>
      <c r="S207" t="str">
        <f t="shared" ca="1" si="80"/>
        <v>UE-19gS</v>
      </c>
      <c r="T207" t="str">
        <f t="shared" ca="1" si="65"/>
        <v>LFA</v>
      </c>
      <c r="U207" t="str">
        <f t="shared" ca="1" si="66"/>
        <v>DV</v>
      </c>
      <c r="V207" s="37">
        <f t="shared" ca="1" si="67"/>
        <v>1032.1154855643044</v>
      </c>
      <c r="W207" s="37">
        <f t="shared" ca="1" si="68"/>
        <v>1656.1312335958</v>
      </c>
      <c r="X207" s="37">
        <f t="shared" ca="1" si="69"/>
        <v>2</v>
      </c>
      <c r="Y207" s="37">
        <f t="shared" ca="1" si="70"/>
        <v>3</v>
      </c>
      <c r="Z207" s="35">
        <f t="shared" ca="1" si="81"/>
        <v>1200</v>
      </c>
      <c r="AA207" s="35">
        <f t="shared" ca="1" si="71"/>
        <v>1600</v>
      </c>
      <c r="AB207" s="35">
        <f t="shared" ca="1" si="72"/>
        <v>1200</v>
      </c>
      <c r="AC207" s="35">
        <f t="shared" ca="1" si="73"/>
        <v>1600</v>
      </c>
      <c r="AD207" s="35">
        <f t="shared" ca="1" si="82"/>
        <v>400</v>
      </c>
    </row>
    <row r="208" spans="1:30" x14ac:dyDescent="0.25">
      <c r="A208" t="s">
        <v>90</v>
      </c>
      <c r="B208" t="s">
        <v>9</v>
      </c>
      <c r="C208" t="s">
        <v>5</v>
      </c>
      <c r="D208" s="37">
        <v>5113.8451443569556</v>
      </c>
      <c r="E208" s="37">
        <v>5123.0314960629921</v>
      </c>
      <c r="F208" s="5">
        <v>1835</v>
      </c>
      <c r="G208" s="37">
        <f t="shared" si="74"/>
        <v>5113.8451443569556</v>
      </c>
      <c r="H208" s="37">
        <f t="shared" si="63"/>
        <v>9.1863517060364757</v>
      </c>
      <c r="I208" s="37">
        <f t="shared" si="64"/>
        <v>3278.8451443569556</v>
      </c>
      <c r="J208" s="37">
        <f t="shared" si="75"/>
        <v>3288.0314960629921</v>
      </c>
      <c r="K208" s="37">
        <f t="shared" si="76"/>
        <v>1</v>
      </c>
      <c r="L208" s="35">
        <f t="shared" si="83"/>
        <v>321</v>
      </c>
      <c r="M208" s="34"/>
      <c r="N208" s="35"/>
      <c r="O208">
        <v>202</v>
      </c>
      <c r="P208">
        <f t="shared" si="77"/>
        <v>123</v>
      </c>
      <c r="Q208">
        <f t="shared" si="78"/>
        <v>3</v>
      </c>
      <c r="R208">
        <f t="shared" ca="1" si="79"/>
        <v>3</v>
      </c>
      <c r="S208" t="str">
        <f t="shared" ca="1" si="80"/>
        <v>UE-19gS</v>
      </c>
      <c r="T208" t="str">
        <f t="shared" ca="1" si="65"/>
        <v>LFA</v>
      </c>
      <c r="U208" t="str">
        <f t="shared" ca="1" si="66"/>
        <v>DV</v>
      </c>
      <c r="V208" s="37">
        <f t="shared" ca="1" si="67"/>
        <v>1032.1154855643044</v>
      </c>
      <c r="W208" s="37">
        <f t="shared" ca="1" si="68"/>
        <v>1656.1312335958</v>
      </c>
      <c r="X208" s="37">
        <f t="shared" ca="1" si="69"/>
        <v>2</v>
      </c>
      <c r="Y208" s="37">
        <f t="shared" ca="1" si="70"/>
        <v>4</v>
      </c>
      <c r="Z208" s="35">
        <f t="shared" ca="1" si="81"/>
        <v>1600</v>
      </c>
      <c r="AA208" s="35">
        <f t="shared" ca="1" si="71"/>
        <v>2000</v>
      </c>
      <c r="AB208" s="35">
        <f t="shared" ca="1" si="72"/>
        <v>1600</v>
      </c>
      <c r="AC208" s="35">
        <f t="shared" ca="1" si="73"/>
        <v>1656.1312335958</v>
      </c>
      <c r="AD208" s="35">
        <f t="shared" ca="1" si="82"/>
        <v>56.13123359580004</v>
      </c>
    </row>
    <row r="209" spans="1:30" x14ac:dyDescent="0.25">
      <c r="A209" t="s">
        <v>90</v>
      </c>
      <c r="B209" t="s">
        <v>9</v>
      </c>
      <c r="C209" t="s">
        <v>5</v>
      </c>
      <c r="D209" s="37">
        <v>5123.0314960629921</v>
      </c>
      <c r="E209" s="37">
        <v>5176.8372703412078</v>
      </c>
      <c r="F209" s="5">
        <v>1835</v>
      </c>
      <c r="G209" s="37">
        <f t="shared" si="74"/>
        <v>5123.0314960629921</v>
      </c>
      <c r="H209" s="37">
        <f t="shared" si="63"/>
        <v>53.805774278215722</v>
      </c>
      <c r="I209" s="37">
        <f t="shared" si="64"/>
        <v>3288.0314960629921</v>
      </c>
      <c r="J209" s="37">
        <f t="shared" si="75"/>
        <v>3341.8372703412078</v>
      </c>
      <c r="K209" s="37">
        <f t="shared" si="76"/>
        <v>1</v>
      </c>
      <c r="L209" s="35">
        <f t="shared" si="83"/>
        <v>322</v>
      </c>
      <c r="M209" s="34"/>
      <c r="N209" s="35"/>
      <c r="O209">
        <v>203</v>
      </c>
      <c r="P209">
        <f t="shared" si="77"/>
        <v>124</v>
      </c>
      <c r="Q209">
        <f t="shared" si="78"/>
        <v>1</v>
      </c>
      <c r="R209">
        <f t="shared" ca="1" si="79"/>
        <v>1</v>
      </c>
      <c r="S209" t="str">
        <f t="shared" ca="1" si="80"/>
        <v>UE-19gS</v>
      </c>
      <c r="T209" t="str">
        <f t="shared" ca="1" si="65"/>
        <v>TCU</v>
      </c>
      <c r="U209" t="str">
        <f t="shared" ca="1" si="66"/>
        <v>ZE</v>
      </c>
      <c r="V209" s="37">
        <f t="shared" ca="1" si="67"/>
        <v>1656.1312335958</v>
      </c>
      <c r="W209" s="37">
        <f t="shared" ca="1" si="68"/>
        <v>1715.8425196850394</v>
      </c>
      <c r="X209" s="37">
        <f t="shared" ca="1" si="69"/>
        <v>4</v>
      </c>
      <c r="Y209" s="37">
        <f t="shared" ca="1" si="70"/>
        <v>4</v>
      </c>
      <c r="Z209" s="35">
        <f t="shared" ca="1" si="81"/>
        <v>1600</v>
      </c>
      <c r="AA209" s="35">
        <f t="shared" ca="1" si="71"/>
        <v>2000</v>
      </c>
      <c r="AB209" s="35">
        <f t="shared" ca="1" si="72"/>
        <v>1656.1312335958</v>
      </c>
      <c r="AC209" s="35">
        <f t="shared" ca="1" si="73"/>
        <v>1715.8425196850394</v>
      </c>
      <c r="AD209" s="35">
        <f t="shared" ca="1" si="82"/>
        <v>59.711286089239366</v>
      </c>
    </row>
    <row r="210" spans="1:30" x14ac:dyDescent="0.25">
      <c r="A210" t="s">
        <v>90</v>
      </c>
      <c r="B210" t="s">
        <v>11</v>
      </c>
      <c r="C210" t="s">
        <v>18</v>
      </c>
      <c r="D210" s="37">
        <v>5176.8372703412078</v>
      </c>
      <c r="E210" s="37">
        <v>5291.010498687664</v>
      </c>
      <c r="F210" s="5">
        <v>1835</v>
      </c>
      <c r="G210" s="37">
        <f t="shared" si="74"/>
        <v>5176.8372703412078</v>
      </c>
      <c r="H210" s="37">
        <f t="shared" si="63"/>
        <v>114.1732283464562</v>
      </c>
      <c r="I210" s="37">
        <f t="shared" si="64"/>
        <v>3341.8372703412078</v>
      </c>
      <c r="J210" s="37">
        <f t="shared" si="75"/>
        <v>3456.010498687664</v>
      </c>
      <c r="K210" s="37">
        <f t="shared" si="76"/>
        <v>1</v>
      </c>
      <c r="L210" s="35">
        <f t="shared" si="83"/>
        <v>323</v>
      </c>
      <c r="M210" s="34"/>
      <c r="N210" s="35"/>
      <c r="O210">
        <v>204</v>
      </c>
      <c r="P210">
        <f t="shared" si="77"/>
        <v>125</v>
      </c>
      <c r="Q210">
        <f t="shared" si="78"/>
        <v>1</v>
      </c>
      <c r="R210">
        <f t="shared" ca="1" si="79"/>
        <v>1</v>
      </c>
      <c r="S210" t="str">
        <f t="shared" ca="1" si="80"/>
        <v>UE-19gS</v>
      </c>
      <c r="T210" t="str">
        <f t="shared" ca="1" si="65"/>
        <v>LFA</v>
      </c>
      <c r="U210" t="str">
        <f t="shared" ca="1" si="66"/>
        <v>GL, ZE</v>
      </c>
      <c r="V210" s="37">
        <f t="shared" ca="1" si="67"/>
        <v>1715.8425196850394</v>
      </c>
      <c r="W210" s="37">
        <f t="shared" ca="1" si="68"/>
        <v>1911.0524934383202</v>
      </c>
      <c r="X210" s="37">
        <f t="shared" ca="1" si="69"/>
        <v>4</v>
      </c>
      <c r="Y210" s="37">
        <f t="shared" ca="1" si="70"/>
        <v>4</v>
      </c>
      <c r="Z210" s="35">
        <f t="shared" ca="1" si="81"/>
        <v>1600</v>
      </c>
      <c r="AA210" s="35">
        <f t="shared" ca="1" si="71"/>
        <v>2000</v>
      </c>
      <c r="AB210" s="35">
        <f t="shared" ca="1" si="72"/>
        <v>1715.8425196850394</v>
      </c>
      <c r="AC210" s="35">
        <f t="shared" ca="1" si="73"/>
        <v>1911.0524934383202</v>
      </c>
      <c r="AD210" s="35">
        <f t="shared" ca="1" si="82"/>
        <v>195.20997375328079</v>
      </c>
    </row>
    <row r="211" spans="1:30" x14ac:dyDescent="0.25">
      <c r="A211" t="s">
        <v>90</v>
      </c>
      <c r="B211" t="s">
        <v>9</v>
      </c>
      <c r="C211" t="s">
        <v>5</v>
      </c>
      <c r="D211" s="37">
        <v>5291.010498687664</v>
      </c>
      <c r="E211" s="37">
        <v>5314.9606299212592</v>
      </c>
      <c r="F211" s="5">
        <v>1835</v>
      </c>
      <c r="G211" s="37">
        <f t="shared" si="74"/>
        <v>5291.010498687664</v>
      </c>
      <c r="H211" s="37">
        <f t="shared" si="63"/>
        <v>23.95013123359513</v>
      </c>
      <c r="I211" s="37">
        <f t="shared" si="64"/>
        <v>3456.010498687664</v>
      </c>
      <c r="J211" s="37">
        <f t="shared" si="75"/>
        <v>3479.9606299212592</v>
      </c>
      <c r="K211" s="37">
        <f t="shared" si="76"/>
        <v>1</v>
      </c>
      <c r="L211" s="35">
        <f t="shared" si="83"/>
        <v>324</v>
      </c>
      <c r="M211" s="34"/>
      <c r="N211" s="35"/>
      <c r="O211">
        <v>205</v>
      </c>
      <c r="P211">
        <f t="shared" si="77"/>
        <v>126</v>
      </c>
      <c r="Q211">
        <f t="shared" si="78"/>
        <v>1</v>
      </c>
      <c r="R211">
        <f t="shared" ca="1" si="79"/>
        <v>2</v>
      </c>
      <c r="S211" t="str">
        <f t="shared" ca="1" si="80"/>
        <v>UE-19gS</v>
      </c>
      <c r="T211" t="str">
        <f t="shared" ca="1" si="65"/>
        <v>WTA</v>
      </c>
      <c r="U211" t="str">
        <f t="shared" ca="1" si="66"/>
        <v>DV, ZE</v>
      </c>
      <c r="V211" s="37">
        <f t="shared" ca="1" si="67"/>
        <v>1911.0524934383202</v>
      </c>
      <c r="W211" s="37">
        <f t="shared" ca="1" si="68"/>
        <v>2040.9737532808394</v>
      </c>
      <c r="X211" s="37">
        <f t="shared" ca="1" si="69"/>
        <v>4</v>
      </c>
      <c r="Y211" s="37">
        <f t="shared" ca="1" si="70"/>
        <v>4</v>
      </c>
      <c r="Z211" s="35">
        <f t="shared" ca="1" si="81"/>
        <v>1600</v>
      </c>
      <c r="AA211" s="35">
        <f t="shared" ca="1" si="71"/>
        <v>2000</v>
      </c>
      <c r="AB211" s="35">
        <f t="shared" ca="1" si="72"/>
        <v>1911.0524934383202</v>
      </c>
      <c r="AC211" s="35">
        <f t="shared" ca="1" si="73"/>
        <v>2000</v>
      </c>
      <c r="AD211" s="35">
        <f t="shared" ca="1" si="82"/>
        <v>88.947506561679802</v>
      </c>
    </row>
    <row r="212" spans="1:30" x14ac:dyDescent="0.25">
      <c r="A212" t="s">
        <v>90</v>
      </c>
      <c r="B212" t="s">
        <v>11</v>
      </c>
      <c r="C212" t="s">
        <v>18</v>
      </c>
      <c r="D212" s="37">
        <v>5314.9606299212592</v>
      </c>
      <c r="E212" s="37">
        <v>5473.0971128608926</v>
      </c>
      <c r="F212" s="5">
        <v>1835</v>
      </c>
      <c r="G212" s="37">
        <f t="shared" si="74"/>
        <v>5314.9606299212592</v>
      </c>
      <c r="H212" s="37">
        <f t="shared" si="63"/>
        <v>158.13648293963342</v>
      </c>
      <c r="I212" s="37">
        <f t="shared" si="64"/>
        <v>3479.9606299212592</v>
      </c>
      <c r="J212" s="37">
        <f t="shared" si="75"/>
        <v>3638.0971128608926</v>
      </c>
      <c r="K212" s="37">
        <f t="shared" si="76"/>
        <v>2</v>
      </c>
      <c r="L212" s="35">
        <f t="shared" si="83"/>
        <v>325</v>
      </c>
      <c r="M212" s="34"/>
      <c r="N212" s="35"/>
      <c r="O212">
        <v>206</v>
      </c>
      <c r="P212">
        <f t="shared" si="77"/>
        <v>126</v>
      </c>
      <c r="Q212">
        <f t="shared" si="78"/>
        <v>2</v>
      </c>
      <c r="R212">
        <f t="shared" ca="1" si="79"/>
        <v>2</v>
      </c>
      <c r="S212" t="str">
        <f t="shared" ca="1" si="80"/>
        <v>UE-19gS</v>
      </c>
      <c r="T212" t="str">
        <f t="shared" ca="1" si="65"/>
        <v>WTA</v>
      </c>
      <c r="U212" t="str">
        <f t="shared" ca="1" si="66"/>
        <v>DV, ZE</v>
      </c>
      <c r="V212" s="37">
        <f t="shared" ca="1" si="67"/>
        <v>1911.0524934383202</v>
      </c>
      <c r="W212" s="37">
        <f t="shared" ca="1" si="68"/>
        <v>2040.9737532808394</v>
      </c>
      <c r="X212" s="37">
        <f t="shared" ca="1" si="69"/>
        <v>4</v>
      </c>
      <c r="Y212" s="37">
        <f t="shared" ca="1" si="70"/>
        <v>5</v>
      </c>
      <c r="Z212" s="35">
        <f t="shared" ca="1" si="81"/>
        <v>2000</v>
      </c>
      <c r="AA212" s="35">
        <f t="shared" ca="1" si="71"/>
        <v>2400</v>
      </c>
      <c r="AB212" s="35">
        <f t="shared" ca="1" si="72"/>
        <v>2000</v>
      </c>
      <c r="AC212" s="35">
        <f t="shared" ca="1" si="73"/>
        <v>2040.9737532808394</v>
      </c>
      <c r="AD212" s="35">
        <f t="shared" ca="1" si="82"/>
        <v>40.973753280839446</v>
      </c>
    </row>
    <row r="213" spans="1:30" x14ac:dyDescent="0.25">
      <c r="A213" t="s">
        <v>90</v>
      </c>
      <c r="B213" t="s">
        <v>11</v>
      </c>
      <c r="C213" t="s">
        <v>18</v>
      </c>
      <c r="D213" s="37">
        <v>5473.0971128608926</v>
      </c>
      <c r="E213" s="37">
        <v>5613.8451443569547</v>
      </c>
      <c r="F213" s="5">
        <v>1835</v>
      </c>
      <c r="G213" s="37">
        <f t="shared" si="74"/>
        <v>5473.0971128608926</v>
      </c>
      <c r="H213" s="37">
        <f t="shared" si="63"/>
        <v>140.74803149606214</v>
      </c>
      <c r="I213" s="37">
        <f t="shared" si="64"/>
        <v>3638.0971128608926</v>
      </c>
      <c r="J213" s="37">
        <f t="shared" si="75"/>
        <v>3778.8451443569547</v>
      </c>
      <c r="K213" s="37">
        <f t="shared" si="76"/>
        <v>1</v>
      </c>
      <c r="L213" s="35">
        <f t="shared" si="83"/>
        <v>327</v>
      </c>
      <c r="M213" s="34"/>
      <c r="N213" s="35"/>
      <c r="O213">
        <v>207</v>
      </c>
      <c r="P213">
        <f t="shared" si="77"/>
        <v>127</v>
      </c>
      <c r="Q213">
        <f t="shared" si="78"/>
        <v>1</v>
      </c>
      <c r="R213">
        <f t="shared" ca="1" si="79"/>
        <v>1</v>
      </c>
      <c r="S213" t="str">
        <f t="shared" ca="1" si="80"/>
        <v>UE-19gS</v>
      </c>
      <c r="T213" t="str">
        <f t="shared" ca="1" si="65"/>
        <v>LFA</v>
      </c>
      <c r="U213" t="str">
        <f t="shared" ca="1" si="66"/>
        <v>DV</v>
      </c>
      <c r="V213" s="37">
        <f t="shared" ca="1" si="67"/>
        <v>2040.9737532808394</v>
      </c>
      <c r="W213" s="37">
        <f t="shared" ca="1" si="68"/>
        <v>2246.0262467191596</v>
      </c>
      <c r="X213" s="37">
        <f t="shared" ca="1" si="69"/>
        <v>5</v>
      </c>
      <c r="Y213" s="37">
        <f t="shared" ca="1" si="70"/>
        <v>5</v>
      </c>
      <c r="Z213" s="35">
        <f t="shared" ca="1" si="81"/>
        <v>2000</v>
      </c>
      <c r="AA213" s="35">
        <f t="shared" ca="1" si="71"/>
        <v>2400</v>
      </c>
      <c r="AB213" s="35">
        <f t="shared" ca="1" si="72"/>
        <v>2040.9737532808394</v>
      </c>
      <c r="AC213" s="35">
        <f t="shared" ca="1" si="73"/>
        <v>2246.0262467191596</v>
      </c>
      <c r="AD213" s="35">
        <f t="shared" ca="1" si="82"/>
        <v>205.0524934383202</v>
      </c>
    </row>
    <row r="214" spans="1:30" x14ac:dyDescent="0.25">
      <c r="A214" t="s">
        <v>90</v>
      </c>
      <c r="B214" t="s">
        <v>9</v>
      </c>
      <c r="C214" t="s">
        <v>5</v>
      </c>
      <c r="D214" s="37">
        <v>5613.8451443569547</v>
      </c>
      <c r="E214" s="37">
        <v>5963.9107611548552</v>
      </c>
      <c r="F214" s="5">
        <v>1835</v>
      </c>
      <c r="G214" s="37">
        <f t="shared" si="74"/>
        <v>5613.8451443569547</v>
      </c>
      <c r="H214" s="37">
        <f t="shared" si="63"/>
        <v>350.06561679790047</v>
      </c>
      <c r="I214" s="37">
        <f t="shared" si="64"/>
        <v>3778.8451443569547</v>
      </c>
      <c r="J214" s="37">
        <f t="shared" si="75"/>
        <v>4128.9107611548552</v>
      </c>
      <c r="K214" s="37">
        <f t="shared" si="76"/>
        <v>2</v>
      </c>
      <c r="L214" s="35">
        <f t="shared" si="83"/>
        <v>328</v>
      </c>
      <c r="M214" s="34"/>
      <c r="N214" s="35"/>
      <c r="O214">
        <v>208</v>
      </c>
      <c r="P214">
        <f t="shared" si="77"/>
        <v>128</v>
      </c>
      <c r="Q214">
        <f t="shared" si="78"/>
        <v>1</v>
      </c>
      <c r="R214">
        <f t="shared" ca="1" si="79"/>
        <v>1</v>
      </c>
      <c r="S214" t="str">
        <f t="shared" ca="1" si="80"/>
        <v>UE-19gS</v>
      </c>
      <c r="T214" t="str">
        <f t="shared" ca="1" si="65"/>
        <v>TCU</v>
      </c>
      <c r="U214" t="str">
        <f t="shared" ca="1" si="66"/>
        <v>ZE, AR</v>
      </c>
      <c r="V214" s="37">
        <f t="shared" ca="1" si="67"/>
        <v>2246.0262467191596</v>
      </c>
      <c r="W214" s="37">
        <f t="shared" ca="1" si="68"/>
        <v>2266.0393700787399</v>
      </c>
      <c r="X214" s="37">
        <f t="shared" ca="1" si="69"/>
        <v>5</v>
      </c>
      <c r="Y214" s="37">
        <f t="shared" ca="1" si="70"/>
        <v>5</v>
      </c>
      <c r="Z214" s="35">
        <f t="shared" ca="1" si="81"/>
        <v>2000</v>
      </c>
      <c r="AA214" s="35">
        <f t="shared" ca="1" si="71"/>
        <v>2400</v>
      </c>
      <c r="AB214" s="35">
        <f t="shared" ca="1" si="72"/>
        <v>2246.0262467191596</v>
      </c>
      <c r="AC214" s="35">
        <f t="shared" ca="1" si="73"/>
        <v>2266.0393700787399</v>
      </c>
      <c r="AD214" s="35">
        <f t="shared" ca="1" si="82"/>
        <v>20.013123359580277</v>
      </c>
    </row>
    <row r="215" spans="1:30" x14ac:dyDescent="0.25">
      <c r="A215" t="s">
        <v>90</v>
      </c>
      <c r="B215" t="s">
        <v>11</v>
      </c>
      <c r="C215" t="s">
        <v>18</v>
      </c>
      <c r="D215" s="37">
        <v>5963.9107611548552</v>
      </c>
      <c r="E215" s="37">
        <v>6000</v>
      </c>
      <c r="F215" s="5">
        <v>1835</v>
      </c>
      <c r="G215" s="37">
        <f t="shared" si="74"/>
        <v>5963.9107611548552</v>
      </c>
      <c r="H215" s="37">
        <f t="shared" si="63"/>
        <v>36.089238845144791</v>
      </c>
      <c r="I215" s="37">
        <f t="shared" si="64"/>
        <v>4128.9107611548552</v>
      </c>
      <c r="J215" s="37">
        <f t="shared" si="75"/>
        <v>4165</v>
      </c>
      <c r="K215" s="37">
        <f t="shared" si="76"/>
        <v>1</v>
      </c>
      <c r="L215" s="35">
        <f t="shared" si="83"/>
        <v>330</v>
      </c>
      <c r="M215" s="34"/>
      <c r="N215" s="35"/>
      <c r="O215">
        <v>209</v>
      </c>
      <c r="P215">
        <f t="shared" si="77"/>
        <v>129</v>
      </c>
      <c r="Q215">
        <f t="shared" si="78"/>
        <v>1</v>
      </c>
      <c r="R215">
        <f t="shared" ca="1" si="79"/>
        <v>2</v>
      </c>
      <c r="S215" t="str">
        <f t="shared" ca="1" si="80"/>
        <v>UE-19gS</v>
      </c>
      <c r="T215" t="str">
        <f t="shared" ca="1" si="65"/>
        <v>WTA</v>
      </c>
      <c r="U215" t="str">
        <f t="shared" ca="1" si="66"/>
        <v>DV, AR</v>
      </c>
      <c r="V215" s="37">
        <f t="shared" ca="1" si="67"/>
        <v>2266.0393700787399</v>
      </c>
      <c r="W215" s="37">
        <f t="shared" ca="1" si="68"/>
        <v>2536.0524934383202</v>
      </c>
      <c r="X215" s="37">
        <f t="shared" ca="1" si="69"/>
        <v>5</v>
      </c>
      <c r="Y215" s="37">
        <f t="shared" ca="1" si="70"/>
        <v>5</v>
      </c>
      <c r="Z215" s="35">
        <f t="shared" ca="1" si="81"/>
        <v>2000</v>
      </c>
      <c r="AA215" s="35">
        <f t="shared" ca="1" si="71"/>
        <v>2400</v>
      </c>
      <c r="AB215" s="35">
        <f t="shared" ca="1" si="72"/>
        <v>2266.0393700787399</v>
      </c>
      <c r="AC215" s="35">
        <f t="shared" ca="1" si="73"/>
        <v>2400</v>
      </c>
      <c r="AD215" s="35">
        <f t="shared" ca="1" si="82"/>
        <v>133.96062992126008</v>
      </c>
    </row>
    <row r="216" spans="1:30" x14ac:dyDescent="0.25">
      <c r="A216" t="s">
        <v>90</v>
      </c>
      <c r="B216" t="s">
        <v>9</v>
      </c>
      <c r="C216" t="s">
        <v>5</v>
      </c>
      <c r="D216" s="37">
        <v>6000</v>
      </c>
      <c r="E216" s="37">
        <v>6395.0131233595803</v>
      </c>
      <c r="F216" s="5">
        <v>1835</v>
      </c>
      <c r="G216" s="37">
        <f t="shared" si="74"/>
        <v>6000</v>
      </c>
      <c r="H216" s="37">
        <f t="shared" si="63"/>
        <v>395.01312335958028</v>
      </c>
      <c r="I216" s="37">
        <f t="shared" si="64"/>
        <v>4165</v>
      </c>
      <c r="J216" s="37">
        <f t="shared" si="75"/>
        <v>4560.0131233595803</v>
      </c>
      <c r="K216" s="37">
        <f t="shared" si="76"/>
        <v>2</v>
      </c>
      <c r="L216" s="35">
        <f t="shared" si="83"/>
        <v>331</v>
      </c>
      <c r="M216" s="34"/>
      <c r="N216" s="35"/>
      <c r="O216">
        <v>210</v>
      </c>
      <c r="P216">
        <f t="shared" si="77"/>
        <v>129</v>
      </c>
      <c r="Q216">
        <f t="shared" si="78"/>
        <v>2</v>
      </c>
      <c r="R216">
        <f t="shared" ca="1" si="79"/>
        <v>2</v>
      </c>
      <c r="S216" t="str">
        <f t="shared" ca="1" si="80"/>
        <v>UE-19gS</v>
      </c>
      <c r="T216" t="str">
        <f t="shared" ca="1" si="65"/>
        <v>WTA</v>
      </c>
      <c r="U216" t="str">
        <f t="shared" ca="1" si="66"/>
        <v>DV, AR</v>
      </c>
      <c r="V216" s="37">
        <f t="shared" ca="1" si="67"/>
        <v>2266.0393700787399</v>
      </c>
      <c r="W216" s="37">
        <f t="shared" ca="1" si="68"/>
        <v>2536.0524934383202</v>
      </c>
      <c r="X216" s="37">
        <f t="shared" ca="1" si="69"/>
        <v>5</v>
      </c>
      <c r="Y216" s="37">
        <f t="shared" ca="1" si="70"/>
        <v>6</v>
      </c>
      <c r="Z216" s="35">
        <f t="shared" ca="1" si="81"/>
        <v>2400</v>
      </c>
      <c r="AA216" s="35">
        <f t="shared" ca="1" si="71"/>
        <v>2800</v>
      </c>
      <c r="AB216" s="35">
        <f t="shared" ca="1" si="72"/>
        <v>2400</v>
      </c>
      <c r="AC216" s="35">
        <f t="shared" ca="1" si="73"/>
        <v>2536.0524934383202</v>
      </c>
      <c r="AD216" s="35">
        <f t="shared" ca="1" si="82"/>
        <v>136.0524934383202</v>
      </c>
    </row>
    <row r="217" spans="1:30" x14ac:dyDescent="0.25">
      <c r="A217" t="s">
        <v>92</v>
      </c>
      <c r="B217" t="s">
        <v>6</v>
      </c>
      <c r="C217" t="s">
        <v>7</v>
      </c>
      <c r="D217" s="37">
        <v>1502.9527559055118</v>
      </c>
      <c r="E217" s="37">
        <v>1789.0419947506559</v>
      </c>
      <c r="F217" s="5">
        <v>1776</v>
      </c>
      <c r="G217" s="37">
        <f t="shared" si="74"/>
        <v>1776</v>
      </c>
      <c r="H217" s="37">
        <f t="shared" si="63"/>
        <v>13.041994750655931</v>
      </c>
      <c r="I217" s="37">
        <f t="shared" si="64"/>
        <v>0</v>
      </c>
      <c r="J217" s="37">
        <f t="shared" si="75"/>
        <v>13.041994750655931</v>
      </c>
      <c r="K217" s="37">
        <f t="shared" si="76"/>
        <v>1</v>
      </c>
      <c r="L217" s="35">
        <f t="shared" si="83"/>
        <v>333</v>
      </c>
      <c r="M217" s="34"/>
      <c r="N217" s="35"/>
      <c r="O217">
        <v>211</v>
      </c>
      <c r="P217">
        <f t="shared" si="77"/>
        <v>130</v>
      </c>
      <c r="Q217">
        <f t="shared" si="78"/>
        <v>1</v>
      </c>
      <c r="R217">
        <f t="shared" ca="1" si="79"/>
        <v>1</v>
      </c>
      <c r="S217" t="str">
        <f t="shared" ca="1" si="80"/>
        <v>UE-19gS</v>
      </c>
      <c r="T217" t="str">
        <f t="shared" ca="1" si="65"/>
        <v>WTA</v>
      </c>
      <c r="U217" t="str">
        <f t="shared" ca="1" si="66"/>
        <v>DV</v>
      </c>
      <c r="V217" s="37">
        <f t="shared" ca="1" si="67"/>
        <v>2536.0524934383202</v>
      </c>
      <c r="W217" s="37">
        <f t="shared" ca="1" si="68"/>
        <v>2749.9632545931754</v>
      </c>
      <c r="X217" s="37">
        <f t="shared" ca="1" si="69"/>
        <v>6</v>
      </c>
      <c r="Y217" s="37">
        <f t="shared" ca="1" si="70"/>
        <v>6</v>
      </c>
      <c r="Z217" s="35">
        <f t="shared" ca="1" si="81"/>
        <v>2400</v>
      </c>
      <c r="AA217" s="35">
        <f t="shared" ca="1" si="71"/>
        <v>2800</v>
      </c>
      <c r="AB217" s="35">
        <f t="shared" ca="1" si="72"/>
        <v>2536.0524934383202</v>
      </c>
      <c r="AC217" s="35">
        <f t="shared" ca="1" si="73"/>
        <v>2749.9632545931754</v>
      </c>
      <c r="AD217" s="35">
        <f t="shared" ca="1" si="82"/>
        <v>213.91076115485521</v>
      </c>
    </row>
    <row r="218" spans="1:30" x14ac:dyDescent="0.25">
      <c r="A218" t="s">
        <v>92</v>
      </c>
      <c r="B218" t="s">
        <v>11</v>
      </c>
      <c r="C218" t="s">
        <v>18</v>
      </c>
      <c r="D218" s="37">
        <v>1789.0419947506559</v>
      </c>
      <c r="E218" s="37">
        <v>1949.1469816272966</v>
      </c>
      <c r="F218" s="5">
        <v>1776</v>
      </c>
      <c r="G218" s="37">
        <f t="shared" si="74"/>
        <v>1789.0419947506559</v>
      </c>
      <c r="H218" s="37">
        <f t="shared" si="63"/>
        <v>160.10498687664062</v>
      </c>
      <c r="I218" s="37">
        <f t="shared" si="64"/>
        <v>13.041994750655931</v>
      </c>
      <c r="J218" s="37">
        <f t="shared" si="75"/>
        <v>173.14698162729655</v>
      </c>
      <c r="K218" s="37">
        <f t="shared" si="76"/>
        <v>1</v>
      </c>
      <c r="L218" s="35">
        <f t="shared" si="83"/>
        <v>334</v>
      </c>
      <c r="M218" s="34"/>
      <c r="N218" s="35"/>
      <c r="O218">
        <v>212</v>
      </c>
      <c r="P218">
        <f t="shared" si="77"/>
        <v>131</v>
      </c>
      <c r="Q218">
        <f t="shared" si="78"/>
        <v>1</v>
      </c>
      <c r="R218">
        <f t="shared" ca="1" si="79"/>
        <v>1</v>
      </c>
      <c r="S218" t="str">
        <f t="shared" ca="1" si="80"/>
        <v>UE-19gS</v>
      </c>
      <c r="T218" t="str">
        <f t="shared" ca="1" si="65"/>
        <v>TCU</v>
      </c>
      <c r="U218" t="str">
        <f t="shared" ca="1" si="66"/>
        <v>ZE, AR</v>
      </c>
      <c r="V218" s="37">
        <f t="shared" ca="1" si="67"/>
        <v>2749.9632545931754</v>
      </c>
      <c r="W218" s="37">
        <f t="shared" ca="1" si="68"/>
        <v>2766.0393700787399</v>
      </c>
      <c r="X218" s="37">
        <f t="shared" ca="1" si="69"/>
        <v>6</v>
      </c>
      <c r="Y218" s="37">
        <f t="shared" ca="1" si="70"/>
        <v>6</v>
      </c>
      <c r="Z218" s="35">
        <f t="shared" ca="1" si="81"/>
        <v>2400</v>
      </c>
      <c r="AA218" s="35">
        <f t="shared" ca="1" si="71"/>
        <v>2800</v>
      </c>
      <c r="AB218" s="35">
        <f t="shared" ca="1" si="72"/>
        <v>2749.9632545931754</v>
      </c>
      <c r="AC218" s="35">
        <f t="shared" ca="1" si="73"/>
        <v>2766.0393700787399</v>
      </c>
      <c r="AD218" s="35">
        <f t="shared" ca="1" si="82"/>
        <v>16.076115485564515</v>
      </c>
    </row>
    <row r="219" spans="1:30" x14ac:dyDescent="0.25">
      <c r="A219" t="s">
        <v>92</v>
      </c>
      <c r="B219" t="s">
        <v>11</v>
      </c>
      <c r="C219" t="s">
        <v>18</v>
      </c>
      <c r="D219" s="37">
        <v>1949.1469816272966</v>
      </c>
      <c r="E219" s="37">
        <v>2397.9658792650916</v>
      </c>
      <c r="F219" s="5">
        <v>1776</v>
      </c>
      <c r="G219" s="37">
        <f t="shared" si="74"/>
        <v>1949.1469816272966</v>
      </c>
      <c r="H219" s="37">
        <f t="shared" si="63"/>
        <v>448.81889763779509</v>
      </c>
      <c r="I219" s="37">
        <f t="shared" si="64"/>
        <v>173.14698162729655</v>
      </c>
      <c r="J219" s="37">
        <f t="shared" si="75"/>
        <v>621.96587926509164</v>
      </c>
      <c r="K219" s="37">
        <f t="shared" si="76"/>
        <v>2</v>
      </c>
      <c r="L219" s="35">
        <f t="shared" si="83"/>
        <v>335</v>
      </c>
      <c r="M219" s="34"/>
      <c r="N219" s="35"/>
      <c r="O219">
        <v>213</v>
      </c>
      <c r="P219">
        <f t="shared" si="77"/>
        <v>132</v>
      </c>
      <c r="Q219">
        <f t="shared" si="78"/>
        <v>1</v>
      </c>
      <c r="R219">
        <f t="shared" ca="1" si="79"/>
        <v>2</v>
      </c>
      <c r="S219" t="str">
        <f t="shared" ca="1" si="80"/>
        <v>UE-19gS</v>
      </c>
      <c r="T219" t="str">
        <f t="shared" ca="1" si="65"/>
        <v>WTA</v>
      </c>
      <c r="U219" t="str">
        <f t="shared" ca="1" si="66"/>
        <v>DV, AR</v>
      </c>
      <c r="V219" s="37">
        <f t="shared" ca="1" si="67"/>
        <v>2766.0393700787399</v>
      </c>
      <c r="W219" s="37">
        <f t="shared" ca="1" si="68"/>
        <v>3085.9212598425192</v>
      </c>
      <c r="X219" s="37">
        <f t="shared" ca="1" si="69"/>
        <v>6</v>
      </c>
      <c r="Y219" s="37">
        <f t="shared" ca="1" si="70"/>
        <v>6</v>
      </c>
      <c r="Z219" s="35">
        <f t="shared" ca="1" si="81"/>
        <v>2400</v>
      </c>
      <c r="AA219" s="35">
        <f t="shared" ca="1" si="71"/>
        <v>2800</v>
      </c>
      <c r="AB219" s="35">
        <f t="shared" ca="1" si="72"/>
        <v>2766.0393700787399</v>
      </c>
      <c r="AC219" s="35">
        <f t="shared" ca="1" si="73"/>
        <v>2800</v>
      </c>
      <c r="AD219" s="35">
        <f t="shared" ca="1" si="82"/>
        <v>33.960629921260079</v>
      </c>
    </row>
    <row r="220" spans="1:30" x14ac:dyDescent="0.25">
      <c r="A220" t="s">
        <v>92</v>
      </c>
      <c r="B220" t="s">
        <v>11</v>
      </c>
      <c r="C220" t="s">
        <v>18</v>
      </c>
      <c r="D220" s="37">
        <v>2397.9658792650916</v>
      </c>
      <c r="E220" s="37">
        <v>2470.1443569553803</v>
      </c>
      <c r="F220" s="5">
        <v>1776</v>
      </c>
      <c r="G220" s="37">
        <f t="shared" si="74"/>
        <v>2397.9658792650916</v>
      </c>
      <c r="H220" s="37">
        <f t="shared" si="63"/>
        <v>72.178477690288673</v>
      </c>
      <c r="I220" s="37">
        <f t="shared" si="64"/>
        <v>621.96587926509164</v>
      </c>
      <c r="J220" s="37">
        <f t="shared" si="75"/>
        <v>694.14435695538032</v>
      </c>
      <c r="K220" s="37">
        <f t="shared" si="76"/>
        <v>1</v>
      </c>
      <c r="L220" s="35">
        <f t="shared" si="83"/>
        <v>337</v>
      </c>
      <c r="M220" s="34"/>
      <c r="N220" s="35"/>
      <c r="O220">
        <v>214</v>
      </c>
      <c r="P220">
        <f t="shared" si="77"/>
        <v>132</v>
      </c>
      <c r="Q220">
        <f t="shared" si="78"/>
        <v>2</v>
      </c>
      <c r="R220">
        <f t="shared" ca="1" si="79"/>
        <v>2</v>
      </c>
      <c r="S220" t="str">
        <f t="shared" ca="1" si="80"/>
        <v>UE-19gS</v>
      </c>
      <c r="T220" t="str">
        <f t="shared" ca="1" si="65"/>
        <v>WTA</v>
      </c>
      <c r="U220" t="str">
        <f t="shared" ca="1" si="66"/>
        <v>DV, AR</v>
      </c>
      <c r="V220" s="37">
        <f t="shared" ca="1" si="67"/>
        <v>2766.0393700787399</v>
      </c>
      <c r="W220" s="37">
        <f t="shared" ca="1" si="68"/>
        <v>3085.9212598425192</v>
      </c>
      <c r="X220" s="37">
        <f t="shared" ca="1" si="69"/>
        <v>6</v>
      </c>
      <c r="Y220" s="37">
        <f t="shared" ca="1" si="70"/>
        <v>7</v>
      </c>
      <c r="Z220" s="35">
        <f t="shared" ca="1" si="81"/>
        <v>2800</v>
      </c>
      <c r="AA220" s="35">
        <f t="shared" ca="1" si="71"/>
        <v>3200</v>
      </c>
      <c r="AB220" s="35">
        <f t="shared" ca="1" si="72"/>
        <v>2800</v>
      </c>
      <c r="AC220" s="35">
        <f t="shared" ca="1" si="73"/>
        <v>3085.9212598425192</v>
      </c>
      <c r="AD220" s="35">
        <f t="shared" ca="1" si="82"/>
        <v>285.92125984251925</v>
      </c>
    </row>
    <row r="221" spans="1:30" x14ac:dyDescent="0.25">
      <c r="A221" t="s">
        <v>92</v>
      </c>
      <c r="B221" t="s">
        <v>11</v>
      </c>
      <c r="C221" t="s">
        <v>18</v>
      </c>
      <c r="D221" s="37">
        <v>2470.1443569553803</v>
      </c>
      <c r="E221" s="37">
        <v>2604.0026246719162</v>
      </c>
      <c r="F221" s="5">
        <v>1776</v>
      </c>
      <c r="G221" s="37">
        <f t="shared" si="74"/>
        <v>2470.1443569553803</v>
      </c>
      <c r="H221" s="37">
        <f t="shared" si="63"/>
        <v>133.85826771653592</v>
      </c>
      <c r="I221" s="37">
        <f t="shared" si="64"/>
        <v>694.14435695538032</v>
      </c>
      <c r="J221" s="37">
        <f t="shared" si="75"/>
        <v>828.00262467191624</v>
      </c>
      <c r="K221" s="37">
        <f t="shared" si="76"/>
        <v>2</v>
      </c>
      <c r="L221" s="35">
        <f t="shared" si="83"/>
        <v>338</v>
      </c>
      <c r="M221" s="34"/>
      <c r="N221" s="35"/>
      <c r="O221">
        <v>215</v>
      </c>
      <c r="P221">
        <f t="shared" si="77"/>
        <v>133</v>
      </c>
      <c r="Q221">
        <f t="shared" si="78"/>
        <v>1</v>
      </c>
      <c r="R221">
        <f t="shared" ca="1" si="79"/>
        <v>1</v>
      </c>
      <c r="S221" t="str">
        <f t="shared" ca="1" si="80"/>
        <v>UE-19gS</v>
      </c>
      <c r="T221" t="str">
        <f t="shared" ca="1" si="65"/>
        <v>WTA</v>
      </c>
      <c r="U221" t="str">
        <f t="shared" ca="1" si="66"/>
        <v>DV, AR</v>
      </c>
      <c r="V221" s="37">
        <f t="shared" ca="1" si="67"/>
        <v>3085.9212598425192</v>
      </c>
      <c r="W221" s="37">
        <f t="shared" ca="1" si="68"/>
        <v>3140.0551181102355</v>
      </c>
      <c r="X221" s="37">
        <f t="shared" ca="1" si="69"/>
        <v>7</v>
      </c>
      <c r="Y221" s="37">
        <f t="shared" ca="1" si="70"/>
        <v>7</v>
      </c>
      <c r="Z221" s="35">
        <f t="shared" ca="1" si="81"/>
        <v>2800</v>
      </c>
      <c r="AA221" s="35">
        <f t="shared" ca="1" si="71"/>
        <v>3200</v>
      </c>
      <c r="AB221" s="35">
        <f t="shared" ca="1" si="72"/>
        <v>3085.9212598425192</v>
      </c>
      <c r="AC221" s="35">
        <f t="shared" ca="1" si="73"/>
        <v>3140.0551181102355</v>
      </c>
      <c r="AD221" s="35">
        <f t="shared" ca="1" si="82"/>
        <v>54.133858267716278</v>
      </c>
    </row>
    <row r="222" spans="1:30" x14ac:dyDescent="0.25">
      <c r="A222" t="s">
        <v>92</v>
      </c>
      <c r="B222" t="s">
        <v>4</v>
      </c>
      <c r="C222" t="s">
        <v>5</v>
      </c>
      <c r="D222" s="37">
        <v>2604.0026246719162</v>
      </c>
      <c r="E222" s="37">
        <v>2618.1102362204724</v>
      </c>
      <c r="F222" s="5">
        <v>1776</v>
      </c>
      <c r="G222" s="37">
        <f t="shared" si="74"/>
        <v>2604.0026246719162</v>
      </c>
      <c r="H222" s="37">
        <f t="shared" si="63"/>
        <v>14.107611548556179</v>
      </c>
      <c r="I222" s="37">
        <f t="shared" si="64"/>
        <v>828.00262467191624</v>
      </c>
      <c r="J222" s="37">
        <f t="shared" si="75"/>
        <v>842.11023622047242</v>
      </c>
      <c r="K222" s="37">
        <f t="shared" si="76"/>
        <v>1</v>
      </c>
      <c r="L222" s="35">
        <f t="shared" si="83"/>
        <v>340</v>
      </c>
      <c r="M222" s="34"/>
      <c r="N222" s="35"/>
      <c r="O222">
        <v>216</v>
      </c>
      <c r="P222">
        <f t="shared" si="77"/>
        <v>134</v>
      </c>
      <c r="Q222">
        <f t="shared" si="78"/>
        <v>1</v>
      </c>
      <c r="R222">
        <f t="shared" ca="1" si="79"/>
        <v>2</v>
      </c>
      <c r="S222" t="str">
        <f t="shared" ca="1" si="80"/>
        <v>UE-19gS</v>
      </c>
      <c r="T222" t="str">
        <f t="shared" ca="1" si="65"/>
        <v>WTA</v>
      </c>
      <c r="U222" t="str">
        <f t="shared" ca="1" si="66"/>
        <v>DV, AR, QZ</v>
      </c>
      <c r="V222" s="37">
        <f t="shared" ca="1" si="67"/>
        <v>3140.0551181102355</v>
      </c>
      <c r="W222" s="37">
        <f t="shared" ca="1" si="68"/>
        <v>3306.0656167979005</v>
      </c>
      <c r="X222" s="37">
        <f t="shared" ca="1" si="69"/>
        <v>7</v>
      </c>
      <c r="Y222" s="37">
        <f t="shared" ca="1" si="70"/>
        <v>7</v>
      </c>
      <c r="Z222" s="35">
        <f t="shared" ca="1" si="81"/>
        <v>2800</v>
      </c>
      <c r="AA222" s="35">
        <f t="shared" ca="1" si="71"/>
        <v>3200</v>
      </c>
      <c r="AB222" s="35">
        <f t="shared" ca="1" si="72"/>
        <v>3140.0551181102355</v>
      </c>
      <c r="AC222" s="35">
        <f t="shared" ca="1" si="73"/>
        <v>3200</v>
      </c>
      <c r="AD222" s="35">
        <f t="shared" ca="1" si="82"/>
        <v>59.944881889764474</v>
      </c>
    </row>
    <row r="223" spans="1:30" x14ac:dyDescent="0.25">
      <c r="A223" t="s">
        <v>92</v>
      </c>
      <c r="B223" t="s">
        <v>4</v>
      </c>
      <c r="C223" t="s">
        <v>5</v>
      </c>
      <c r="D223" s="37">
        <v>2618.1102362204724</v>
      </c>
      <c r="E223" s="37">
        <v>2723.0971128608921</v>
      </c>
      <c r="F223" s="5">
        <v>1776</v>
      </c>
      <c r="G223" s="37">
        <f t="shared" si="74"/>
        <v>2618.1102362204724</v>
      </c>
      <c r="H223" s="37">
        <f t="shared" si="63"/>
        <v>104.98687664041972</v>
      </c>
      <c r="I223" s="37">
        <f t="shared" si="64"/>
        <v>842.11023622047242</v>
      </c>
      <c r="J223" s="37">
        <f t="shared" si="75"/>
        <v>947.09711286089214</v>
      </c>
      <c r="K223" s="37">
        <f t="shared" si="76"/>
        <v>1</v>
      </c>
      <c r="L223" s="35">
        <f t="shared" si="83"/>
        <v>341</v>
      </c>
      <c r="M223" s="34"/>
      <c r="N223" s="35"/>
      <c r="O223">
        <v>217</v>
      </c>
      <c r="P223">
        <f t="shared" si="77"/>
        <v>134</v>
      </c>
      <c r="Q223">
        <f t="shared" si="78"/>
        <v>2</v>
      </c>
      <c r="R223">
        <f t="shared" ca="1" si="79"/>
        <v>2</v>
      </c>
      <c r="S223" t="str">
        <f t="shared" ca="1" si="80"/>
        <v>UE-19gS</v>
      </c>
      <c r="T223" t="str">
        <f t="shared" ca="1" si="65"/>
        <v>WTA</v>
      </c>
      <c r="U223" t="str">
        <f t="shared" ca="1" si="66"/>
        <v>DV, AR, QZ</v>
      </c>
      <c r="V223" s="37">
        <f t="shared" ca="1" si="67"/>
        <v>3140.0551181102355</v>
      </c>
      <c r="W223" s="37">
        <f t="shared" ca="1" si="68"/>
        <v>3306.0656167979005</v>
      </c>
      <c r="X223" s="37">
        <f t="shared" ca="1" si="69"/>
        <v>7</v>
      </c>
      <c r="Y223" s="37">
        <f t="shared" ca="1" si="70"/>
        <v>8</v>
      </c>
      <c r="Z223" s="35">
        <f t="shared" ca="1" si="81"/>
        <v>3200</v>
      </c>
      <c r="AA223" s="35">
        <f t="shared" ca="1" si="71"/>
        <v>3600</v>
      </c>
      <c r="AB223" s="35">
        <f t="shared" ca="1" si="72"/>
        <v>3200</v>
      </c>
      <c r="AC223" s="35">
        <f t="shared" ca="1" si="73"/>
        <v>3306.0656167979005</v>
      </c>
      <c r="AD223" s="35">
        <f t="shared" ca="1" si="82"/>
        <v>106.06561679790047</v>
      </c>
    </row>
    <row r="224" spans="1:30" x14ac:dyDescent="0.25">
      <c r="A224" t="s">
        <v>92</v>
      </c>
      <c r="B224" t="s">
        <v>11</v>
      </c>
      <c r="C224" t="s">
        <v>18</v>
      </c>
      <c r="D224" s="37">
        <v>2723.0971128608921</v>
      </c>
      <c r="E224" s="37">
        <v>2834.9737532808399</v>
      </c>
      <c r="F224" s="5">
        <v>1776</v>
      </c>
      <c r="G224" s="37">
        <f t="shared" si="74"/>
        <v>2723.0971128608921</v>
      </c>
      <c r="H224" s="37">
        <f t="shared" si="63"/>
        <v>111.87664041994776</v>
      </c>
      <c r="I224" s="37">
        <f t="shared" si="64"/>
        <v>947.09711286089214</v>
      </c>
      <c r="J224" s="37">
        <f t="shared" si="75"/>
        <v>1058.9737532808399</v>
      </c>
      <c r="K224" s="37">
        <f t="shared" si="76"/>
        <v>1</v>
      </c>
      <c r="L224" s="35">
        <f t="shared" si="83"/>
        <v>342</v>
      </c>
      <c r="M224" s="34"/>
      <c r="N224" s="35"/>
      <c r="O224">
        <v>218</v>
      </c>
      <c r="P224">
        <f t="shared" si="77"/>
        <v>135</v>
      </c>
      <c r="Q224">
        <f t="shared" si="78"/>
        <v>1</v>
      </c>
      <c r="R224">
        <f t="shared" ca="1" si="79"/>
        <v>3</v>
      </c>
      <c r="S224" t="str">
        <f t="shared" ca="1" si="80"/>
        <v>UE-19gS</v>
      </c>
      <c r="T224" t="str">
        <f t="shared" ca="1" si="65"/>
        <v>WTA</v>
      </c>
      <c r="U224" t="str">
        <f t="shared" ca="1" si="66"/>
        <v>DV, QZ, AR</v>
      </c>
      <c r="V224" s="37">
        <f t="shared" ca="1" si="67"/>
        <v>3306.0656167979005</v>
      </c>
      <c r="W224" s="37">
        <f t="shared" ca="1" si="68"/>
        <v>4056.0656167978996</v>
      </c>
      <c r="X224" s="37">
        <f t="shared" ca="1" si="69"/>
        <v>8</v>
      </c>
      <c r="Y224" s="37">
        <f t="shared" ca="1" si="70"/>
        <v>8</v>
      </c>
      <c r="Z224" s="35">
        <f t="shared" ca="1" si="81"/>
        <v>3200</v>
      </c>
      <c r="AA224" s="35">
        <f t="shared" ca="1" si="71"/>
        <v>3600</v>
      </c>
      <c r="AB224" s="35">
        <f t="shared" ca="1" si="72"/>
        <v>3306.0656167979005</v>
      </c>
      <c r="AC224" s="35">
        <f t="shared" ca="1" si="73"/>
        <v>3600</v>
      </c>
      <c r="AD224" s="35">
        <f t="shared" ca="1" si="82"/>
        <v>293.93438320209953</v>
      </c>
    </row>
    <row r="225" spans="1:30" x14ac:dyDescent="0.25">
      <c r="A225" t="s">
        <v>92</v>
      </c>
      <c r="B225" t="s">
        <v>11</v>
      </c>
      <c r="C225" t="s">
        <v>18</v>
      </c>
      <c r="D225" s="37">
        <v>2834.9737532808399</v>
      </c>
      <c r="E225" s="37">
        <v>2950.1312335958005</v>
      </c>
      <c r="F225" s="5">
        <v>1776</v>
      </c>
      <c r="G225" s="37">
        <f t="shared" si="74"/>
        <v>2834.9737532808399</v>
      </c>
      <c r="H225" s="37">
        <f t="shared" si="63"/>
        <v>115.15748031496059</v>
      </c>
      <c r="I225" s="37">
        <f t="shared" si="64"/>
        <v>1058.9737532808399</v>
      </c>
      <c r="J225" s="37">
        <f t="shared" si="75"/>
        <v>1174.1312335958005</v>
      </c>
      <c r="K225" s="37">
        <f t="shared" si="76"/>
        <v>1</v>
      </c>
      <c r="L225" s="35">
        <f t="shared" si="83"/>
        <v>343</v>
      </c>
      <c r="M225" s="34"/>
      <c r="N225" s="35"/>
      <c r="O225">
        <v>219</v>
      </c>
      <c r="P225">
        <f t="shared" si="77"/>
        <v>135</v>
      </c>
      <c r="Q225">
        <f t="shared" si="78"/>
        <v>2</v>
      </c>
      <c r="R225">
        <f t="shared" ca="1" si="79"/>
        <v>3</v>
      </c>
      <c r="S225" t="str">
        <f t="shared" ca="1" si="80"/>
        <v>UE-19gS</v>
      </c>
      <c r="T225" t="str">
        <f t="shared" ca="1" si="65"/>
        <v>WTA</v>
      </c>
      <c r="U225" t="str">
        <f t="shared" ca="1" si="66"/>
        <v>DV, QZ, AR</v>
      </c>
      <c r="V225" s="37">
        <f t="shared" ca="1" si="67"/>
        <v>3306.0656167979005</v>
      </c>
      <c r="W225" s="37">
        <f t="shared" ca="1" si="68"/>
        <v>4056.0656167978996</v>
      </c>
      <c r="X225" s="37">
        <f t="shared" ca="1" si="69"/>
        <v>8</v>
      </c>
      <c r="Y225" s="37">
        <f t="shared" ca="1" si="70"/>
        <v>9</v>
      </c>
      <c r="Z225" s="35">
        <f t="shared" ca="1" si="81"/>
        <v>3600</v>
      </c>
      <c r="AA225" s="35">
        <f t="shared" ca="1" si="71"/>
        <v>4000</v>
      </c>
      <c r="AB225" s="35">
        <f t="shared" ca="1" si="72"/>
        <v>3600</v>
      </c>
      <c r="AC225" s="35">
        <f t="shared" ca="1" si="73"/>
        <v>4000</v>
      </c>
      <c r="AD225" s="35">
        <f t="shared" ca="1" si="82"/>
        <v>400</v>
      </c>
    </row>
    <row r="226" spans="1:30" x14ac:dyDescent="0.25">
      <c r="A226" t="s">
        <v>92</v>
      </c>
      <c r="B226" t="s">
        <v>11</v>
      </c>
      <c r="C226" t="s">
        <v>18</v>
      </c>
      <c r="D226" s="37">
        <v>2950.1312335958005</v>
      </c>
      <c r="E226" s="37">
        <v>3034.120734908136</v>
      </c>
      <c r="F226" s="5">
        <v>1776</v>
      </c>
      <c r="G226" s="37">
        <f t="shared" si="74"/>
        <v>2950.1312335958005</v>
      </c>
      <c r="H226" s="37">
        <f t="shared" si="63"/>
        <v>83.989501312335506</v>
      </c>
      <c r="I226" s="37">
        <f t="shared" si="64"/>
        <v>1174.1312335958005</v>
      </c>
      <c r="J226" s="37">
        <f t="shared" si="75"/>
        <v>1258.120734908136</v>
      </c>
      <c r="K226" s="37">
        <f t="shared" si="76"/>
        <v>2</v>
      </c>
      <c r="L226" s="35">
        <f t="shared" si="83"/>
        <v>344</v>
      </c>
      <c r="M226" s="34"/>
      <c r="N226" s="35"/>
      <c r="O226">
        <v>220</v>
      </c>
      <c r="P226">
        <f t="shared" si="77"/>
        <v>135</v>
      </c>
      <c r="Q226">
        <f t="shared" si="78"/>
        <v>3</v>
      </c>
      <c r="R226">
        <f t="shared" ca="1" si="79"/>
        <v>3</v>
      </c>
      <c r="S226" t="str">
        <f t="shared" ca="1" si="80"/>
        <v>UE-19gS</v>
      </c>
      <c r="T226" t="str">
        <f t="shared" ca="1" si="65"/>
        <v>WTA</v>
      </c>
      <c r="U226" t="str">
        <f t="shared" ca="1" si="66"/>
        <v>DV, QZ, AR</v>
      </c>
      <c r="V226" s="37">
        <f t="shared" ca="1" si="67"/>
        <v>3306.0656167979005</v>
      </c>
      <c r="W226" s="37">
        <f t="shared" ca="1" si="68"/>
        <v>4056.0656167978996</v>
      </c>
      <c r="X226" s="37">
        <f t="shared" ca="1" si="69"/>
        <v>8</v>
      </c>
      <c r="Y226" s="37">
        <f t="shared" ca="1" si="70"/>
        <v>10</v>
      </c>
      <c r="Z226" s="35">
        <f t="shared" ca="1" si="81"/>
        <v>4000</v>
      </c>
      <c r="AA226" s="35">
        <f t="shared" ca="1" si="71"/>
        <v>4400</v>
      </c>
      <c r="AB226" s="35">
        <f t="shared" ca="1" si="72"/>
        <v>4000</v>
      </c>
      <c r="AC226" s="35">
        <f t="shared" ca="1" si="73"/>
        <v>4056.0656167978996</v>
      </c>
      <c r="AD226" s="35">
        <f t="shared" ca="1" si="82"/>
        <v>56.065616797899565</v>
      </c>
    </row>
    <row r="227" spans="1:30" x14ac:dyDescent="0.25">
      <c r="A227" t="s">
        <v>92</v>
      </c>
      <c r="B227" t="s">
        <v>9</v>
      </c>
      <c r="C227" t="s">
        <v>18</v>
      </c>
      <c r="D227" s="37">
        <v>3034.120734908136</v>
      </c>
      <c r="E227" s="37">
        <v>3155.8398950131232</v>
      </c>
      <c r="F227" s="5">
        <v>1776</v>
      </c>
      <c r="G227" s="37">
        <f t="shared" si="74"/>
        <v>3034.120734908136</v>
      </c>
      <c r="H227" s="37">
        <f t="shared" si="63"/>
        <v>121.71916010498717</v>
      </c>
      <c r="I227" s="37">
        <f t="shared" si="64"/>
        <v>1258.120734908136</v>
      </c>
      <c r="J227" s="37">
        <f t="shared" si="75"/>
        <v>1379.8398950131232</v>
      </c>
      <c r="K227" s="37">
        <f t="shared" si="76"/>
        <v>1</v>
      </c>
      <c r="L227" s="35">
        <f t="shared" si="83"/>
        <v>346</v>
      </c>
      <c r="M227" s="34"/>
      <c r="N227" s="35"/>
      <c r="O227">
        <v>221</v>
      </c>
      <c r="P227">
        <f t="shared" si="77"/>
        <v>136</v>
      </c>
      <c r="Q227">
        <f t="shared" si="78"/>
        <v>1</v>
      </c>
      <c r="R227">
        <f t="shared" ca="1" si="79"/>
        <v>2</v>
      </c>
      <c r="S227" t="str">
        <f t="shared" ca="1" si="80"/>
        <v>UE-19gS</v>
      </c>
      <c r="T227" t="str">
        <f t="shared" ca="1" si="65"/>
        <v>WTA</v>
      </c>
      <c r="U227" t="str">
        <f t="shared" ca="1" si="66"/>
        <v>DV</v>
      </c>
      <c r="V227" s="37">
        <f t="shared" ca="1" si="67"/>
        <v>4056.0656167978996</v>
      </c>
      <c r="W227" s="37">
        <f t="shared" ca="1" si="68"/>
        <v>4525.8818897637793</v>
      </c>
      <c r="X227" s="37">
        <f t="shared" ca="1" si="69"/>
        <v>10</v>
      </c>
      <c r="Y227" s="37">
        <f t="shared" ca="1" si="70"/>
        <v>10</v>
      </c>
      <c r="Z227" s="35">
        <f t="shared" ca="1" si="81"/>
        <v>4000</v>
      </c>
      <c r="AA227" s="35">
        <f t="shared" ca="1" si="71"/>
        <v>4400</v>
      </c>
      <c r="AB227" s="35">
        <f t="shared" ca="1" si="72"/>
        <v>4056.0656167978996</v>
      </c>
      <c r="AC227" s="35">
        <f t="shared" ca="1" si="73"/>
        <v>4400</v>
      </c>
      <c r="AD227" s="35">
        <f t="shared" ca="1" si="82"/>
        <v>343.93438320210043</v>
      </c>
    </row>
    <row r="228" spans="1:30" x14ac:dyDescent="0.25">
      <c r="A228" t="s">
        <v>92</v>
      </c>
      <c r="B228" t="s">
        <v>9</v>
      </c>
      <c r="C228" t="s">
        <v>8</v>
      </c>
      <c r="D228" s="37">
        <v>3155.8398950131232</v>
      </c>
      <c r="E228" s="37">
        <v>3228.0183727034118</v>
      </c>
      <c r="F228" s="5">
        <v>1776</v>
      </c>
      <c r="G228" s="37">
        <f t="shared" si="74"/>
        <v>3155.8398950131232</v>
      </c>
      <c r="H228" s="37">
        <f t="shared" si="63"/>
        <v>72.178477690288673</v>
      </c>
      <c r="I228" s="37">
        <f t="shared" si="64"/>
        <v>1379.8398950131232</v>
      </c>
      <c r="J228" s="37">
        <f t="shared" si="75"/>
        <v>1452.0183727034118</v>
      </c>
      <c r="K228" s="37">
        <f t="shared" si="76"/>
        <v>1</v>
      </c>
      <c r="L228" s="35">
        <f t="shared" si="83"/>
        <v>347</v>
      </c>
      <c r="M228" s="34"/>
      <c r="N228" s="35"/>
      <c r="O228">
        <v>222</v>
      </c>
      <c r="P228">
        <f t="shared" si="77"/>
        <v>136</v>
      </c>
      <c r="Q228">
        <f t="shared" si="78"/>
        <v>2</v>
      </c>
      <c r="R228">
        <f t="shared" ca="1" si="79"/>
        <v>2</v>
      </c>
      <c r="S228" t="str">
        <f t="shared" ca="1" si="80"/>
        <v>UE-19gS</v>
      </c>
      <c r="T228" t="str">
        <f t="shared" ca="1" si="65"/>
        <v>WTA</v>
      </c>
      <c r="U228" t="str">
        <f t="shared" ca="1" si="66"/>
        <v>DV</v>
      </c>
      <c r="V228" s="37">
        <f t="shared" ca="1" si="67"/>
        <v>4056.0656167978996</v>
      </c>
      <c r="W228" s="37">
        <f t="shared" ca="1" si="68"/>
        <v>4525.8818897637793</v>
      </c>
      <c r="X228" s="37">
        <f t="shared" ca="1" si="69"/>
        <v>10</v>
      </c>
      <c r="Y228" s="37">
        <f t="shared" ca="1" si="70"/>
        <v>11</v>
      </c>
      <c r="Z228" s="35">
        <f t="shared" ca="1" si="81"/>
        <v>4400</v>
      </c>
      <c r="AA228" s="35">
        <f t="shared" ca="1" si="71"/>
        <v>4800</v>
      </c>
      <c r="AB228" s="35">
        <f t="shared" ca="1" si="72"/>
        <v>4400</v>
      </c>
      <c r="AC228" s="35">
        <f t="shared" ca="1" si="73"/>
        <v>4525.8818897637793</v>
      </c>
      <c r="AD228" s="35">
        <f t="shared" ca="1" si="82"/>
        <v>125.88188976377933</v>
      </c>
    </row>
    <row r="229" spans="1:30" x14ac:dyDescent="0.25">
      <c r="A229" t="s">
        <v>92</v>
      </c>
      <c r="B229" t="s">
        <v>9</v>
      </c>
      <c r="C229" t="s">
        <v>5</v>
      </c>
      <c r="D229" s="37">
        <v>3228.0183727034118</v>
      </c>
      <c r="E229" s="37">
        <v>3299.8687664041991</v>
      </c>
      <c r="F229" s="5">
        <v>1776</v>
      </c>
      <c r="G229" s="37">
        <f t="shared" si="74"/>
        <v>3228.0183727034118</v>
      </c>
      <c r="H229" s="37">
        <f t="shared" si="63"/>
        <v>71.850393700787208</v>
      </c>
      <c r="I229" s="37">
        <f t="shared" si="64"/>
        <v>1452.0183727034118</v>
      </c>
      <c r="J229" s="37">
        <f t="shared" si="75"/>
        <v>1523.8687664041991</v>
      </c>
      <c r="K229" s="37">
        <f t="shared" si="76"/>
        <v>1</v>
      </c>
      <c r="L229" s="35">
        <f t="shared" si="83"/>
        <v>348</v>
      </c>
      <c r="M229" s="34"/>
      <c r="N229" s="35"/>
      <c r="O229">
        <v>223</v>
      </c>
      <c r="P229">
        <f t="shared" si="77"/>
        <v>137</v>
      </c>
      <c r="Q229">
        <f t="shared" si="78"/>
        <v>1</v>
      </c>
      <c r="R229">
        <f t="shared" ca="1" si="79"/>
        <v>2</v>
      </c>
      <c r="S229" t="str">
        <f t="shared" ca="1" si="80"/>
        <v>UE-19gS</v>
      </c>
      <c r="T229" t="str">
        <f t="shared" ca="1" si="65"/>
        <v>TCU</v>
      </c>
      <c r="U229" t="str">
        <f t="shared" ca="1" si="66"/>
        <v>ZE</v>
      </c>
      <c r="V229" s="37">
        <f t="shared" ca="1" si="67"/>
        <v>4525.8818897637793</v>
      </c>
      <c r="W229" s="37">
        <f t="shared" ca="1" si="68"/>
        <v>5198.1259842519685</v>
      </c>
      <c r="X229" s="37">
        <f t="shared" ca="1" si="69"/>
        <v>11</v>
      </c>
      <c r="Y229" s="37">
        <f t="shared" ca="1" si="70"/>
        <v>11</v>
      </c>
      <c r="Z229" s="35">
        <f t="shared" ca="1" si="81"/>
        <v>4400</v>
      </c>
      <c r="AA229" s="35">
        <f t="shared" ca="1" si="71"/>
        <v>4800</v>
      </c>
      <c r="AB229" s="35">
        <f t="shared" ca="1" si="72"/>
        <v>4525.8818897637793</v>
      </c>
      <c r="AC229" s="35">
        <f t="shared" ca="1" si="73"/>
        <v>4800</v>
      </c>
      <c r="AD229" s="35">
        <f t="shared" ca="1" si="82"/>
        <v>274.11811023622067</v>
      </c>
    </row>
    <row r="230" spans="1:30" x14ac:dyDescent="0.25">
      <c r="A230" t="s">
        <v>92</v>
      </c>
      <c r="B230" t="s">
        <v>9</v>
      </c>
      <c r="C230" t="s">
        <v>7</v>
      </c>
      <c r="D230" s="37">
        <v>3299.8687664041991</v>
      </c>
      <c r="E230" s="37">
        <v>3499.9999999999995</v>
      </c>
      <c r="F230" s="5">
        <v>1776</v>
      </c>
      <c r="G230" s="37">
        <f t="shared" si="74"/>
        <v>3299.8687664041991</v>
      </c>
      <c r="H230" s="37">
        <f t="shared" si="63"/>
        <v>200.1312335958005</v>
      </c>
      <c r="I230" s="37">
        <f t="shared" si="64"/>
        <v>1523.8687664041991</v>
      </c>
      <c r="J230" s="37">
        <f t="shared" si="75"/>
        <v>1723.9999999999995</v>
      </c>
      <c r="K230" s="37">
        <f t="shared" si="76"/>
        <v>2</v>
      </c>
      <c r="L230" s="35">
        <f t="shared" si="83"/>
        <v>349</v>
      </c>
      <c r="M230" s="34"/>
      <c r="N230" s="35"/>
      <c r="O230">
        <v>224</v>
      </c>
      <c r="P230">
        <f t="shared" si="77"/>
        <v>137</v>
      </c>
      <c r="Q230">
        <f t="shared" si="78"/>
        <v>2</v>
      </c>
      <c r="R230">
        <f t="shared" ca="1" si="79"/>
        <v>2</v>
      </c>
      <c r="S230" t="str">
        <f t="shared" ca="1" si="80"/>
        <v>UE-19gS</v>
      </c>
      <c r="T230" t="str">
        <f t="shared" ca="1" si="65"/>
        <v>TCU</v>
      </c>
      <c r="U230" t="str">
        <f t="shared" ca="1" si="66"/>
        <v>ZE</v>
      </c>
      <c r="V230" s="37">
        <f t="shared" ca="1" si="67"/>
        <v>4525.8818897637793</v>
      </c>
      <c r="W230" s="37">
        <f t="shared" ca="1" si="68"/>
        <v>5198.1259842519685</v>
      </c>
      <c r="X230" s="37">
        <f t="shared" ca="1" si="69"/>
        <v>11</v>
      </c>
      <c r="Y230" s="37">
        <f t="shared" ca="1" si="70"/>
        <v>12</v>
      </c>
      <c r="Z230" s="35">
        <f t="shared" ca="1" si="81"/>
        <v>4800</v>
      </c>
      <c r="AA230" s="35">
        <f t="shared" ca="1" si="71"/>
        <v>5200</v>
      </c>
      <c r="AB230" s="35">
        <f t="shared" ca="1" si="72"/>
        <v>4800</v>
      </c>
      <c r="AC230" s="35">
        <f t="shared" ca="1" si="73"/>
        <v>5198.1259842519685</v>
      </c>
      <c r="AD230" s="35">
        <f t="shared" ca="1" si="82"/>
        <v>398.12598425196848</v>
      </c>
    </row>
    <row r="231" spans="1:30" x14ac:dyDescent="0.25">
      <c r="A231" t="s">
        <v>92</v>
      </c>
      <c r="B231" t="s">
        <v>9</v>
      </c>
      <c r="C231" t="s">
        <v>8</v>
      </c>
      <c r="D231" s="37">
        <v>3499.9999999999995</v>
      </c>
      <c r="E231" s="37">
        <v>3515.0918635170606</v>
      </c>
      <c r="F231" s="5">
        <v>1776</v>
      </c>
      <c r="G231" s="37">
        <f t="shared" si="74"/>
        <v>3499.9999999999995</v>
      </c>
      <c r="H231" s="37">
        <f t="shared" si="63"/>
        <v>15.091863517061029</v>
      </c>
      <c r="I231" s="37">
        <f t="shared" si="64"/>
        <v>1723.9999999999995</v>
      </c>
      <c r="J231" s="37">
        <f t="shared" si="75"/>
        <v>1739.0918635170606</v>
      </c>
      <c r="K231" s="37">
        <f t="shared" si="76"/>
        <v>1</v>
      </c>
      <c r="L231" s="35">
        <f t="shared" si="83"/>
        <v>351</v>
      </c>
      <c r="M231" s="34"/>
      <c r="N231" s="35"/>
      <c r="O231">
        <v>225</v>
      </c>
      <c r="P231">
        <f t="shared" si="77"/>
        <v>138</v>
      </c>
      <c r="Q231">
        <f t="shared" si="78"/>
        <v>1</v>
      </c>
      <c r="R231">
        <f t="shared" ca="1" si="79"/>
        <v>2</v>
      </c>
      <c r="S231" t="str">
        <f t="shared" ca="1" si="80"/>
        <v>UE-19gS</v>
      </c>
      <c r="T231" t="str">
        <f t="shared" ca="1" si="65"/>
        <v>TCU</v>
      </c>
      <c r="U231" t="str">
        <f t="shared" ca="1" si="66"/>
        <v>ZE, AR, PY</v>
      </c>
      <c r="V231" s="37">
        <f t="shared" ca="1" si="67"/>
        <v>5198.1259842519685</v>
      </c>
      <c r="W231" s="37">
        <f t="shared" ca="1" si="68"/>
        <v>5456</v>
      </c>
      <c r="X231" s="37">
        <f t="shared" ca="1" si="69"/>
        <v>12</v>
      </c>
      <c r="Y231" s="37">
        <f t="shared" ca="1" si="70"/>
        <v>12</v>
      </c>
      <c r="Z231" s="35">
        <f t="shared" ca="1" si="81"/>
        <v>4800</v>
      </c>
      <c r="AA231" s="35">
        <f t="shared" ca="1" si="71"/>
        <v>5200</v>
      </c>
      <c r="AB231" s="35">
        <f t="shared" ca="1" si="72"/>
        <v>5198.1259842519685</v>
      </c>
      <c r="AC231" s="35">
        <f t="shared" ca="1" si="73"/>
        <v>5200</v>
      </c>
      <c r="AD231" s="35">
        <f t="shared" ca="1" si="82"/>
        <v>1.8740157480315247</v>
      </c>
    </row>
    <row r="232" spans="1:30" x14ac:dyDescent="0.25">
      <c r="A232" t="s">
        <v>92</v>
      </c>
      <c r="B232" t="s">
        <v>9</v>
      </c>
      <c r="C232" t="s">
        <v>5</v>
      </c>
      <c r="D232" s="37">
        <v>3515.0918635170606</v>
      </c>
      <c r="E232" s="37">
        <v>3584.9737532808399</v>
      </c>
      <c r="F232" s="5">
        <v>1776</v>
      </c>
      <c r="G232" s="37">
        <f t="shared" si="74"/>
        <v>3515.0918635170606</v>
      </c>
      <c r="H232" s="37">
        <f t="shared" si="63"/>
        <v>69.881889763779327</v>
      </c>
      <c r="I232" s="37">
        <f t="shared" si="64"/>
        <v>1739.0918635170606</v>
      </c>
      <c r="J232" s="37">
        <f t="shared" si="75"/>
        <v>1808.9737532808399</v>
      </c>
      <c r="K232" s="37">
        <f t="shared" si="76"/>
        <v>1</v>
      </c>
      <c r="L232" s="35">
        <f t="shared" si="83"/>
        <v>352</v>
      </c>
      <c r="M232" s="34"/>
      <c r="N232" s="35"/>
      <c r="O232">
        <v>226</v>
      </c>
      <c r="P232">
        <f t="shared" si="77"/>
        <v>138</v>
      </c>
      <c r="Q232">
        <f t="shared" si="78"/>
        <v>2</v>
      </c>
      <c r="R232">
        <f t="shared" ca="1" si="79"/>
        <v>2</v>
      </c>
      <c r="S232" t="str">
        <f t="shared" ca="1" si="80"/>
        <v>UE-19gS</v>
      </c>
      <c r="T232" t="str">
        <f t="shared" ca="1" si="65"/>
        <v>TCU</v>
      </c>
      <c r="U232" t="str">
        <f t="shared" ca="1" si="66"/>
        <v>ZE, AR, PY</v>
      </c>
      <c r="V232" s="37">
        <f t="shared" ca="1" si="67"/>
        <v>5198.1259842519685</v>
      </c>
      <c r="W232" s="37">
        <f t="shared" ca="1" si="68"/>
        <v>5456</v>
      </c>
      <c r="X232" s="37">
        <f t="shared" ca="1" si="69"/>
        <v>12</v>
      </c>
      <c r="Y232" s="37">
        <f t="shared" ca="1" si="70"/>
        <v>13</v>
      </c>
      <c r="Z232" s="35">
        <f t="shared" ca="1" si="81"/>
        <v>5200</v>
      </c>
      <c r="AA232" s="35">
        <f t="shared" ca="1" si="71"/>
        <v>5600</v>
      </c>
      <c r="AB232" s="35">
        <f t="shared" ca="1" si="72"/>
        <v>5200</v>
      </c>
      <c r="AC232" s="35">
        <f t="shared" ca="1" si="73"/>
        <v>5456</v>
      </c>
      <c r="AD232" s="35">
        <f t="shared" ca="1" si="82"/>
        <v>256</v>
      </c>
    </row>
    <row r="233" spans="1:30" x14ac:dyDescent="0.25">
      <c r="A233" t="s">
        <v>92</v>
      </c>
      <c r="B233" t="s">
        <v>9</v>
      </c>
      <c r="C233" t="s">
        <v>7</v>
      </c>
      <c r="D233" s="37">
        <v>3584.9737532808399</v>
      </c>
      <c r="E233" s="37">
        <v>3629.9212598425197</v>
      </c>
      <c r="F233" s="5">
        <v>1776</v>
      </c>
      <c r="G233" s="37">
        <f t="shared" si="74"/>
        <v>3584.9737532808399</v>
      </c>
      <c r="H233" s="37">
        <f t="shared" si="63"/>
        <v>44.947506561679802</v>
      </c>
      <c r="I233" s="37">
        <f t="shared" si="64"/>
        <v>1808.9737532808399</v>
      </c>
      <c r="J233" s="37">
        <f t="shared" si="75"/>
        <v>1853.9212598425197</v>
      </c>
      <c r="K233" s="37">
        <f t="shared" si="76"/>
        <v>1</v>
      </c>
      <c r="L233" s="35">
        <f t="shared" si="83"/>
        <v>353</v>
      </c>
      <c r="M233" s="34"/>
      <c r="N233" s="35"/>
      <c r="O233">
        <v>227</v>
      </c>
      <c r="P233">
        <f t="shared" si="77"/>
        <v>139</v>
      </c>
      <c r="Q233">
        <f t="shared" si="78"/>
        <v>1</v>
      </c>
      <c r="R233">
        <f t="shared" ca="1" si="79"/>
        <v>1</v>
      </c>
      <c r="S233" t="str">
        <f t="shared" ca="1" si="80"/>
        <v>UE-19h</v>
      </c>
      <c r="T233" t="str">
        <f t="shared" ca="1" si="65"/>
        <v>LFA</v>
      </c>
      <c r="U233" t="str">
        <f t="shared" ca="1" si="66"/>
        <v>DV</v>
      </c>
      <c r="V233" s="37">
        <f t="shared" ca="1" si="67"/>
        <v>0</v>
      </c>
      <c r="W233" s="37">
        <f t="shared" ca="1" si="68"/>
        <v>187.8687664041995</v>
      </c>
      <c r="X233" s="37">
        <f t="shared" ca="1" si="69"/>
        <v>0</v>
      </c>
      <c r="Y233" s="37">
        <f t="shared" ca="1" si="70"/>
        <v>0</v>
      </c>
      <c r="Z233" s="35">
        <f t="shared" ca="1" si="81"/>
        <v>0</v>
      </c>
      <c r="AA233" s="35">
        <f t="shared" ca="1" si="71"/>
        <v>400</v>
      </c>
      <c r="AB233" s="35">
        <f t="shared" ca="1" si="72"/>
        <v>0</v>
      </c>
      <c r="AC233" s="35">
        <f t="shared" ca="1" si="73"/>
        <v>187.8687664041995</v>
      </c>
      <c r="AD233" s="35">
        <f t="shared" ca="1" si="82"/>
        <v>187.8687664041995</v>
      </c>
    </row>
    <row r="234" spans="1:30" x14ac:dyDescent="0.25">
      <c r="A234" t="s">
        <v>92</v>
      </c>
      <c r="B234" t="s">
        <v>11</v>
      </c>
      <c r="C234" t="s">
        <v>12</v>
      </c>
      <c r="D234" s="37">
        <v>3629.9212598425197</v>
      </c>
      <c r="E234" s="37">
        <v>3663.0577427821522</v>
      </c>
      <c r="F234" s="5">
        <v>1776</v>
      </c>
      <c r="G234" s="37">
        <f t="shared" si="74"/>
        <v>3629.9212598425197</v>
      </c>
      <c r="H234" s="37">
        <f t="shared" si="63"/>
        <v>33.136482939632515</v>
      </c>
      <c r="I234" s="37">
        <f t="shared" si="64"/>
        <v>1853.9212598425197</v>
      </c>
      <c r="J234" s="37">
        <f t="shared" si="75"/>
        <v>1887.0577427821522</v>
      </c>
      <c r="K234" s="37">
        <f t="shared" si="76"/>
        <v>1</v>
      </c>
      <c r="L234" s="35">
        <f t="shared" si="83"/>
        <v>354</v>
      </c>
      <c r="M234" s="34"/>
      <c r="N234" s="35"/>
      <c r="O234">
        <v>228</v>
      </c>
      <c r="P234">
        <f t="shared" si="77"/>
        <v>140</v>
      </c>
      <c r="Q234">
        <f t="shared" si="78"/>
        <v>1</v>
      </c>
      <c r="R234">
        <f t="shared" ca="1" si="79"/>
        <v>1</v>
      </c>
      <c r="S234" t="str">
        <f t="shared" ca="1" si="80"/>
        <v>UE-19h</v>
      </c>
      <c r="T234" t="str">
        <f t="shared" ca="1" si="65"/>
        <v>WTA</v>
      </c>
      <c r="U234" t="str">
        <f t="shared" ca="1" si="66"/>
        <v>DV</v>
      </c>
      <c r="V234" s="37">
        <f t="shared" ca="1" si="67"/>
        <v>187.8687664041995</v>
      </c>
      <c r="W234" s="37">
        <f t="shared" ca="1" si="68"/>
        <v>351.91076115485566</v>
      </c>
      <c r="X234" s="37">
        <f t="shared" ca="1" si="69"/>
        <v>0</v>
      </c>
      <c r="Y234" s="37">
        <f t="shared" ca="1" si="70"/>
        <v>0</v>
      </c>
      <c r="Z234" s="35">
        <f t="shared" ca="1" si="81"/>
        <v>0</v>
      </c>
      <c r="AA234" s="35">
        <f t="shared" ca="1" si="71"/>
        <v>400</v>
      </c>
      <c r="AB234" s="35">
        <f t="shared" ca="1" si="72"/>
        <v>187.8687664041995</v>
      </c>
      <c r="AC234" s="35">
        <f t="shared" ca="1" si="73"/>
        <v>351.91076115485566</v>
      </c>
      <c r="AD234" s="35">
        <f t="shared" ca="1" si="82"/>
        <v>164.04199475065616</v>
      </c>
    </row>
    <row r="235" spans="1:30" x14ac:dyDescent="0.25">
      <c r="A235" t="s">
        <v>92</v>
      </c>
      <c r="B235" t="s">
        <v>11</v>
      </c>
      <c r="C235" t="s">
        <v>29</v>
      </c>
      <c r="D235" s="37">
        <v>3663.0577427821522</v>
      </c>
      <c r="E235" s="37">
        <v>4024.9343832020995</v>
      </c>
      <c r="F235" s="5">
        <v>1776</v>
      </c>
      <c r="G235" s="37">
        <f t="shared" si="74"/>
        <v>3663.0577427821522</v>
      </c>
      <c r="H235" s="37">
        <f t="shared" si="63"/>
        <v>361.87664041994731</v>
      </c>
      <c r="I235" s="37">
        <f t="shared" si="64"/>
        <v>1887.0577427821522</v>
      </c>
      <c r="J235" s="37">
        <f t="shared" si="75"/>
        <v>2248.9343832020995</v>
      </c>
      <c r="K235" s="37">
        <f t="shared" si="76"/>
        <v>2</v>
      </c>
      <c r="L235" s="35">
        <f t="shared" si="83"/>
        <v>355</v>
      </c>
      <c r="M235" s="34"/>
      <c r="N235" s="35"/>
      <c r="O235">
        <v>229</v>
      </c>
      <c r="P235">
        <f t="shared" si="77"/>
        <v>141</v>
      </c>
      <c r="Q235">
        <f t="shared" si="78"/>
        <v>1</v>
      </c>
      <c r="R235">
        <f t="shared" ca="1" si="79"/>
        <v>1</v>
      </c>
      <c r="S235" t="str">
        <f t="shared" ca="1" si="80"/>
        <v>UE-19h</v>
      </c>
      <c r="T235" t="str">
        <f t="shared" ca="1" si="65"/>
        <v>WTA</v>
      </c>
      <c r="U235" t="str">
        <f t="shared" ca="1" si="66"/>
        <v>DV</v>
      </c>
      <c r="V235" s="37">
        <f t="shared" ca="1" si="67"/>
        <v>351.91076115485566</v>
      </c>
      <c r="W235" s="37">
        <f t="shared" ca="1" si="68"/>
        <v>391.93700787401576</v>
      </c>
      <c r="X235" s="37">
        <f t="shared" ca="1" si="69"/>
        <v>0</v>
      </c>
      <c r="Y235" s="37">
        <f t="shared" ca="1" si="70"/>
        <v>0</v>
      </c>
      <c r="Z235" s="35">
        <f t="shared" ca="1" si="81"/>
        <v>0</v>
      </c>
      <c r="AA235" s="35">
        <f t="shared" ca="1" si="71"/>
        <v>400</v>
      </c>
      <c r="AB235" s="35">
        <f t="shared" ca="1" si="72"/>
        <v>351.91076115485566</v>
      </c>
      <c r="AC235" s="35">
        <f t="shared" ca="1" si="73"/>
        <v>391.93700787401576</v>
      </c>
      <c r="AD235" s="35">
        <f t="shared" ca="1" si="82"/>
        <v>40.026246719160099</v>
      </c>
    </row>
    <row r="236" spans="1:30" x14ac:dyDescent="0.25">
      <c r="A236" t="s">
        <v>92</v>
      </c>
      <c r="B236" t="s">
        <v>11</v>
      </c>
      <c r="C236" t="s">
        <v>29</v>
      </c>
      <c r="D236" s="37">
        <v>4024.9343832020995</v>
      </c>
      <c r="E236" s="37">
        <v>4160.1049868766404</v>
      </c>
      <c r="F236" s="5">
        <v>1776</v>
      </c>
      <c r="G236" s="37">
        <f t="shared" si="74"/>
        <v>4024.9343832020995</v>
      </c>
      <c r="H236" s="37">
        <f t="shared" si="63"/>
        <v>135.17060367454087</v>
      </c>
      <c r="I236" s="37">
        <f t="shared" si="64"/>
        <v>2248.9343832020995</v>
      </c>
      <c r="J236" s="37">
        <f t="shared" si="75"/>
        <v>2384.1049868766404</v>
      </c>
      <c r="K236" s="37">
        <f t="shared" si="76"/>
        <v>1</v>
      </c>
      <c r="L236" s="35">
        <f t="shared" si="83"/>
        <v>357</v>
      </c>
      <c r="M236" s="34"/>
      <c r="N236" s="35"/>
      <c r="O236">
        <v>230</v>
      </c>
      <c r="P236">
        <f t="shared" si="77"/>
        <v>142</v>
      </c>
      <c r="Q236">
        <f t="shared" si="78"/>
        <v>1</v>
      </c>
      <c r="R236">
        <f t="shared" ca="1" si="79"/>
        <v>3</v>
      </c>
      <c r="S236" t="str">
        <f t="shared" ca="1" si="80"/>
        <v>UE-19h</v>
      </c>
      <c r="T236" t="str">
        <f t="shared" ca="1" si="65"/>
        <v>LFA</v>
      </c>
      <c r="U236" t="str">
        <f t="shared" ca="1" si="66"/>
        <v>DV</v>
      </c>
      <c r="V236" s="37">
        <f t="shared" ca="1" si="67"/>
        <v>391.93700787401576</v>
      </c>
      <c r="W236" s="37">
        <f t="shared" ca="1" si="68"/>
        <v>871.92388451443549</v>
      </c>
      <c r="X236" s="37">
        <f t="shared" ca="1" si="69"/>
        <v>0</v>
      </c>
      <c r="Y236" s="37">
        <f t="shared" ca="1" si="70"/>
        <v>0</v>
      </c>
      <c r="Z236" s="35">
        <f t="shared" ca="1" si="81"/>
        <v>0</v>
      </c>
      <c r="AA236" s="35">
        <f t="shared" ca="1" si="71"/>
        <v>400</v>
      </c>
      <c r="AB236" s="35">
        <f t="shared" ca="1" si="72"/>
        <v>391.93700787401576</v>
      </c>
      <c r="AC236" s="35">
        <f t="shared" ca="1" si="73"/>
        <v>400</v>
      </c>
      <c r="AD236" s="35">
        <f t="shared" ca="1" si="82"/>
        <v>8.0629921259842376</v>
      </c>
    </row>
    <row r="237" spans="1:30" x14ac:dyDescent="0.25">
      <c r="A237" t="s">
        <v>92</v>
      </c>
      <c r="B237" t="s">
        <v>11</v>
      </c>
      <c r="C237" t="s">
        <v>29</v>
      </c>
      <c r="D237" s="37">
        <v>4160.1049868766404</v>
      </c>
      <c r="E237" s="37">
        <v>4342.847769028871</v>
      </c>
      <c r="F237" s="5">
        <v>1776</v>
      </c>
      <c r="G237" s="37">
        <f t="shared" si="74"/>
        <v>4160.1049868766404</v>
      </c>
      <c r="H237" s="37">
        <f t="shared" si="63"/>
        <v>182.74278215223057</v>
      </c>
      <c r="I237" s="37">
        <f t="shared" si="64"/>
        <v>2384.1049868766404</v>
      </c>
      <c r="J237" s="37">
        <f t="shared" si="75"/>
        <v>2566.847769028871</v>
      </c>
      <c r="K237" s="37">
        <f t="shared" si="76"/>
        <v>2</v>
      </c>
      <c r="L237" s="35">
        <f t="shared" si="83"/>
        <v>358</v>
      </c>
      <c r="M237" s="34"/>
      <c r="N237" s="35"/>
      <c r="O237">
        <v>231</v>
      </c>
      <c r="P237">
        <f t="shared" si="77"/>
        <v>142</v>
      </c>
      <c r="Q237">
        <f t="shared" si="78"/>
        <v>2</v>
      </c>
      <c r="R237">
        <f t="shared" ca="1" si="79"/>
        <v>3</v>
      </c>
      <c r="S237" t="str">
        <f t="shared" ca="1" si="80"/>
        <v>UE-19h</v>
      </c>
      <c r="T237" t="str">
        <f t="shared" ca="1" si="65"/>
        <v>LFA</v>
      </c>
      <c r="U237" t="str">
        <f t="shared" ca="1" si="66"/>
        <v>DV</v>
      </c>
      <c r="V237" s="37">
        <f t="shared" ca="1" si="67"/>
        <v>391.93700787401576</v>
      </c>
      <c r="W237" s="37">
        <f t="shared" ca="1" si="68"/>
        <v>871.92388451443549</v>
      </c>
      <c r="X237" s="37">
        <f t="shared" ca="1" si="69"/>
        <v>0</v>
      </c>
      <c r="Y237" s="37">
        <f t="shared" ca="1" si="70"/>
        <v>1</v>
      </c>
      <c r="Z237" s="35">
        <f t="shared" ca="1" si="81"/>
        <v>400</v>
      </c>
      <c r="AA237" s="35">
        <f t="shared" ca="1" si="71"/>
        <v>800</v>
      </c>
      <c r="AB237" s="35">
        <f t="shared" ca="1" si="72"/>
        <v>400</v>
      </c>
      <c r="AC237" s="35">
        <f t="shared" ca="1" si="73"/>
        <v>800</v>
      </c>
      <c r="AD237" s="35">
        <f t="shared" ca="1" si="82"/>
        <v>400</v>
      </c>
    </row>
    <row r="238" spans="1:30" x14ac:dyDescent="0.25">
      <c r="A238" t="s">
        <v>92</v>
      </c>
      <c r="B238" t="s">
        <v>9</v>
      </c>
      <c r="C238" t="s">
        <v>5</v>
      </c>
      <c r="D238" s="37">
        <v>4342.847769028871</v>
      </c>
      <c r="E238" s="37">
        <v>4680.1181102362207</v>
      </c>
      <c r="F238" s="5">
        <v>1776</v>
      </c>
      <c r="G238" s="37">
        <f t="shared" si="74"/>
        <v>4342.847769028871</v>
      </c>
      <c r="H238" s="37">
        <f t="shared" si="63"/>
        <v>337.2703412073497</v>
      </c>
      <c r="I238" s="37">
        <f t="shared" si="64"/>
        <v>2566.847769028871</v>
      </c>
      <c r="J238" s="37">
        <f t="shared" si="75"/>
        <v>2904.1181102362207</v>
      </c>
      <c r="K238" s="37">
        <f t="shared" si="76"/>
        <v>2</v>
      </c>
      <c r="L238" s="35">
        <f t="shared" si="83"/>
        <v>360</v>
      </c>
      <c r="M238" s="34"/>
      <c r="N238" s="35"/>
      <c r="O238">
        <v>232</v>
      </c>
      <c r="P238">
        <f t="shared" si="77"/>
        <v>142</v>
      </c>
      <c r="Q238">
        <f t="shared" si="78"/>
        <v>3</v>
      </c>
      <c r="R238">
        <f t="shared" ca="1" si="79"/>
        <v>3</v>
      </c>
      <c r="S238" t="str">
        <f t="shared" ca="1" si="80"/>
        <v>UE-19h</v>
      </c>
      <c r="T238" t="str">
        <f t="shared" ca="1" si="65"/>
        <v>LFA</v>
      </c>
      <c r="U238" t="str">
        <f t="shared" ca="1" si="66"/>
        <v>DV</v>
      </c>
      <c r="V238" s="37">
        <f t="shared" ca="1" si="67"/>
        <v>391.93700787401576</v>
      </c>
      <c r="W238" s="37">
        <f t="shared" ca="1" si="68"/>
        <v>871.92388451443549</v>
      </c>
      <c r="X238" s="37">
        <f t="shared" ca="1" si="69"/>
        <v>0</v>
      </c>
      <c r="Y238" s="37">
        <f t="shared" ca="1" si="70"/>
        <v>2</v>
      </c>
      <c r="Z238" s="35">
        <f t="shared" ca="1" si="81"/>
        <v>800</v>
      </c>
      <c r="AA238" s="35">
        <f t="shared" ca="1" si="71"/>
        <v>1200</v>
      </c>
      <c r="AB238" s="35">
        <f t="shared" ca="1" si="72"/>
        <v>800</v>
      </c>
      <c r="AC238" s="35">
        <f t="shared" ca="1" si="73"/>
        <v>871.92388451443549</v>
      </c>
      <c r="AD238" s="35">
        <f t="shared" ca="1" si="82"/>
        <v>71.923884514435485</v>
      </c>
    </row>
    <row r="239" spans="1:30" x14ac:dyDescent="0.25">
      <c r="A239" t="s">
        <v>92</v>
      </c>
      <c r="B239" t="s">
        <v>9</v>
      </c>
      <c r="C239" t="s">
        <v>5</v>
      </c>
      <c r="D239" s="37">
        <v>4680.1181102362207</v>
      </c>
      <c r="E239" s="37">
        <v>4759.8425196850394</v>
      </c>
      <c r="F239" s="5">
        <v>1776</v>
      </c>
      <c r="G239" s="37">
        <f t="shared" si="74"/>
        <v>4680.1181102362207</v>
      </c>
      <c r="H239" s="37">
        <f t="shared" si="63"/>
        <v>79.724409448818733</v>
      </c>
      <c r="I239" s="37">
        <f t="shared" si="64"/>
        <v>2904.1181102362207</v>
      </c>
      <c r="J239" s="37">
        <f t="shared" si="75"/>
        <v>2983.8425196850394</v>
      </c>
      <c r="K239" s="37">
        <f t="shared" si="76"/>
        <v>1</v>
      </c>
      <c r="L239" s="35">
        <f t="shared" si="83"/>
        <v>362</v>
      </c>
      <c r="M239" s="34"/>
      <c r="N239" s="35"/>
      <c r="O239">
        <v>233</v>
      </c>
      <c r="P239">
        <f t="shared" si="77"/>
        <v>143</v>
      </c>
      <c r="Q239">
        <f t="shared" si="78"/>
        <v>1</v>
      </c>
      <c r="R239">
        <f t="shared" ca="1" si="79"/>
        <v>2</v>
      </c>
      <c r="S239" t="str">
        <f t="shared" ca="1" si="80"/>
        <v>UE-19h</v>
      </c>
      <c r="T239" t="str">
        <f t="shared" ca="1" si="65"/>
        <v>LFA</v>
      </c>
      <c r="U239" t="str">
        <f t="shared" ca="1" si="66"/>
        <v>DV</v>
      </c>
      <c r="V239" s="37">
        <f t="shared" ca="1" si="67"/>
        <v>871.92388451443549</v>
      </c>
      <c r="W239" s="37">
        <f t="shared" ca="1" si="68"/>
        <v>1592.9868766404197</v>
      </c>
      <c r="X239" s="37">
        <f t="shared" ca="1" si="69"/>
        <v>2</v>
      </c>
      <c r="Y239" s="37">
        <f t="shared" ca="1" si="70"/>
        <v>2</v>
      </c>
      <c r="Z239" s="35">
        <f t="shared" ca="1" si="81"/>
        <v>800</v>
      </c>
      <c r="AA239" s="35">
        <f t="shared" ca="1" si="71"/>
        <v>1200</v>
      </c>
      <c r="AB239" s="35">
        <f t="shared" ca="1" si="72"/>
        <v>871.92388451443549</v>
      </c>
      <c r="AC239" s="35">
        <f t="shared" ca="1" si="73"/>
        <v>1200</v>
      </c>
      <c r="AD239" s="35">
        <f t="shared" ca="1" si="82"/>
        <v>328.07611548556451</v>
      </c>
    </row>
    <row r="240" spans="1:30" x14ac:dyDescent="0.25">
      <c r="A240" t="s">
        <v>92</v>
      </c>
      <c r="B240" t="s">
        <v>4</v>
      </c>
      <c r="C240" t="s">
        <v>5</v>
      </c>
      <c r="D240" s="37">
        <v>4759.8425196850394</v>
      </c>
      <c r="E240" s="37">
        <v>5200.1312335958</v>
      </c>
      <c r="F240" s="5">
        <v>1776</v>
      </c>
      <c r="G240" s="37">
        <f t="shared" si="74"/>
        <v>4759.8425196850394</v>
      </c>
      <c r="H240" s="37">
        <f t="shared" si="63"/>
        <v>440.28871391076063</v>
      </c>
      <c r="I240" s="37">
        <f t="shared" si="64"/>
        <v>2983.8425196850394</v>
      </c>
      <c r="J240" s="37">
        <f t="shared" si="75"/>
        <v>3424.1312335958</v>
      </c>
      <c r="K240" s="37">
        <f t="shared" si="76"/>
        <v>2</v>
      </c>
      <c r="L240" s="35">
        <f t="shared" si="83"/>
        <v>363</v>
      </c>
      <c r="M240" s="34"/>
      <c r="N240" s="35"/>
      <c r="O240">
        <v>234</v>
      </c>
      <c r="P240">
        <f t="shared" si="77"/>
        <v>143</v>
      </c>
      <c r="Q240">
        <f t="shared" si="78"/>
        <v>2</v>
      </c>
      <c r="R240">
        <f t="shared" ca="1" si="79"/>
        <v>2</v>
      </c>
      <c r="S240" t="str">
        <f t="shared" ca="1" si="80"/>
        <v>UE-19h</v>
      </c>
      <c r="T240" t="str">
        <f t="shared" ca="1" si="65"/>
        <v>LFA</v>
      </c>
      <c r="U240" t="str">
        <f t="shared" ca="1" si="66"/>
        <v>DV</v>
      </c>
      <c r="V240" s="37">
        <f t="shared" ca="1" si="67"/>
        <v>871.92388451443549</v>
      </c>
      <c r="W240" s="37">
        <f t="shared" ca="1" si="68"/>
        <v>1592.9868766404197</v>
      </c>
      <c r="X240" s="37">
        <f t="shared" ca="1" si="69"/>
        <v>2</v>
      </c>
      <c r="Y240" s="37">
        <f t="shared" ca="1" si="70"/>
        <v>3</v>
      </c>
      <c r="Z240" s="35">
        <f t="shared" ca="1" si="81"/>
        <v>1200</v>
      </c>
      <c r="AA240" s="35">
        <f t="shared" ca="1" si="71"/>
        <v>1600</v>
      </c>
      <c r="AB240" s="35">
        <f t="shared" ca="1" si="72"/>
        <v>1200</v>
      </c>
      <c r="AC240" s="35">
        <f t="shared" ca="1" si="73"/>
        <v>1592.9868766404197</v>
      </c>
      <c r="AD240" s="35">
        <f t="shared" ca="1" si="82"/>
        <v>392.98687664041972</v>
      </c>
    </row>
    <row r="241" spans="1:30" x14ac:dyDescent="0.25">
      <c r="A241" t="s">
        <v>92</v>
      </c>
      <c r="B241" t="s">
        <v>9</v>
      </c>
      <c r="C241" t="s">
        <v>7</v>
      </c>
      <c r="D241" s="37">
        <v>5200.1312335958</v>
      </c>
      <c r="E241" s="37">
        <v>5245.0787401574798</v>
      </c>
      <c r="F241" s="5">
        <v>1776</v>
      </c>
      <c r="G241" s="37">
        <f t="shared" si="74"/>
        <v>5200.1312335958</v>
      </c>
      <c r="H241" s="37">
        <f t="shared" si="63"/>
        <v>44.947506561679802</v>
      </c>
      <c r="I241" s="37">
        <f t="shared" si="64"/>
        <v>3424.1312335958</v>
      </c>
      <c r="J241" s="37">
        <f t="shared" si="75"/>
        <v>3469.0787401574798</v>
      </c>
      <c r="K241" s="37">
        <f t="shared" si="76"/>
        <v>1</v>
      </c>
      <c r="L241" s="35">
        <f t="shared" si="83"/>
        <v>365</v>
      </c>
      <c r="M241" s="34"/>
      <c r="N241" s="35"/>
      <c r="O241">
        <v>235</v>
      </c>
      <c r="P241">
        <f t="shared" si="77"/>
        <v>144</v>
      </c>
      <c r="Q241">
        <f t="shared" si="78"/>
        <v>1</v>
      </c>
      <c r="R241">
        <f t="shared" ca="1" si="79"/>
        <v>1</v>
      </c>
      <c r="S241" t="str">
        <f t="shared" ca="1" si="80"/>
        <v>UE-19i</v>
      </c>
      <c r="T241" t="str">
        <f t="shared" ca="1" si="65"/>
        <v>VTA</v>
      </c>
      <c r="U241" t="str">
        <f t="shared" ca="1" si="66"/>
        <v>GL</v>
      </c>
      <c r="V241" s="37">
        <f t="shared" ca="1" si="67"/>
        <v>0</v>
      </c>
      <c r="W241" s="37">
        <f t="shared" ca="1" si="68"/>
        <v>66.913385826771446</v>
      </c>
      <c r="X241" s="37">
        <f t="shared" ca="1" si="69"/>
        <v>0</v>
      </c>
      <c r="Y241" s="37">
        <f t="shared" ca="1" si="70"/>
        <v>0</v>
      </c>
      <c r="Z241" s="35">
        <f t="shared" ca="1" si="81"/>
        <v>0</v>
      </c>
      <c r="AA241" s="35">
        <f t="shared" ca="1" si="71"/>
        <v>400</v>
      </c>
      <c r="AB241" s="35">
        <f t="shared" ca="1" si="72"/>
        <v>0</v>
      </c>
      <c r="AC241" s="35">
        <f t="shared" ca="1" si="73"/>
        <v>66.913385826771446</v>
      </c>
      <c r="AD241" s="35">
        <f t="shared" ca="1" si="82"/>
        <v>66.913385826771446</v>
      </c>
    </row>
    <row r="242" spans="1:30" x14ac:dyDescent="0.25">
      <c r="A242" t="s">
        <v>92</v>
      </c>
      <c r="B242" t="s">
        <v>9</v>
      </c>
      <c r="C242" t="s">
        <v>5</v>
      </c>
      <c r="D242" s="37">
        <v>5245.0787401574798</v>
      </c>
      <c r="E242" s="37">
        <v>5254.9212598425192</v>
      </c>
      <c r="F242" s="5">
        <v>1776</v>
      </c>
      <c r="G242" s="37">
        <f t="shared" si="74"/>
        <v>5245.0787401574798</v>
      </c>
      <c r="H242" s="37">
        <f t="shared" si="63"/>
        <v>9.8425196850394059</v>
      </c>
      <c r="I242" s="37">
        <f t="shared" si="64"/>
        <v>3469.0787401574798</v>
      </c>
      <c r="J242" s="37">
        <f t="shared" si="75"/>
        <v>3478.9212598425192</v>
      </c>
      <c r="K242" s="37">
        <f t="shared" si="76"/>
        <v>1</v>
      </c>
      <c r="L242" s="35">
        <f t="shared" si="83"/>
        <v>366</v>
      </c>
      <c r="M242" s="34"/>
      <c r="N242" s="35"/>
      <c r="O242">
        <v>236</v>
      </c>
      <c r="P242">
        <f t="shared" si="77"/>
        <v>145</v>
      </c>
      <c r="Q242">
        <f t="shared" si="78"/>
        <v>1</v>
      </c>
      <c r="R242">
        <f t="shared" ca="1" si="79"/>
        <v>1</v>
      </c>
      <c r="S242" t="str">
        <f t="shared" ca="1" si="80"/>
        <v>UE-19i</v>
      </c>
      <c r="T242" t="str">
        <f t="shared" ca="1" si="65"/>
        <v>VTA</v>
      </c>
      <c r="U242" t="str">
        <f t="shared" ca="1" si="66"/>
        <v>GL, ZE</v>
      </c>
      <c r="V242" s="37">
        <f t="shared" ca="1" si="67"/>
        <v>66.913385826771446</v>
      </c>
      <c r="W242" s="37">
        <f t="shared" ca="1" si="68"/>
        <v>146.96587926509164</v>
      </c>
      <c r="X242" s="37">
        <f t="shared" ca="1" si="69"/>
        <v>0</v>
      </c>
      <c r="Y242" s="37">
        <f t="shared" ca="1" si="70"/>
        <v>0</v>
      </c>
      <c r="Z242" s="35">
        <f t="shared" ca="1" si="81"/>
        <v>0</v>
      </c>
      <c r="AA242" s="35">
        <f t="shared" ca="1" si="71"/>
        <v>400</v>
      </c>
      <c r="AB242" s="35">
        <f t="shared" ca="1" si="72"/>
        <v>66.913385826771446</v>
      </c>
      <c r="AC242" s="35">
        <f t="shared" ca="1" si="73"/>
        <v>146.96587926509164</v>
      </c>
      <c r="AD242" s="35">
        <f t="shared" ca="1" si="82"/>
        <v>80.052493438320198</v>
      </c>
    </row>
    <row r="243" spans="1:30" x14ac:dyDescent="0.25">
      <c r="A243" t="s">
        <v>92</v>
      </c>
      <c r="B243" t="s">
        <v>9</v>
      </c>
      <c r="C243" t="s">
        <v>12</v>
      </c>
      <c r="D243" s="37">
        <v>5254.9212598425192</v>
      </c>
      <c r="E243" s="37">
        <v>5285.1049868766404</v>
      </c>
      <c r="F243" s="5">
        <v>1776</v>
      </c>
      <c r="G243" s="37">
        <f t="shared" si="74"/>
        <v>5254.9212598425192</v>
      </c>
      <c r="H243" s="37">
        <f t="shared" si="63"/>
        <v>30.183727034121148</v>
      </c>
      <c r="I243" s="37">
        <f t="shared" si="64"/>
        <v>3478.9212598425192</v>
      </c>
      <c r="J243" s="37">
        <f t="shared" si="75"/>
        <v>3509.1049868766404</v>
      </c>
      <c r="K243" s="37">
        <f t="shared" si="76"/>
        <v>1</v>
      </c>
      <c r="L243" s="35">
        <f t="shared" si="83"/>
        <v>367</v>
      </c>
      <c r="M243" s="34"/>
      <c r="N243" s="35"/>
      <c r="O243">
        <v>237</v>
      </c>
      <c r="P243">
        <f t="shared" si="77"/>
        <v>146</v>
      </c>
      <c r="Q243">
        <f t="shared" si="78"/>
        <v>1</v>
      </c>
      <c r="R243">
        <f t="shared" ca="1" si="79"/>
        <v>1</v>
      </c>
      <c r="S243" t="str">
        <f t="shared" ca="1" si="80"/>
        <v>UE-19i</v>
      </c>
      <c r="T243" t="str">
        <f t="shared" ca="1" si="65"/>
        <v>VTA</v>
      </c>
      <c r="U243" t="str">
        <f t="shared" ca="1" si="66"/>
        <v>GL, ZE</v>
      </c>
      <c r="V243" s="37">
        <f t="shared" ca="1" si="67"/>
        <v>146.96587926509164</v>
      </c>
      <c r="W243" s="37">
        <f t="shared" ca="1" si="68"/>
        <v>245.06299212598378</v>
      </c>
      <c r="X243" s="37">
        <f t="shared" ca="1" si="69"/>
        <v>0</v>
      </c>
      <c r="Y243" s="37">
        <f t="shared" ca="1" si="70"/>
        <v>0</v>
      </c>
      <c r="Z243" s="35">
        <f t="shared" ca="1" si="81"/>
        <v>0</v>
      </c>
      <c r="AA243" s="35">
        <f t="shared" ca="1" si="71"/>
        <v>400</v>
      </c>
      <c r="AB243" s="35">
        <f t="shared" ca="1" si="72"/>
        <v>146.96587926509164</v>
      </c>
      <c r="AC243" s="35">
        <f t="shared" ca="1" si="73"/>
        <v>245.06299212598378</v>
      </c>
      <c r="AD243" s="35">
        <f t="shared" ca="1" si="82"/>
        <v>98.097112860892139</v>
      </c>
    </row>
    <row r="244" spans="1:30" x14ac:dyDescent="0.25">
      <c r="A244" t="s">
        <v>92</v>
      </c>
      <c r="B244" t="s">
        <v>9</v>
      </c>
      <c r="C244" t="s">
        <v>19</v>
      </c>
      <c r="D244" s="37">
        <v>5285.1049868766404</v>
      </c>
      <c r="E244" s="37">
        <v>5354.9868766404197</v>
      </c>
      <c r="F244" s="5">
        <v>1776</v>
      </c>
      <c r="G244" s="37">
        <f t="shared" si="74"/>
        <v>5285.1049868766404</v>
      </c>
      <c r="H244" s="37">
        <f t="shared" si="63"/>
        <v>69.881889763779327</v>
      </c>
      <c r="I244" s="37">
        <f t="shared" si="64"/>
        <v>3509.1049868766404</v>
      </c>
      <c r="J244" s="37">
        <f t="shared" si="75"/>
        <v>3578.9868766404197</v>
      </c>
      <c r="K244" s="37">
        <f t="shared" si="76"/>
        <v>1</v>
      </c>
      <c r="L244" s="35">
        <f t="shared" si="83"/>
        <v>368</v>
      </c>
      <c r="M244" s="34"/>
      <c r="N244" s="35"/>
      <c r="O244">
        <v>238</v>
      </c>
      <c r="P244">
        <f t="shared" si="77"/>
        <v>147</v>
      </c>
      <c r="Q244">
        <f t="shared" si="78"/>
        <v>1</v>
      </c>
      <c r="R244">
        <f t="shared" ca="1" si="79"/>
        <v>2</v>
      </c>
      <c r="S244" t="str">
        <f t="shared" ca="1" si="80"/>
        <v>UE-19i</v>
      </c>
      <c r="T244" t="str">
        <f t="shared" ca="1" si="65"/>
        <v>TCU</v>
      </c>
      <c r="U244" t="str">
        <f t="shared" ca="1" si="66"/>
        <v>ZC</v>
      </c>
      <c r="V244" s="37">
        <f t="shared" ca="1" si="67"/>
        <v>245.06299212598378</v>
      </c>
      <c r="W244" s="37">
        <f t="shared" ca="1" si="68"/>
        <v>633.84251968503895</v>
      </c>
      <c r="X244" s="37">
        <f t="shared" ca="1" si="69"/>
        <v>0</v>
      </c>
      <c r="Y244" s="37">
        <f t="shared" ca="1" si="70"/>
        <v>0</v>
      </c>
      <c r="Z244" s="35">
        <f t="shared" ca="1" si="81"/>
        <v>0</v>
      </c>
      <c r="AA244" s="35">
        <f t="shared" ca="1" si="71"/>
        <v>400</v>
      </c>
      <c r="AB244" s="35">
        <f t="shared" ca="1" si="72"/>
        <v>245.06299212598378</v>
      </c>
      <c r="AC244" s="35">
        <f t="shared" ca="1" si="73"/>
        <v>400</v>
      </c>
      <c r="AD244" s="35">
        <f t="shared" ca="1" si="82"/>
        <v>154.93700787401622</v>
      </c>
    </row>
    <row r="245" spans="1:30" x14ac:dyDescent="0.25">
      <c r="A245" t="s">
        <v>92</v>
      </c>
      <c r="B245" t="s">
        <v>9</v>
      </c>
      <c r="C245" t="s">
        <v>7</v>
      </c>
      <c r="D245" s="37">
        <v>5354.9868766404197</v>
      </c>
      <c r="E245" s="37">
        <v>5395.0131233595803</v>
      </c>
      <c r="F245" s="5">
        <v>1776</v>
      </c>
      <c r="G245" s="37">
        <f t="shared" si="74"/>
        <v>5354.9868766404197</v>
      </c>
      <c r="H245" s="37">
        <f t="shared" si="63"/>
        <v>40.026246719160554</v>
      </c>
      <c r="I245" s="37">
        <f t="shared" si="64"/>
        <v>3578.9868766404197</v>
      </c>
      <c r="J245" s="37">
        <f t="shared" si="75"/>
        <v>3619.0131233595803</v>
      </c>
      <c r="K245" s="37">
        <f t="shared" si="76"/>
        <v>2</v>
      </c>
      <c r="L245" s="35">
        <f t="shared" si="83"/>
        <v>369</v>
      </c>
      <c r="M245" s="34"/>
      <c r="N245" s="35"/>
      <c r="O245">
        <v>239</v>
      </c>
      <c r="P245">
        <f t="shared" si="77"/>
        <v>147</v>
      </c>
      <c r="Q245">
        <f t="shared" si="78"/>
        <v>2</v>
      </c>
      <c r="R245">
        <f t="shared" ca="1" si="79"/>
        <v>2</v>
      </c>
      <c r="S245" t="str">
        <f t="shared" ca="1" si="80"/>
        <v>UE-19i</v>
      </c>
      <c r="T245" t="str">
        <f t="shared" ca="1" si="65"/>
        <v>TCU</v>
      </c>
      <c r="U245" t="str">
        <f t="shared" ca="1" si="66"/>
        <v>ZC</v>
      </c>
      <c r="V245" s="37">
        <f t="shared" ca="1" si="67"/>
        <v>245.06299212598378</v>
      </c>
      <c r="W245" s="37">
        <f t="shared" ca="1" si="68"/>
        <v>633.84251968503895</v>
      </c>
      <c r="X245" s="37">
        <f t="shared" ca="1" si="69"/>
        <v>0</v>
      </c>
      <c r="Y245" s="37">
        <f t="shared" ca="1" si="70"/>
        <v>1</v>
      </c>
      <c r="Z245" s="35">
        <f t="shared" ca="1" si="81"/>
        <v>400</v>
      </c>
      <c r="AA245" s="35">
        <f t="shared" ca="1" si="71"/>
        <v>800</v>
      </c>
      <c r="AB245" s="35">
        <f t="shared" ca="1" si="72"/>
        <v>400</v>
      </c>
      <c r="AC245" s="35">
        <f t="shared" ca="1" si="73"/>
        <v>633.84251968503895</v>
      </c>
      <c r="AD245" s="35">
        <f t="shared" ca="1" si="82"/>
        <v>233.84251968503895</v>
      </c>
    </row>
    <row r="246" spans="1:30" x14ac:dyDescent="0.25">
      <c r="A246" t="s">
        <v>92</v>
      </c>
      <c r="B246" t="s">
        <v>11</v>
      </c>
      <c r="C246" t="s">
        <v>29</v>
      </c>
      <c r="D246" s="37">
        <v>5395.0131233595803</v>
      </c>
      <c r="E246" s="37">
        <v>5592.847769028871</v>
      </c>
      <c r="F246" s="5">
        <v>1776</v>
      </c>
      <c r="G246" s="37">
        <f t="shared" si="74"/>
        <v>5395.0131233595803</v>
      </c>
      <c r="H246" s="37">
        <f t="shared" si="63"/>
        <v>197.83464566929069</v>
      </c>
      <c r="I246" s="37">
        <f t="shared" si="64"/>
        <v>3619.0131233595803</v>
      </c>
      <c r="J246" s="37">
        <f t="shared" si="75"/>
        <v>3816.847769028871</v>
      </c>
      <c r="K246" s="37">
        <f t="shared" si="76"/>
        <v>1</v>
      </c>
      <c r="L246" s="35">
        <f t="shared" si="83"/>
        <v>371</v>
      </c>
      <c r="M246" s="34"/>
      <c r="N246" s="35"/>
      <c r="O246">
        <v>240</v>
      </c>
      <c r="P246">
        <f t="shared" si="77"/>
        <v>148</v>
      </c>
      <c r="Q246">
        <f t="shared" si="78"/>
        <v>1</v>
      </c>
      <c r="R246">
        <f t="shared" ca="1" si="79"/>
        <v>1</v>
      </c>
      <c r="S246" t="str">
        <f t="shared" ca="1" si="80"/>
        <v>UE-19i</v>
      </c>
      <c r="T246" t="str">
        <f t="shared" ca="1" si="65"/>
        <v>TCU</v>
      </c>
      <c r="U246" t="str">
        <f t="shared" ca="1" si="66"/>
        <v>ZC</v>
      </c>
      <c r="V246" s="37">
        <f t="shared" ca="1" si="67"/>
        <v>633.84251968503895</v>
      </c>
      <c r="W246" s="37">
        <f t="shared" ca="1" si="68"/>
        <v>648.93438320209953</v>
      </c>
      <c r="X246" s="37">
        <f t="shared" ca="1" si="69"/>
        <v>1</v>
      </c>
      <c r="Y246" s="37">
        <f t="shared" ca="1" si="70"/>
        <v>1</v>
      </c>
      <c r="Z246" s="35">
        <f t="shared" ca="1" si="81"/>
        <v>400</v>
      </c>
      <c r="AA246" s="35">
        <f t="shared" ca="1" si="71"/>
        <v>800</v>
      </c>
      <c r="AB246" s="35">
        <f t="shared" ca="1" si="72"/>
        <v>633.84251968503895</v>
      </c>
      <c r="AC246" s="35">
        <f t="shared" ca="1" si="73"/>
        <v>648.93438320209953</v>
      </c>
      <c r="AD246" s="35">
        <f t="shared" ca="1" si="82"/>
        <v>15.091863517060574</v>
      </c>
    </row>
    <row r="247" spans="1:30" x14ac:dyDescent="0.25">
      <c r="A247" t="s">
        <v>92</v>
      </c>
      <c r="B247" t="s">
        <v>9</v>
      </c>
      <c r="C247" t="s">
        <v>24</v>
      </c>
      <c r="D247" s="37">
        <v>5592.847769028871</v>
      </c>
      <c r="E247" s="37">
        <v>5609.9081364829399</v>
      </c>
      <c r="F247" s="5">
        <v>1776</v>
      </c>
      <c r="G247" s="37">
        <f t="shared" si="74"/>
        <v>5592.847769028871</v>
      </c>
      <c r="H247" s="37">
        <f t="shared" si="63"/>
        <v>17.06036745406891</v>
      </c>
      <c r="I247" s="37">
        <f t="shared" si="64"/>
        <v>3816.847769028871</v>
      </c>
      <c r="J247" s="37">
        <f t="shared" si="75"/>
        <v>3833.9081364829399</v>
      </c>
      <c r="K247" s="37">
        <f t="shared" si="76"/>
        <v>1</v>
      </c>
      <c r="L247" s="35">
        <f t="shared" si="83"/>
        <v>372</v>
      </c>
      <c r="M247" s="34"/>
      <c r="N247" s="35"/>
      <c r="O247">
        <v>241</v>
      </c>
      <c r="P247">
        <f t="shared" si="77"/>
        <v>149</v>
      </c>
      <c r="Q247">
        <f t="shared" si="78"/>
        <v>1</v>
      </c>
      <c r="R247">
        <f t="shared" ca="1" si="79"/>
        <v>2</v>
      </c>
      <c r="S247" t="str">
        <f t="shared" ca="1" si="80"/>
        <v>UE-19i</v>
      </c>
      <c r="T247" t="str">
        <f t="shared" ca="1" si="65"/>
        <v>TCU</v>
      </c>
      <c r="U247" t="str">
        <f t="shared" ca="1" si="66"/>
        <v>ZC</v>
      </c>
      <c r="V247" s="37">
        <f t="shared" ca="1" si="67"/>
        <v>648.93438320209953</v>
      </c>
      <c r="W247" s="37">
        <f t="shared" ca="1" si="68"/>
        <v>802.14960629921234</v>
      </c>
      <c r="X247" s="37">
        <f t="shared" ca="1" si="69"/>
        <v>1</v>
      </c>
      <c r="Y247" s="37">
        <f t="shared" ca="1" si="70"/>
        <v>1</v>
      </c>
      <c r="Z247" s="35">
        <f t="shared" ca="1" si="81"/>
        <v>400</v>
      </c>
      <c r="AA247" s="35">
        <f t="shared" ca="1" si="71"/>
        <v>800</v>
      </c>
      <c r="AB247" s="35">
        <f t="shared" ca="1" si="72"/>
        <v>648.93438320209953</v>
      </c>
      <c r="AC247" s="35">
        <f t="shared" ca="1" si="73"/>
        <v>800</v>
      </c>
      <c r="AD247" s="35">
        <f t="shared" ca="1" si="82"/>
        <v>151.06561679790047</v>
      </c>
    </row>
    <row r="248" spans="1:30" x14ac:dyDescent="0.25">
      <c r="A248" t="s">
        <v>92</v>
      </c>
      <c r="B248" t="s">
        <v>11</v>
      </c>
      <c r="C248" t="s">
        <v>29</v>
      </c>
      <c r="D248" s="37">
        <v>5609.9081364829399</v>
      </c>
      <c r="E248" s="37">
        <v>6100.0656167978996</v>
      </c>
      <c r="F248" s="5">
        <v>1776</v>
      </c>
      <c r="G248" s="37">
        <f t="shared" si="74"/>
        <v>5609.9081364829399</v>
      </c>
      <c r="H248" s="37">
        <f t="shared" si="63"/>
        <v>490.15748031495968</v>
      </c>
      <c r="I248" s="37">
        <f t="shared" si="64"/>
        <v>3833.9081364829399</v>
      </c>
      <c r="J248" s="37">
        <f t="shared" si="75"/>
        <v>4324.0656167978996</v>
      </c>
      <c r="K248" s="37">
        <f t="shared" si="76"/>
        <v>2</v>
      </c>
      <c r="L248" s="35">
        <f t="shared" si="83"/>
        <v>373</v>
      </c>
      <c r="M248" s="34"/>
      <c r="N248" s="35"/>
      <c r="O248">
        <v>242</v>
      </c>
      <c r="P248">
        <f t="shared" si="77"/>
        <v>149</v>
      </c>
      <c r="Q248">
        <f t="shared" si="78"/>
        <v>2</v>
      </c>
      <c r="R248">
        <f t="shared" ca="1" si="79"/>
        <v>2</v>
      </c>
      <c r="S248" t="str">
        <f t="shared" ca="1" si="80"/>
        <v>UE-19i</v>
      </c>
      <c r="T248" t="str">
        <f t="shared" ca="1" si="65"/>
        <v>TCU</v>
      </c>
      <c r="U248" t="str">
        <f t="shared" ca="1" si="66"/>
        <v>ZC</v>
      </c>
      <c r="V248" s="37">
        <f t="shared" ca="1" si="67"/>
        <v>648.93438320209953</v>
      </c>
      <c r="W248" s="37">
        <f t="shared" ca="1" si="68"/>
        <v>802.14960629921234</v>
      </c>
      <c r="X248" s="37">
        <f t="shared" ca="1" si="69"/>
        <v>1</v>
      </c>
      <c r="Y248" s="37">
        <f t="shared" ca="1" si="70"/>
        <v>2</v>
      </c>
      <c r="Z248" s="35">
        <f t="shared" ca="1" si="81"/>
        <v>800</v>
      </c>
      <c r="AA248" s="35">
        <f t="shared" ca="1" si="71"/>
        <v>1200</v>
      </c>
      <c r="AB248" s="35">
        <f t="shared" ca="1" si="72"/>
        <v>800</v>
      </c>
      <c r="AC248" s="35">
        <f t="shared" ca="1" si="73"/>
        <v>802.14960629921234</v>
      </c>
      <c r="AD248" s="35">
        <f t="shared" ca="1" si="82"/>
        <v>2.149606299212337</v>
      </c>
    </row>
    <row r="249" spans="1:30" x14ac:dyDescent="0.25">
      <c r="A249" t="s">
        <v>92</v>
      </c>
      <c r="B249" t="s">
        <v>11</v>
      </c>
      <c r="C249" t="s">
        <v>29</v>
      </c>
      <c r="D249" s="37">
        <v>6100.0656167978996</v>
      </c>
      <c r="E249" s="37">
        <v>8272.9658792650916</v>
      </c>
      <c r="F249" s="5">
        <v>1776</v>
      </c>
      <c r="G249" s="37">
        <f t="shared" si="74"/>
        <v>6100.0656167978996</v>
      </c>
      <c r="H249" s="37">
        <f t="shared" si="63"/>
        <v>2172.9002624671921</v>
      </c>
      <c r="I249" s="37">
        <f t="shared" si="64"/>
        <v>4324.0656167978996</v>
      </c>
      <c r="J249" s="37">
        <f t="shared" si="75"/>
        <v>6496.9658792650916</v>
      </c>
      <c r="K249" s="37">
        <f t="shared" si="76"/>
        <v>7</v>
      </c>
      <c r="L249" s="35">
        <f t="shared" si="83"/>
        <v>375</v>
      </c>
      <c r="M249" s="34"/>
      <c r="N249" s="35"/>
      <c r="O249">
        <v>243</v>
      </c>
      <c r="P249">
        <f t="shared" si="77"/>
        <v>150</v>
      </c>
      <c r="Q249">
        <f t="shared" si="78"/>
        <v>1</v>
      </c>
      <c r="R249">
        <f t="shared" ca="1" si="79"/>
        <v>1</v>
      </c>
      <c r="S249" t="str">
        <f t="shared" ca="1" si="80"/>
        <v>UE-19i</v>
      </c>
      <c r="T249" t="str">
        <f t="shared" ca="1" si="65"/>
        <v>TCU</v>
      </c>
      <c r="U249" t="str">
        <f t="shared" ca="1" si="66"/>
        <v>ZC</v>
      </c>
      <c r="V249" s="37">
        <f t="shared" ca="1" si="67"/>
        <v>802.14960629921234</v>
      </c>
      <c r="W249" s="37">
        <f t="shared" ca="1" si="68"/>
        <v>1021.9658792650916</v>
      </c>
      <c r="X249" s="37">
        <f t="shared" ca="1" si="69"/>
        <v>2</v>
      </c>
      <c r="Y249" s="37">
        <f t="shared" ca="1" si="70"/>
        <v>2</v>
      </c>
      <c r="Z249" s="35">
        <f t="shared" ca="1" si="81"/>
        <v>800</v>
      </c>
      <c r="AA249" s="35">
        <f t="shared" ca="1" si="71"/>
        <v>1200</v>
      </c>
      <c r="AB249" s="35">
        <f t="shared" ca="1" si="72"/>
        <v>802.14960629921234</v>
      </c>
      <c r="AC249" s="35">
        <f t="shared" ca="1" si="73"/>
        <v>1021.9658792650916</v>
      </c>
      <c r="AD249" s="35">
        <f t="shared" ca="1" si="82"/>
        <v>219.81627296587931</v>
      </c>
    </row>
    <row r="250" spans="1:30" x14ac:dyDescent="0.25">
      <c r="A250" t="s">
        <v>92</v>
      </c>
      <c r="B250" t="s">
        <v>9</v>
      </c>
      <c r="C250" t="s">
        <v>93</v>
      </c>
      <c r="D250" s="37">
        <v>8272.9658792650916</v>
      </c>
      <c r="E250" s="37">
        <v>8518.0446194225715</v>
      </c>
      <c r="F250" s="5">
        <v>1776</v>
      </c>
      <c r="G250" s="37">
        <f t="shared" si="74"/>
        <v>8272.9658792650916</v>
      </c>
      <c r="H250" s="37">
        <f t="shared" si="63"/>
        <v>245.07874015747984</v>
      </c>
      <c r="I250" s="37">
        <f t="shared" si="64"/>
        <v>6496.9658792650916</v>
      </c>
      <c r="J250" s="37">
        <f t="shared" si="75"/>
        <v>6742.0446194225715</v>
      </c>
      <c r="K250" s="37">
        <f t="shared" si="76"/>
        <v>1</v>
      </c>
      <c r="L250" s="35">
        <f t="shared" si="83"/>
        <v>382</v>
      </c>
      <c r="M250" s="34"/>
      <c r="N250" s="35"/>
      <c r="O250">
        <v>244</v>
      </c>
      <c r="P250">
        <f t="shared" si="77"/>
        <v>151</v>
      </c>
      <c r="Q250">
        <f t="shared" si="78"/>
        <v>1</v>
      </c>
      <c r="R250">
        <f t="shared" ca="1" si="79"/>
        <v>1</v>
      </c>
      <c r="S250" t="str">
        <f t="shared" ca="1" si="80"/>
        <v>UE-19i</v>
      </c>
      <c r="T250" t="str">
        <f t="shared" ca="1" si="65"/>
        <v>WTA</v>
      </c>
      <c r="U250" t="str">
        <f t="shared" ca="1" si="66"/>
        <v>DV</v>
      </c>
      <c r="V250" s="37">
        <f t="shared" ca="1" si="67"/>
        <v>1021.9658792650916</v>
      </c>
      <c r="W250" s="37">
        <f t="shared" ca="1" si="68"/>
        <v>1116.125984251968</v>
      </c>
      <c r="X250" s="37">
        <f t="shared" ca="1" si="69"/>
        <v>2</v>
      </c>
      <c r="Y250" s="37">
        <f t="shared" ca="1" si="70"/>
        <v>2</v>
      </c>
      <c r="Z250" s="35">
        <f t="shared" ca="1" si="81"/>
        <v>800</v>
      </c>
      <c r="AA250" s="35">
        <f t="shared" ca="1" si="71"/>
        <v>1200</v>
      </c>
      <c r="AB250" s="35">
        <f t="shared" ca="1" si="72"/>
        <v>1021.9658792650916</v>
      </c>
      <c r="AC250" s="35">
        <f t="shared" ca="1" si="73"/>
        <v>1116.125984251968</v>
      </c>
      <c r="AD250" s="35">
        <f t="shared" ca="1" si="82"/>
        <v>94.160104986876377</v>
      </c>
    </row>
    <row r="251" spans="1:30" x14ac:dyDescent="0.25">
      <c r="A251" t="s">
        <v>92</v>
      </c>
      <c r="B251" t="s">
        <v>9</v>
      </c>
      <c r="C251" t="s">
        <v>93</v>
      </c>
      <c r="D251" s="37">
        <v>8518.0446194225715</v>
      </c>
      <c r="E251" s="37">
        <v>8575.1312335957991</v>
      </c>
      <c r="F251" s="5">
        <v>1776</v>
      </c>
      <c r="G251" s="37">
        <f t="shared" si="74"/>
        <v>8518.0446194225715</v>
      </c>
      <c r="H251" s="37">
        <f t="shared" si="63"/>
        <v>57.086614173227645</v>
      </c>
      <c r="I251" s="37">
        <f t="shared" si="64"/>
        <v>6742.0446194225715</v>
      </c>
      <c r="J251" s="37">
        <f t="shared" si="75"/>
        <v>6799.1312335957991</v>
      </c>
      <c r="K251" s="37">
        <f t="shared" si="76"/>
        <v>1</v>
      </c>
      <c r="L251" s="35">
        <f t="shared" si="83"/>
        <v>383</v>
      </c>
      <c r="M251" s="34"/>
      <c r="N251" s="35"/>
      <c r="O251">
        <v>245</v>
      </c>
      <c r="P251">
        <f t="shared" si="77"/>
        <v>152</v>
      </c>
      <c r="Q251">
        <f t="shared" si="78"/>
        <v>1</v>
      </c>
      <c r="R251">
        <f t="shared" ca="1" si="79"/>
        <v>2</v>
      </c>
      <c r="S251" t="str">
        <f t="shared" ca="1" si="80"/>
        <v>UE-19i</v>
      </c>
      <c r="T251" t="str">
        <f t="shared" ca="1" si="65"/>
        <v>LFA</v>
      </c>
      <c r="U251" t="str">
        <f t="shared" ca="1" si="66"/>
        <v>DV</v>
      </c>
      <c r="V251" s="37">
        <f t="shared" ca="1" si="67"/>
        <v>1116.125984251968</v>
      </c>
      <c r="W251" s="37">
        <f t="shared" ca="1" si="68"/>
        <v>1286.0734908136478</v>
      </c>
      <c r="X251" s="37">
        <f t="shared" ca="1" si="69"/>
        <v>2</v>
      </c>
      <c r="Y251" s="37">
        <f t="shared" ca="1" si="70"/>
        <v>2</v>
      </c>
      <c r="Z251" s="35">
        <f t="shared" ca="1" si="81"/>
        <v>800</v>
      </c>
      <c r="AA251" s="35">
        <f t="shared" ca="1" si="71"/>
        <v>1200</v>
      </c>
      <c r="AB251" s="35">
        <f t="shared" ca="1" si="72"/>
        <v>1116.125984251968</v>
      </c>
      <c r="AC251" s="35">
        <f t="shared" ca="1" si="73"/>
        <v>1200</v>
      </c>
      <c r="AD251" s="35">
        <f t="shared" ca="1" si="82"/>
        <v>83.874015748031979</v>
      </c>
    </row>
    <row r="252" spans="1:30" x14ac:dyDescent="0.25">
      <c r="A252" t="s">
        <v>92</v>
      </c>
      <c r="B252" t="s">
        <v>4</v>
      </c>
      <c r="C252" t="s">
        <v>93</v>
      </c>
      <c r="D252" s="37">
        <v>8575.1312335957991</v>
      </c>
      <c r="E252" s="37">
        <v>8648.9501312335942</v>
      </c>
      <c r="F252" s="5">
        <v>1776</v>
      </c>
      <c r="G252" s="37">
        <f t="shared" si="74"/>
        <v>8575.1312335957991</v>
      </c>
      <c r="H252" s="37">
        <f t="shared" si="63"/>
        <v>73.818897637795089</v>
      </c>
      <c r="I252" s="37">
        <f t="shared" si="64"/>
        <v>6799.1312335957991</v>
      </c>
      <c r="J252" s="37">
        <f t="shared" si="75"/>
        <v>6872.9501312335942</v>
      </c>
      <c r="K252" s="37">
        <f t="shared" si="76"/>
        <v>2</v>
      </c>
      <c r="L252" s="35">
        <f t="shared" si="83"/>
        <v>384</v>
      </c>
      <c r="M252" s="34"/>
      <c r="N252" s="35"/>
      <c r="O252">
        <v>246</v>
      </c>
      <c r="P252">
        <f t="shared" si="77"/>
        <v>152</v>
      </c>
      <c r="Q252">
        <f t="shared" si="78"/>
        <v>2</v>
      </c>
      <c r="R252">
        <f t="shared" ca="1" si="79"/>
        <v>2</v>
      </c>
      <c r="S252" t="str">
        <f t="shared" ca="1" si="80"/>
        <v>UE-19i</v>
      </c>
      <c r="T252" t="str">
        <f t="shared" ca="1" si="65"/>
        <v>LFA</v>
      </c>
      <c r="U252" t="str">
        <f t="shared" ca="1" si="66"/>
        <v>DV</v>
      </c>
      <c r="V252" s="37">
        <f t="shared" ca="1" si="67"/>
        <v>1116.125984251968</v>
      </c>
      <c r="W252" s="37">
        <f t="shared" ca="1" si="68"/>
        <v>1286.0734908136478</v>
      </c>
      <c r="X252" s="37">
        <f t="shared" ca="1" si="69"/>
        <v>2</v>
      </c>
      <c r="Y252" s="37">
        <f t="shared" ca="1" si="70"/>
        <v>3</v>
      </c>
      <c r="Z252" s="35">
        <f t="shared" ca="1" si="81"/>
        <v>1200</v>
      </c>
      <c r="AA252" s="35">
        <f t="shared" ca="1" si="71"/>
        <v>1600</v>
      </c>
      <c r="AB252" s="35">
        <f t="shared" ca="1" si="72"/>
        <v>1200</v>
      </c>
      <c r="AC252" s="35">
        <f t="shared" ca="1" si="73"/>
        <v>1286.0734908136478</v>
      </c>
      <c r="AD252" s="35">
        <f t="shared" ca="1" si="82"/>
        <v>86.073490813647823</v>
      </c>
    </row>
    <row r="253" spans="1:30" x14ac:dyDescent="0.25">
      <c r="A253" t="s">
        <v>92</v>
      </c>
      <c r="B253" t="s">
        <v>9</v>
      </c>
      <c r="C253" t="s">
        <v>93</v>
      </c>
      <c r="D253" s="37">
        <v>8648.9501312335942</v>
      </c>
      <c r="E253" s="37">
        <v>9609.9081364829381</v>
      </c>
      <c r="F253" s="5">
        <v>1776</v>
      </c>
      <c r="G253" s="37">
        <f t="shared" si="74"/>
        <v>8648.9501312335942</v>
      </c>
      <c r="H253" s="37">
        <f t="shared" si="63"/>
        <v>960.95800524934384</v>
      </c>
      <c r="I253" s="37">
        <f t="shared" si="64"/>
        <v>6872.9501312335942</v>
      </c>
      <c r="J253" s="37">
        <f t="shared" si="75"/>
        <v>7833.9081364829381</v>
      </c>
      <c r="K253" s="37">
        <f t="shared" si="76"/>
        <v>3</v>
      </c>
      <c r="L253" s="35">
        <f t="shared" si="83"/>
        <v>386</v>
      </c>
      <c r="M253" s="34"/>
      <c r="N253" s="35"/>
      <c r="O253">
        <v>247</v>
      </c>
      <c r="P253">
        <f t="shared" si="77"/>
        <v>153</v>
      </c>
      <c r="Q253">
        <f t="shared" si="78"/>
        <v>1</v>
      </c>
      <c r="R253">
        <f t="shared" ca="1" si="79"/>
        <v>1</v>
      </c>
      <c r="S253" t="str">
        <f t="shared" ca="1" si="80"/>
        <v>UE-19i</v>
      </c>
      <c r="T253" t="str">
        <f t="shared" ca="1" si="65"/>
        <v>LFA</v>
      </c>
      <c r="U253" t="str">
        <f t="shared" ca="1" si="66"/>
        <v>ZC</v>
      </c>
      <c r="V253" s="37">
        <f t="shared" ca="1" si="67"/>
        <v>1286.0734908136478</v>
      </c>
      <c r="W253" s="37">
        <f t="shared" ca="1" si="68"/>
        <v>1324.1312335958005</v>
      </c>
      <c r="X253" s="37">
        <f t="shared" ca="1" si="69"/>
        <v>3</v>
      </c>
      <c r="Y253" s="37">
        <f t="shared" ca="1" si="70"/>
        <v>3</v>
      </c>
      <c r="Z253" s="35">
        <f t="shared" ca="1" si="81"/>
        <v>1200</v>
      </c>
      <c r="AA253" s="35">
        <f t="shared" ca="1" si="71"/>
        <v>1600</v>
      </c>
      <c r="AB253" s="35">
        <f t="shared" ca="1" si="72"/>
        <v>1286.0734908136478</v>
      </c>
      <c r="AC253" s="35">
        <f t="shared" ca="1" si="73"/>
        <v>1324.1312335958005</v>
      </c>
      <c r="AD253" s="35">
        <f t="shared" ca="1" si="82"/>
        <v>38.057742782152673</v>
      </c>
    </row>
    <row r="254" spans="1:30" x14ac:dyDescent="0.25">
      <c r="A254" t="s">
        <v>92</v>
      </c>
      <c r="B254" t="s">
        <v>9</v>
      </c>
      <c r="C254" t="s">
        <v>93</v>
      </c>
      <c r="D254" s="37">
        <v>9609.9081364829381</v>
      </c>
      <c r="E254" s="37">
        <v>9757.8740157480297</v>
      </c>
      <c r="F254" s="5">
        <v>1776</v>
      </c>
      <c r="G254" s="37">
        <f t="shared" si="74"/>
        <v>9609.9081364829381</v>
      </c>
      <c r="H254" s="37">
        <f t="shared" si="63"/>
        <v>147.96587926509164</v>
      </c>
      <c r="I254" s="37">
        <f t="shared" si="64"/>
        <v>7833.9081364829381</v>
      </c>
      <c r="J254" s="37">
        <f t="shared" si="75"/>
        <v>7981.8740157480297</v>
      </c>
      <c r="K254" s="37">
        <f t="shared" si="76"/>
        <v>1</v>
      </c>
      <c r="L254" s="35">
        <f t="shared" si="83"/>
        <v>389</v>
      </c>
      <c r="M254" s="34"/>
      <c r="N254" s="35"/>
      <c r="O254">
        <v>248</v>
      </c>
      <c r="P254">
        <f t="shared" si="77"/>
        <v>154</v>
      </c>
      <c r="Q254">
        <f t="shared" si="78"/>
        <v>1</v>
      </c>
      <c r="R254">
        <f t="shared" ca="1" si="79"/>
        <v>1</v>
      </c>
      <c r="S254" t="str">
        <f t="shared" ca="1" si="80"/>
        <v>UE-19i</v>
      </c>
      <c r="T254" t="str">
        <f t="shared" ca="1" si="65"/>
        <v>LFA</v>
      </c>
      <c r="U254" t="str">
        <f t="shared" ca="1" si="66"/>
        <v>DV</v>
      </c>
      <c r="V254" s="37">
        <f t="shared" ca="1" si="67"/>
        <v>1324.1312335958005</v>
      </c>
      <c r="W254" s="37">
        <f t="shared" ca="1" si="68"/>
        <v>1546.9002624671912</v>
      </c>
      <c r="X254" s="37">
        <f t="shared" ca="1" si="69"/>
        <v>3</v>
      </c>
      <c r="Y254" s="37">
        <f t="shared" ca="1" si="70"/>
        <v>3</v>
      </c>
      <c r="Z254" s="35">
        <f t="shared" ca="1" si="81"/>
        <v>1200</v>
      </c>
      <c r="AA254" s="35">
        <f t="shared" ca="1" si="71"/>
        <v>1600</v>
      </c>
      <c r="AB254" s="35">
        <f t="shared" ca="1" si="72"/>
        <v>1324.1312335958005</v>
      </c>
      <c r="AC254" s="35">
        <f t="shared" ca="1" si="73"/>
        <v>1546.9002624671912</v>
      </c>
      <c r="AD254" s="35">
        <f t="shared" ca="1" si="82"/>
        <v>222.76902887139067</v>
      </c>
    </row>
    <row r="255" spans="1:30" x14ac:dyDescent="0.25">
      <c r="A255" t="s">
        <v>92</v>
      </c>
      <c r="B255" t="s">
        <v>11</v>
      </c>
      <c r="C255" t="s">
        <v>94</v>
      </c>
      <c r="D255" s="37">
        <v>9757.8740157480297</v>
      </c>
      <c r="E255" s="37">
        <v>9878.9370078740158</v>
      </c>
      <c r="F255" s="5">
        <v>1776</v>
      </c>
      <c r="G255" s="37">
        <f t="shared" si="74"/>
        <v>9757.8740157480297</v>
      </c>
      <c r="H255" s="37">
        <f t="shared" si="63"/>
        <v>121.06299212598606</v>
      </c>
      <c r="I255" s="37">
        <f t="shared" si="64"/>
        <v>7981.8740157480297</v>
      </c>
      <c r="J255" s="37">
        <f t="shared" si="75"/>
        <v>8102.9370078740158</v>
      </c>
      <c r="K255" s="37">
        <f t="shared" si="76"/>
        <v>2</v>
      </c>
      <c r="L255" s="35">
        <f t="shared" si="83"/>
        <v>390</v>
      </c>
      <c r="M255" s="34"/>
      <c r="N255" s="35"/>
      <c r="O255">
        <v>249</v>
      </c>
      <c r="P255">
        <f t="shared" si="77"/>
        <v>155</v>
      </c>
      <c r="Q255">
        <f t="shared" si="78"/>
        <v>1</v>
      </c>
      <c r="R255">
        <f t="shared" ca="1" si="79"/>
        <v>1</v>
      </c>
      <c r="S255" t="str">
        <f t="shared" ca="1" si="80"/>
        <v>UE-19i</v>
      </c>
      <c r="T255" t="str">
        <f t="shared" ca="1" si="65"/>
        <v>WTA</v>
      </c>
      <c r="U255" t="str">
        <f t="shared" ca="1" si="66"/>
        <v>DV</v>
      </c>
      <c r="V255" s="37">
        <f t="shared" ca="1" si="67"/>
        <v>1546.9002624671912</v>
      </c>
      <c r="W255" s="37">
        <f t="shared" ca="1" si="68"/>
        <v>1561.0078740157483</v>
      </c>
      <c r="X255" s="37">
        <f t="shared" ca="1" si="69"/>
        <v>3</v>
      </c>
      <c r="Y255" s="37">
        <f t="shared" ca="1" si="70"/>
        <v>3</v>
      </c>
      <c r="Z255" s="35">
        <f t="shared" ca="1" si="81"/>
        <v>1200</v>
      </c>
      <c r="AA255" s="35">
        <f t="shared" ca="1" si="71"/>
        <v>1600</v>
      </c>
      <c r="AB255" s="35">
        <f t="shared" ca="1" si="72"/>
        <v>1546.9002624671912</v>
      </c>
      <c r="AC255" s="35">
        <f t="shared" ca="1" si="73"/>
        <v>1561.0078740157483</v>
      </c>
      <c r="AD255" s="35">
        <f t="shared" ca="1" si="82"/>
        <v>14.107611548557088</v>
      </c>
    </row>
    <row r="256" spans="1:30" x14ac:dyDescent="0.25">
      <c r="A256" t="s">
        <v>92</v>
      </c>
      <c r="B256" t="s">
        <v>9</v>
      </c>
      <c r="C256" t="s">
        <v>95</v>
      </c>
      <c r="D256" s="37">
        <v>9878.9370078740158</v>
      </c>
      <c r="E256" s="37">
        <v>10229.98687664042</v>
      </c>
      <c r="F256" s="5">
        <v>1776</v>
      </c>
      <c r="G256" s="37">
        <f t="shared" si="74"/>
        <v>9878.9370078740158</v>
      </c>
      <c r="H256" s="37">
        <f t="shared" si="63"/>
        <v>351.04986876640396</v>
      </c>
      <c r="I256" s="37">
        <f t="shared" si="64"/>
        <v>8102.9370078740158</v>
      </c>
      <c r="J256" s="37">
        <f t="shared" si="75"/>
        <v>8453.9868766404197</v>
      </c>
      <c r="K256" s="37">
        <f t="shared" si="76"/>
        <v>2</v>
      </c>
      <c r="L256" s="35">
        <f t="shared" si="83"/>
        <v>392</v>
      </c>
      <c r="M256" s="34"/>
      <c r="N256" s="35"/>
      <c r="O256">
        <v>250</v>
      </c>
      <c r="P256">
        <f t="shared" si="77"/>
        <v>156</v>
      </c>
      <c r="Q256">
        <f t="shared" si="78"/>
        <v>1</v>
      </c>
      <c r="R256">
        <f t="shared" ca="1" si="79"/>
        <v>1</v>
      </c>
      <c r="S256" t="str">
        <f t="shared" ca="1" si="80"/>
        <v>UE-19i</v>
      </c>
      <c r="T256" t="str">
        <f t="shared" ca="1" si="65"/>
        <v>TCU</v>
      </c>
      <c r="U256" t="str">
        <f t="shared" ca="1" si="66"/>
        <v>ZC</v>
      </c>
      <c r="V256" s="37">
        <f t="shared" ca="1" si="67"/>
        <v>1561.0078740157483</v>
      </c>
      <c r="W256" s="37">
        <f t="shared" ca="1" si="68"/>
        <v>1561.3359580052493</v>
      </c>
      <c r="X256" s="37">
        <f t="shared" ca="1" si="69"/>
        <v>3</v>
      </c>
      <c r="Y256" s="37">
        <f t="shared" ca="1" si="70"/>
        <v>3</v>
      </c>
      <c r="Z256" s="35">
        <f t="shared" ca="1" si="81"/>
        <v>1200</v>
      </c>
      <c r="AA256" s="35">
        <f t="shared" ca="1" si="71"/>
        <v>1600</v>
      </c>
      <c r="AB256" s="35">
        <f t="shared" ca="1" si="72"/>
        <v>1561.0078740157483</v>
      </c>
      <c r="AC256" s="35">
        <f t="shared" ca="1" si="73"/>
        <v>1561.3359580052493</v>
      </c>
      <c r="AD256" s="35">
        <f t="shared" ca="1" si="82"/>
        <v>0.32808398950101036</v>
      </c>
    </row>
    <row r="257" spans="1:30" x14ac:dyDescent="0.25">
      <c r="A257" t="s">
        <v>92</v>
      </c>
      <c r="B257" t="s">
        <v>11</v>
      </c>
      <c r="C257" t="s">
        <v>93</v>
      </c>
      <c r="D257" s="37">
        <v>10229.98687664042</v>
      </c>
      <c r="E257" s="37">
        <v>10458.005249343831</v>
      </c>
      <c r="F257" s="5">
        <v>1776</v>
      </c>
      <c r="G257" s="37">
        <f t="shared" si="74"/>
        <v>10229.98687664042</v>
      </c>
      <c r="H257" s="37">
        <f t="shared" si="63"/>
        <v>228.01837270341093</v>
      </c>
      <c r="I257" s="37">
        <f t="shared" si="64"/>
        <v>8453.9868766404197</v>
      </c>
      <c r="J257" s="37">
        <f t="shared" si="75"/>
        <v>8682.0052493438307</v>
      </c>
      <c r="K257" s="37">
        <f t="shared" si="76"/>
        <v>1</v>
      </c>
      <c r="L257" s="35">
        <f t="shared" si="83"/>
        <v>394</v>
      </c>
      <c r="M257" s="34"/>
      <c r="N257" s="35"/>
      <c r="O257">
        <v>251</v>
      </c>
      <c r="P257">
        <f t="shared" si="77"/>
        <v>157</v>
      </c>
      <c r="Q257">
        <f t="shared" si="78"/>
        <v>1</v>
      </c>
      <c r="R257">
        <f t="shared" ca="1" si="79"/>
        <v>1</v>
      </c>
      <c r="S257" t="str">
        <f t="shared" ca="1" si="80"/>
        <v>UE-19i</v>
      </c>
      <c r="T257" t="str">
        <f t="shared" ca="1" si="65"/>
        <v>WTA</v>
      </c>
      <c r="U257" t="str">
        <f t="shared" ca="1" si="66"/>
        <v>DV</v>
      </c>
      <c r="V257" s="37">
        <f t="shared" ca="1" si="67"/>
        <v>1561.3359580052493</v>
      </c>
      <c r="W257" s="37">
        <f t="shared" ca="1" si="68"/>
        <v>1575.1154855643044</v>
      </c>
      <c r="X257" s="37">
        <f t="shared" ca="1" si="69"/>
        <v>3</v>
      </c>
      <c r="Y257" s="37">
        <f t="shared" ca="1" si="70"/>
        <v>3</v>
      </c>
      <c r="Z257" s="35">
        <f t="shared" ca="1" si="81"/>
        <v>1200</v>
      </c>
      <c r="AA257" s="35">
        <f t="shared" ca="1" si="71"/>
        <v>1600</v>
      </c>
      <c r="AB257" s="35">
        <f t="shared" ca="1" si="72"/>
        <v>1561.3359580052493</v>
      </c>
      <c r="AC257" s="35">
        <f t="shared" ca="1" si="73"/>
        <v>1575.1154855643044</v>
      </c>
      <c r="AD257" s="35">
        <f t="shared" ca="1" si="82"/>
        <v>13.779527559055168</v>
      </c>
    </row>
    <row r="258" spans="1:30" x14ac:dyDescent="0.25">
      <c r="A258" t="s">
        <v>92</v>
      </c>
      <c r="B258" t="s">
        <v>4</v>
      </c>
      <c r="C258" t="s">
        <v>93</v>
      </c>
      <c r="D258" s="37">
        <v>10458.005249343831</v>
      </c>
      <c r="E258" s="37">
        <v>11084.973753280839</v>
      </c>
      <c r="F258" s="5">
        <v>1776</v>
      </c>
      <c r="G258" s="37">
        <f t="shared" si="74"/>
        <v>10458.005249343831</v>
      </c>
      <c r="H258" s="37">
        <f t="shared" si="63"/>
        <v>626.96850393700879</v>
      </c>
      <c r="I258" s="37">
        <f t="shared" si="64"/>
        <v>8682.0052493438307</v>
      </c>
      <c r="J258" s="37">
        <f t="shared" si="75"/>
        <v>9308.9737532808394</v>
      </c>
      <c r="K258" s="37">
        <f t="shared" si="76"/>
        <v>3</v>
      </c>
      <c r="L258" s="35">
        <f t="shared" si="83"/>
        <v>395</v>
      </c>
      <c r="M258" s="34"/>
      <c r="N258" s="35"/>
      <c r="O258">
        <v>252</v>
      </c>
      <c r="P258">
        <f t="shared" si="77"/>
        <v>158</v>
      </c>
      <c r="Q258">
        <f t="shared" si="78"/>
        <v>1</v>
      </c>
      <c r="R258">
        <f t="shared" ca="1" si="79"/>
        <v>2</v>
      </c>
      <c r="S258" t="str">
        <f t="shared" ca="1" si="80"/>
        <v>UE-19i</v>
      </c>
      <c r="T258" t="str">
        <f t="shared" ca="1" si="65"/>
        <v>TCU</v>
      </c>
      <c r="U258" t="str">
        <f t="shared" ca="1" si="66"/>
        <v>ZC</v>
      </c>
      <c r="V258" s="37">
        <f t="shared" ca="1" si="67"/>
        <v>1575.1154855643044</v>
      </c>
      <c r="W258" s="37">
        <f t="shared" ca="1" si="68"/>
        <v>1815.9291338582671</v>
      </c>
      <c r="X258" s="37">
        <f t="shared" ca="1" si="69"/>
        <v>3</v>
      </c>
      <c r="Y258" s="37">
        <f t="shared" ca="1" si="70"/>
        <v>3</v>
      </c>
      <c r="Z258" s="35">
        <f t="shared" ca="1" si="81"/>
        <v>1200</v>
      </c>
      <c r="AA258" s="35">
        <f t="shared" ca="1" si="71"/>
        <v>1600</v>
      </c>
      <c r="AB258" s="35">
        <f t="shared" ca="1" si="72"/>
        <v>1575.1154855643044</v>
      </c>
      <c r="AC258" s="35">
        <f t="shared" ca="1" si="73"/>
        <v>1600</v>
      </c>
      <c r="AD258" s="35">
        <f t="shared" ca="1" si="82"/>
        <v>24.884514435695564</v>
      </c>
    </row>
    <row r="259" spans="1:30" x14ac:dyDescent="0.25">
      <c r="A259" t="s">
        <v>92</v>
      </c>
      <c r="B259" t="s">
        <v>4</v>
      </c>
      <c r="C259" t="s">
        <v>94</v>
      </c>
      <c r="D259" s="37">
        <v>11084.973753280839</v>
      </c>
      <c r="E259" s="37">
        <v>11621.062992125984</v>
      </c>
      <c r="F259" s="5">
        <v>1776</v>
      </c>
      <c r="G259" s="37">
        <f t="shared" si="74"/>
        <v>11084.973753280839</v>
      </c>
      <c r="H259" s="37">
        <f t="shared" si="63"/>
        <v>536.08923884514479</v>
      </c>
      <c r="I259" s="37">
        <f t="shared" si="64"/>
        <v>9308.9737532808394</v>
      </c>
      <c r="J259" s="37">
        <f t="shared" si="75"/>
        <v>9845.0629921259842</v>
      </c>
      <c r="K259" s="37">
        <f t="shared" si="76"/>
        <v>2</v>
      </c>
      <c r="L259" s="35">
        <f t="shared" si="83"/>
        <v>398</v>
      </c>
      <c r="M259" s="34"/>
      <c r="N259" s="35"/>
      <c r="O259">
        <v>253</v>
      </c>
      <c r="P259">
        <f t="shared" si="77"/>
        <v>158</v>
      </c>
      <c r="Q259">
        <f t="shared" si="78"/>
        <v>2</v>
      </c>
      <c r="R259">
        <f t="shared" ca="1" si="79"/>
        <v>2</v>
      </c>
      <c r="S259" t="str">
        <f t="shared" ca="1" si="80"/>
        <v>UE-19i</v>
      </c>
      <c r="T259" t="str">
        <f t="shared" ca="1" si="65"/>
        <v>TCU</v>
      </c>
      <c r="U259" t="str">
        <f t="shared" ca="1" si="66"/>
        <v>ZC</v>
      </c>
      <c r="V259" s="37">
        <f t="shared" ca="1" si="67"/>
        <v>1575.1154855643044</v>
      </c>
      <c r="W259" s="37">
        <f t="shared" ca="1" si="68"/>
        <v>1815.9291338582671</v>
      </c>
      <c r="X259" s="37">
        <f t="shared" ca="1" si="69"/>
        <v>3</v>
      </c>
      <c r="Y259" s="37">
        <f t="shared" ca="1" si="70"/>
        <v>4</v>
      </c>
      <c r="Z259" s="35">
        <f t="shared" ca="1" si="81"/>
        <v>1600</v>
      </c>
      <c r="AA259" s="35">
        <f t="shared" ca="1" si="71"/>
        <v>2000</v>
      </c>
      <c r="AB259" s="35">
        <f t="shared" ca="1" si="72"/>
        <v>1600</v>
      </c>
      <c r="AC259" s="35">
        <f t="shared" ca="1" si="73"/>
        <v>1815.9291338582671</v>
      </c>
      <c r="AD259" s="35">
        <f t="shared" ca="1" si="82"/>
        <v>215.92913385826705</v>
      </c>
    </row>
    <row r="260" spans="1:30" x14ac:dyDescent="0.25">
      <c r="A260" t="s">
        <v>92</v>
      </c>
      <c r="B260" t="s">
        <v>4</v>
      </c>
      <c r="C260" t="s">
        <v>93</v>
      </c>
      <c r="D260" s="37">
        <v>11621.062992125984</v>
      </c>
      <c r="E260" s="37">
        <v>11846.128608923884</v>
      </c>
      <c r="F260" s="5">
        <v>1776</v>
      </c>
      <c r="G260" s="37">
        <f t="shared" si="74"/>
        <v>11621.062992125984</v>
      </c>
      <c r="H260" s="37">
        <f t="shared" si="63"/>
        <v>225.06561679789957</v>
      </c>
      <c r="I260" s="37">
        <f t="shared" si="64"/>
        <v>9845.0629921259842</v>
      </c>
      <c r="J260" s="37">
        <f t="shared" si="75"/>
        <v>10070.128608923884</v>
      </c>
      <c r="K260" s="37">
        <f t="shared" si="76"/>
        <v>2</v>
      </c>
      <c r="L260" s="35">
        <f t="shared" si="83"/>
        <v>400</v>
      </c>
      <c r="M260" s="34"/>
      <c r="N260" s="35"/>
      <c r="O260">
        <v>254</v>
      </c>
      <c r="P260">
        <f t="shared" si="77"/>
        <v>159</v>
      </c>
      <c r="Q260">
        <f t="shared" si="78"/>
        <v>1</v>
      </c>
      <c r="R260">
        <f t="shared" ca="1" si="79"/>
        <v>1</v>
      </c>
      <c r="S260" t="str">
        <f t="shared" ca="1" si="80"/>
        <v>UE-19i</v>
      </c>
      <c r="T260" t="str">
        <f t="shared" ca="1" si="65"/>
        <v>WTA</v>
      </c>
      <c r="U260" t="str">
        <f t="shared" ca="1" si="66"/>
        <v>ZC</v>
      </c>
      <c r="V260" s="37">
        <f t="shared" ca="1" si="67"/>
        <v>1815.9291338582671</v>
      </c>
      <c r="W260" s="37">
        <f t="shared" ca="1" si="68"/>
        <v>1855.9553805774276</v>
      </c>
      <c r="X260" s="37">
        <f t="shared" ca="1" si="69"/>
        <v>4</v>
      </c>
      <c r="Y260" s="37">
        <f t="shared" ca="1" si="70"/>
        <v>4</v>
      </c>
      <c r="Z260" s="35">
        <f t="shared" ca="1" si="81"/>
        <v>1600</v>
      </c>
      <c r="AA260" s="35">
        <f t="shared" ca="1" si="71"/>
        <v>2000</v>
      </c>
      <c r="AB260" s="35">
        <f t="shared" ca="1" si="72"/>
        <v>1815.9291338582671</v>
      </c>
      <c r="AC260" s="35">
        <f t="shared" ca="1" si="73"/>
        <v>1855.9553805774276</v>
      </c>
      <c r="AD260" s="35">
        <f t="shared" ca="1" si="82"/>
        <v>40.026246719160554</v>
      </c>
    </row>
    <row r="261" spans="1:30" x14ac:dyDescent="0.25">
      <c r="A261" t="s">
        <v>92</v>
      </c>
      <c r="B261" t="s">
        <v>11</v>
      </c>
      <c r="C261" t="s">
        <v>96</v>
      </c>
      <c r="D261" s="37">
        <v>11846.128608923884</v>
      </c>
      <c r="E261" s="37">
        <v>12044.947506561679</v>
      </c>
      <c r="F261" s="5">
        <v>1776</v>
      </c>
      <c r="G261" s="37">
        <f t="shared" si="74"/>
        <v>11846.128608923884</v>
      </c>
      <c r="H261" s="37">
        <f t="shared" si="63"/>
        <v>198.81889763779509</v>
      </c>
      <c r="I261" s="37">
        <f t="shared" si="64"/>
        <v>10070.128608923884</v>
      </c>
      <c r="J261" s="37">
        <f t="shared" si="75"/>
        <v>10268.947506561679</v>
      </c>
      <c r="K261" s="37">
        <f t="shared" si="76"/>
        <v>1</v>
      </c>
      <c r="L261" s="35">
        <f t="shared" si="83"/>
        <v>402</v>
      </c>
      <c r="M261" s="34"/>
      <c r="N261" s="35"/>
      <c r="O261">
        <v>255</v>
      </c>
      <c r="P261">
        <f t="shared" si="77"/>
        <v>160</v>
      </c>
      <c r="Q261">
        <f t="shared" si="78"/>
        <v>1</v>
      </c>
      <c r="R261">
        <f t="shared" ca="1" si="79"/>
        <v>2</v>
      </c>
      <c r="S261" t="str">
        <f t="shared" ca="1" si="80"/>
        <v>UE-19i</v>
      </c>
      <c r="T261" t="str">
        <f t="shared" ca="1" si="65"/>
        <v>LFA</v>
      </c>
      <c r="U261" t="str">
        <f t="shared" ca="1" si="66"/>
        <v>DV</v>
      </c>
      <c r="V261" s="37">
        <f t="shared" ca="1" si="67"/>
        <v>1855.9553805774276</v>
      </c>
      <c r="W261" s="37">
        <f t="shared" ca="1" si="68"/>
        <v>2389.0918635170601</v>
      </c>
      <c r="X261" s="37">
        <f t="shared" ca="1" si="69"/>
        <v>4</v>
      </c>
      <c r="Y261" s="37">
        <f t="shared" ca="1" si="70"/>
        <v>4</v>
      </c>
      <c r="Z261" s="35">
        <f t="shared" ca="1" si="81"/>
        <v>1600</v>
      </c>
      <c r="AA261" s="35">
        <f t="shared" ca="1" si="71"/>
        <v>2000</v>
      </c>
      <c r="AB261" s="35">
        <f t="shared" ca="1" si="72"/>
        <v>1855.9553805774276</v>
      </c>
      <c r="AC261" s="35">
        <f t="shared" ca="1" si="73"/>
        <v>2000</v>
      </c>
      <c r="AD261" s="35">
        <f t="shared" ca="1" si="82"/>
        <v>144.0446194225724</v>
      </c>
    </row>
    <row r="262" spans="1:30" x14ac:dyDescent="0.25">
      <c r="A262" t="s">
        <v>92</v>
      </c>
      <c r="B262" t="s">
        <v>11</v>
      </c>
      <c r="C262" t="s">
        <v>94</v>
      </c>
      <c r="D262" s="37">
        <v>12044.947506561679</v>
      </c>
      <c r="E262" s="37">
        <v>12164.041994750656</v>
      </c>
      <c r="F262" s="5">
        <v>1776</v>
      </c>
      <c r="G262" s="37">
        <f t="shared" si="74"/>
        <v>12044.947506561679</v>
      </c>
      <c r="H262" s="37">
        <f t="shared" si="63"/>
        <v>119.09448818897727</v>
      </c>
      <c r="I262" s="37">
        <f t="shared" si="64"/>
        <v>10268.947506561679</v>
      </c>
      <c r="J262" s="37">
        <f t="shared" si="75"/>
        <v>10388.041994750656</v>
      </c>
      <c r="K262" s="37">
        <f t="shared" si="76"/>
        <v>1</v>
      </c>
      <c r="L262" s="35">
        <f t="shared" si="83"/>
        <v>403</v>
      </c>
      <c r="M262" s="34"/>
      <c r="N262" s="35"/>
      <c r="O262">
        <v>256</v>
      </c>
      <c r="P262">
        <f t="shared" si="77"/>
        <v>160</v>
      </c>
      <c r="Q262">
        <f t="shared" si="78"/>
        <v>2</v>
      </c>
      <c r="R262">
        <f t="shared" ca="1" si="79"/>
        <v>2</v>
      </c>
      <c r="S262" t="str">
        <f t="shared" ca="1" si="80"/>
        <v>UE-19i</v>
      </c>
      <c r="T262" t="str">
        <f t="shared" ca="1" si="65"/>
        <v>LFA</v>
      </c>
      <c r="U262" t="str">
        <f t="shared" ca="1" si="66"/>
        <v>DV</v>
      </c>
      <c r="V262" s="37">
        <f t="shared" ca="1" si="67"/>
        <v>1855.9553805774276</v>
      </c>
      <c r="W262" s="37">
        <f t="shared" ca="1" si="68"/>
        <v>2389.0918635170601</v>
      </c>
      <c r="X262" s="37">
        <f t="shared" ca="1" si="69"/>
        <v>4</v>
      </c>
      <c r="Y262" s="37">
        <f t="shared" ca="1" si="70"/>
        <v>5</v>
      </c>
      <c r="Z262" s="35">
        <f t="shared" ca="1" si="81"/>
        <v>2000</v>
      </c>
      <c r="AA262" s="35">
        <f t="shared" ca="1" si="71"/>
        <v>2400</v>
      </c>
      <c r="AB262" s="35">
        <f t="shared" ca="1" si="72"/>
        <v>2000</v>
      </c>
      <c r="AC262" s="35">
        <f t="shared" ca="1" si="73"/>
        <v>2389.0918635170601</v>
      </c>
      <c r="AD262" s="35">
        <f t="shared" ca="1" si="82"/>
        <v>389.09186351706012</v>
      </c>
    </row>
    <row r="263" spans="1:30" x14ac:dyDescent="0.25">
      <c r="A263" t="s">
        <v>92</v>
      </c>
      <c r="B263" t="s">
        <v>9</v>
      </c>
      <c r="C263" t="s">
        <v>93</v>
      </c>
      <c r="D263" s="37">
        <v>12164.041994750656</v>
      </c>
      <c r="E263" s="37">
        <v>12515.09186351706</v>
      </c>
      <c r="F263" s="5">
        <v>1776</v>
      </c>
      <c r="G263" s="37">
        <f t="shared" si="74"/>
        <v>12164.041994750656</v>
      </c>
      <c r="H263" s="37">
        <f t="shared" ref="H263:H324" si="84">E263-G263</f>
        <v>351.04986876640396</v>
      </c>
      <c r="I263" s="37">
        <f t="shared" ref="I263:I324" si="85">IF(G263=F263,0,I262+H262)</f>
        <v>10388.041994750656</v>
      </c>
      <c r="J263" s="37">
        <f t="shared" si="75"/>
        <v>10739.09186351706</v>
      </c>
      <c r="K263" s="37">
        <f t="shared" si="76"/>
        <v>2</v>
      </c>
      <c r="L263" s="35">
        <f t="shared" si="83"/>
        <v>404</v>
      </c>
      <c r="M263" s="34"/>
      <c r="N263" s="35"/>
      <c r="O263">
        <v>257</v>
      </c>
      <c r="P263">
        <f t="shared" si="77"/>
        <v>161</v>
      </c>
      <c r="Q263">
        <f t="shared" si="78"/>
        <v>1</v>
      </c>
      <c r="R263">
        <f t="shared" ca="1" si="79"/>
        <v>2</v>
      </c>
      <c r="S263" t="str">
        <f t="shared" ca="1" si="80"/>
        <v>UE-19i</v>
      </c>
      <c r="T263" t="str">
        <f t="shared" ref="T263:T326" ca="1" si="86">OFFSET($B$6,$P263,0)</f>
        <v>LFA</v>
      </c>
      <c r="U263" t="str">
        <f t="shared" ref="U263:U326" ca="1" si="87">OFFSET($C$6,$P263,0)</f>
        <v>DV</v>
      </c>
      <c r="V263" s="37">
        <f t="shared" ref="V263:V326" ca="1" si="88">OFFSET($I$6,$P263,0)</f>
        <v>2389.0918635170601</v>
      </c>
      <c r="W263" s="37">
        <f t="shared" ref="W263:W326" ca="1" si="89">OFFSET($J$6,$P263,0)</f>
        <v>2619.0787401574808</v>
      </c>
      <c r="X263" s="37">
        <f t="shared" ref="X263:X326" ca="1" si="90">TRUNC(V263/400)</f>
        <v>5</v>
      </c>
      <c r="Y263" s="37">
        <f t="shared" ref="Y263:Y326" ca="1" si="91">IF(Q263=1,X263,Y262+1)</f>
        <v>5</v>
      </c>
      <c r="Z263" s="35">
        <f t="shared" ca="1" si="81"/>
        <v>2000</v>
      </c>
      <c r="AA263" s="35">
        <f t="shared" ref="AA263:AA326" ca="1" si="92">400*(Y263+1)</f>
        <v>2400</v>
      </c>
      <c r="AB263" s="35">
        <f t="shared" ref="AB263:AB326" ca="1" si="93">IF(Q263=1,V263,Z263)</f>
        <v>2389.0918635170601</v>
      </c>
      <c r="AC263" s="35">
        <f t="shared" ref="AC263:AC326" ca="1" si="94">IF(Q263=R263,W263,AA263)</f>
        <v>2400</v>
      </c>
      <c r="AD263" s="35">
        <f t="shared" ca="1" si="82"/>
        <v>10.908136482939881</v>
      </c>
    </row>
    <row r="264" spans="1:30" x14ac:dyDescent="0.25">
      <c r="A264" t="s">
        <v>92</v>
      </c>
      <c r="B264" t="s">
        <v>9</v>
      </c>
      <c r="C264" t="s">
        <v>94</v>
      </c>
      <c r="D264" s="37">
        <v>12515.09186351706</v>
      </c>
      <c r="E264" s="37">
        <v>12727.034120734907</v>
      </c>
      <c r="F264" s="5">
        <v>1776</v>
      </c>
      <c r="G264" s="37">
        <f t="shared" ref="G264:G327" si="95">IF(A263=A264,D264,F264)</f>
        <v>12515.09186351706</v>
      </c>
      <c r="H264" s="37">
        <f t="shared" si="84"/>
        <v>211.94225721784642</v>
      </c>
      <c r="I264" s="37">
        <f t="shared" si="85"/>
        <v>10739.09186351706</v>
      </c>
      <c r="J264" s="37">
        <f t="shared" ref="J264:J324" si="96">I264+H264</f>
        <v>10951.034120734907</v>
      </c>
      <c r="K264" s="37">
        <f t="shared" ref="K264:K327" si="97">((INT(J264/400)+1) - (INT(I264/400)+1))+1</f>
        <v>2</v>
      </c>
      <c r="L264" s="35">
        <f t="shared" si="83"/>
        <v>406</v>
      </c>
      <c r="M264" s="34"/>
      <c r="N264" s="35"/>
      <c r="O264">
        <v>258</v>
      </c>
      <c r="P264">
        <f t="shared" ref="P264:P327" si="98">MATCH(O264,$L$7:$L$99991)</f>
        <v>161</v>
      </c>
      <c r="Q264">
        <f t="shared" ref="Q264:Q327" si="99">IF(P264=P263,Q263+1,1)</f>
        <v>2</v>
      </c>
      <c r="R264">
        <f t="shared" ref="R264:R327" ca="1" si="100">OFFSET($K$6,P264,0)</f>
        <v>2</v>
      </c>
      <c r="S264" t="str">
        <f t="shared" ref="S264:S327" ca="1" si="101">OFFSET($A$6,P264,0)</f>
        <v>UE-19i</v>
      </c>
      <c r="T264" t="str">
        <f t="shared" ca="1" si="86"/>
        <v>LFA</v>
      </c>
      <c r="U264" t="str">
        <f t="shared" ca="1" si="87"/>
        <v>DV</v>
      </c>
      <c r="V264" s="37">
        <f t="shared" ca="1" si="88"/>
        <v>2389.0918635170601</v>
      </c>
      <c r="W264" s="37">
        <f t="shared" ca="1" si="89"/>
        <v>2619.0787401574808</v>
      </c>
      <c r="X264" s="37">
        <f t="shared" ca="1" si="90"/>
        <v>5</v>
      </c>
      <c r="Y264" s="37">
        <f t="shared" ca="1" si="91"/>
        <v>6</v>
      </c>
      <c r="Z264" s="35">
        <f t="shared" ref="Z264:Z327" ca="1" si="102">AA264-400</f>
        <v>2400</v>
      </c>
      <c r="AA264" s="35">
        <f t="shared" ca="1" si="92"/>
        <v>2800</v>
      </c>
      <c r="AB264" s="35">
        <f t="shared" ca="1" si="93"/>
        <v>2400</v>
      </c>
      <c r="AC264" s="35">
        <f t="shared" ca="1" si="94"/>
        <v>2619.0787401574808</v>
      </c>
      <c r="AD264" s="35">
        <f t="shared" ref="AD264:AD327" ca="1" si="103">AC264-AB264</f>
        <v>219.07874015748075</v>
      </c>
    </row>
    <row r="265" spans="1:30" x14ac:dyDescent="0.25">
      <c r="A265" t="s">
        <v>92</v>
      </c>
      <c r="B265" t="s">
        <v>11</v>
      </c>
      <c r="C265" t="s">
        <v>93</v>
      </c>
      <c r="D265" s="37">
        <v>12727.034120734907</v>
      </c>
      <c r="E265" s="37">
        <v>12970.144356955381</v>
      </c>
      <c r="F265" s="5">
        <v>1776</v>
      </c>
      <c r="G265" s="37">
        <f t="shared" si="95"/>
        <v>12727.034120734907</v>
      </c>
      <c r="H265" s="37">
        <f t="shared" si="84"/>
        <v>243.11023622047469</v>
      </c>
      <c r="I265" s="37">
        <f t="shared" si="85"/>
        <v>10951.034120734907</v>
      </c>
      <c r="J265" s="37">
        <f t="shared" si="96"/>
        <v>11194.144356955381</v>
      </c>
      <c r="K265" s="37">
        <f t="shared" si="97"/>
        <v>1</v>
      </c>
      <c r="L265" s="35">
        <f t="shared" ref="L265:L328" si="104">L264+K264</f>
        <v>408</v>
      </c>
      <c r="M265" s="34"/>
      <c r="N265" s="35"/>
      <c r="O265">
        <v>259</v>
      </c>
      <c r="P265">
        <f t="shared" si="98"/>
        <v>162</v>
      </c>
      <c r="Q265">
        <f t="shared" si="99"/>
        <v>1</v>
      </c>
      <c r="R265">
        <f t="shared" ca="1" si="100"/>
        <v>2</v>
      </c>
      <c r="S265" t="str">
        <f t="shared" ca="1" si="101"/>
        <v>UE-19i</v>
      </c>
      <c r="T265" t="str">
        <f t="shared" ca="1" si="86"/>
        <v>WTA</v>
      </c>
      <c r="U265" t="str">
        <f t="shared" ca="1" si="87"/>
        <v>DV</v>
      </c>
      <c r="V265" s="37">
        <f t="shared" ca="1" si="88"/>
        <v>2619.0787401574808</v>
      </c>
      <c r="W265" s="37">
        <f t="shared" ca="1" si="89"/>
        <v>2878.9212598425192</v>
      </c>
      <c r="X265" s="37">
        <f t="shared" ca="1" si="90"/>
        <v>6</v>
      </c>
      <c r="Y265" s="37">
        <f t="shared" ca="1" si="91"/>
        <v>6</v>
      </c>
      <c r="Z265" s="35">
        <f t="shared" ca="1" si="102"/>
        <v>2400</v>
      </c>
      <c r="AA265" s="35">
        <f t="shared" ca="1" si="92"/>
        <v>2800</v>
      </c>
      <c r="AB265" s="35">
        <f t="shared" ca="1" si="93"/>
        <v>2619.0787401574808</v>
      </c>
      <c r="AC265" s="35">
        <f t="shared" ca="1" si="94"/>
        <v>2800</v>
      </c>
      <c r="AD265" s="35">
        <f t="shared" ca="1" si="103"/>
        <v>180.92125984251925</v>
      </c>
    </row>
    <row r="266" spans="1:30" x14ac:dyDescent="0.25">
      <c r="A266" t="s">
        <v>92</v>
      </c>
      <c r="B266" t="s">
        <v>9</v>
      </c>
      <c r="C266" t="s">
        <v>93</v>
      </c>
      <c r="D266" s="37">
        <v>12970.144356955381</v>
      </c>
      <c r="E266" s="37">
        <v>13405.839895013123</v>
      </c>
      <c r="F266" s="5">
        <v>1776</v>
      </c>
      <c r="G266" s="37">
        <f t="shared" si="95"/>
        <v>12970.144356955381</v>
      </c>
      <c r="H266" s="37">
        <f t="shared" si="84"/>
        <v>435.69553805774194</v>
      </c>
      <c r="I266" s="37">
        <f t="shared" si="85"/>
        <v>11194.144356955381</v>
      </c>
      <c r="J266" s="37">
        <f t="shared" si="96"/>
        <v>11629.839895013123</v>
      </c>
      <c r="K266" s="37">
        <f t="shared" si="97"/>
        <v>3</v>
      </c>
      <c r="L266" s="35">
        <f t="shared" si="104"/>
        <v>409</v>
      </c>
      <c r="M266" s="34"/>
      <c r="N266" s="35"/>
      <c r="O266">
        <v>260</v>
      </c>
      <c r="P266">
        <f t="shared" si="98"/>
        <v>162</v>
      </c>
      <c r="Q266">
        <f t="shared" si="99"/>
        <v>2</v>
      </c>
      <c r="R266">
        <f t="shared" ca="1" si="100"/>
        <v>2</v>
      </c>
      <c r="S266" t="str">
        <f t="shared" ca="1" si="101"/>
        <v>UE-19i</v>
      </c>
      <c r="T266" t="str">
        <f t="shared" ca="1" si="86"/>
        <v>WTA</v>
      </c>
      <c r="U266" t="str">
        <f t="shared" ca="1" si="87"/>
        <v>DV</v>
      </c>
      <c r="V266" s="37">
        <f t="shared" ca="1" si="88"/>
        <v>2619.0787401574808</v>
      </c>
      <c r="W266" s="37">
        <f t="shared" ca="1" si="89"/>
        <v>2878.9212598425192</v>
      </c>
      <c r="X266" s="37">
        <f t="shared" ca="1" si="90"/>
        <v>6</v>
      </c>
      <c r="Y266" s="37">
        <f t="shared" ca="1" si="91"/>
        <v>7</v>
      </c>
      <c r="Z266" s="35">
        <f t="shared" ca="1" si="102"/>
        <v>2800</v>
      </c>
      <c r="AA266" s="35">
        <f t="shared" ca="1" si="92"/>
        <v>3200</v>
      </c>
      <c r="AB266" s="35">
        <f t="shared" ca="1" si="93"/>
        <v>2800</v>
      </c>
      <c r="AC266" s="35">
        <f t="shared" ca="1" si="94"/>
        <v>2878.9212598425192</v>
      </c>
      <c r="AD266" s="35">
        <f t="shared" ca="1" si="103"/>
        <v>78.921259842519248</v>
      </c>
    </row>
    <row r="267" spans="1:30" x14ac:dyDescent="0.25">
      <c r="A267" t="s">
        <v>92</v>
      </c>
      <c r="B267" t="s">
        <v>4</v>
      </c>
      <c r="C267" t="s">
        <v>93</v>
      </c>
      <c r="D267" s="37">
        <v>13405.839895013123</v>
      </c>
      <c r="E267" s="37">
        <v>13631.889763779527</v>
      </c>
      <c r="F267" s="5">
        <v>1776</v>
      </c>
      <c r="G267" s="37">
        <f t="shared" si="95"/>
        <v>13405.839895013123</v>
      </c>
      <c r="H267" s="37">
        <f t="shared" si="84"/>
        <v>226.04986876640396</v>
      </c>
      <c r="I267" s="37">
        <f t="shared" si="85"/>
        <v>11629.839895013123</v>
      </c>
      <c r="J267" s="37">
        <f t="shared" si="96"/>
        <v>11855.889763779527</v>
      </c>
      <c r="K267" s="37">
        <f t="shared" si="97"/>
        <v>1</v>
      </c>
      <c r="L267" s="35">
        <f t="shared" si="104"/>
        <v>412</v>
      </c>
      <c r="M267" s="34"/>
      <c r="N267" s="35"/>
      <c r="O267">
        <v>261</v>
      </c>
      <c r="P267">
        <f t="shared" si="98"/>
        <v>163</v>
      </c>
      <c r="Q267">
        <f t="shared" si="99"/>
        <v>1</v>
      </c>
      <c r="R267">
        <f t="shared" ca="1" si="100"/>
        <v>1</v>
      </c>
      <c r="S267" t="str">
        <f t="shared" ca="1" si="101"/>
        <v>UE-19i</v>
      </c>
      <c r="T267" t="str">
        <f t="shared" ca="1" si="86"/>
        <v>WTA</v>
      </c>
      <c r="U267" t="str">
        <f t="shared" ca="1" si="87"/>
        <v>ZE</v>
      </c>
      <c r="V267" s="37">
        <f t="shared" ca="1" si="88"/>
        <v>2878.9212598425192</v>
      </c>
      <c r="W267" s="37">
        <f t="shared" ca="1" si="89"/>
        <v>3008.8425196850394</v>
      </c>
      <c r="X267" s="37">
        <f t="shared" ca="1" si="90"/>
        <v>7</v>
      </c>
      <c r="Y267" s="37">
        <f t="shared" ca="1" si="91"/>
        <v>7</v>
      </c>
      <c r="Z267" s="35">
        <f t="shared" ca="1" si="102"/>
        <v>2800</v>
      </c>
      <c r="AA267" s="35">
        <f t="shared" ca="1" si="92"/>
        <v>3200</v>
      </c>
      <c r="AB267" s="35">
        <f t="shared" ca="1" si="93"/>
        <v>2878.9212598425192</v>
      </c>
      <c r="AC267" s="35">
        <f t="shared" ca="1" si="94"/>
        <v>3008.8425196850394</v>
      </c>
      <c r="AD267" s="35">
        <f t="shared" ca="1" si="103"/>
        <v>129.92125984252016</v>
      </c>
    </row>
    <row r="268" spans="1:30" x14ac:dyDescent="0.25">
      <c r="A268" t="s">
        <v>92</v>
      </c>
      <c r="B268" t="s">
        <v>4</v>
      </c>
      <c r="C268" t="s">
        <v>94</v>
      </c>
      <c r="D268" s="37">
        <v>13631.889763779527</v>
      </c>
      <c r="E268" s="37">
        <v>13685.990813648292</v>
      </c>
      <c r="F268" s="5">
        <v>1776</v>
      </c>
      <c r="G268" s="37">
        <f t="shared" si="95"/>
        <v>13631.889763779527</v>
      </c>
      <c r="H268" s="37">
        <f t="shared" si="84"/>
        <v>54.101049868764676</v>
      </c>
      <c r="I268" s="37">
        <f t="shared" si="85"/>
        <v>11855.889763779527</v>
      </c>
      <c r="J268" s="37">
        <f t="shared" si="96"/>
        <v>11909.990813648292</v>
      </c>
      <c r="K268" s="37">
        <f t="shared" si="97"/>
        <v>1</v>
      </c>
      <c r="L268" s="35">
        <f t="shared" si="104"/>
        <v>413</v>
      </c>
      <c r="M268" s="34"/>
      <c r="N268" s="35"/>
      <c r="O268">
        <v>262</v>
      </c>
      <c r="P268">
        <f t="shared" si="98"/>
        <v>164</v>
      </c>
      <c r="Q268">
        <f t="shared" si="99"/>
        <v>1</v>
      </c>
      <c r="R268">
        <f t="shared" ca="1" si="100"/>
        <v>4</v>
      </c>
      <c r="S268" t="str">
        <f t="shared" ca="1" si="101"/>
        <v>UE-19i</v>
      </c>
      <c r="T268" t="str">
        <f t="shared" ca="1" si="86"/>
        <v>LFA</v>
      </c>
      <c r="U268" t="str">
        <f t="shared" ca="1" si="87"/>
        <v>DV, AR</v>
      </c>
      <c r="V268" s="37">
        <f t="shared" ca="1" si="88"/>
        <v>3008.8425196850394</v>
      </c>
      <c r="W268" s="37">
        <f t="shared" ca="1" si="89"/>
        <v>4179.1181102362207</v>
      </c>
      <c r="X268" s="37">
        <f t="shared" ca="1" si="90"/>
        <v>7</v>
      </c>
      <c r="Y268" s="37">
        <f t="shared" ca="1" si="91"/>
        <v>7</v>
      </c>
      <c r="Z268" s="35">
        <f t="shared" ca="1" si="102"/>
        <v>2800</v>
      </c>
      <c r="AA268" s="35">
        <f t="shared" ca="1" si="92"/>
        <v>3200</v>
      </c>
      <c r="AB268" s="35">
        <f t="shared" ca="1" si="93"/>
        <v>3008.8425196850394</v>
      </c>
      <c r="AC268" s="35">
        <f t="shared" ca="1" si="94"/>
        <v>3200</v>
      </c>
      <c r="AD268" s="35">
        <f t="shared" ca="1" si="103"/>
        <v>191.15748031496059</v>
      </c>
    </row>
    <row r="269" spans="1:30" x14ac:dyDescent="0.25">
      <c r="A269" t="s">
        <v>98</v>
      </c>
      <c r="B269" t="s">
        <v>11</v>
      </c>
      <c r="C269" t="s">
        <v>33</v>
      </c>
      <c r="D269" s="37">
        <v>2040.0262467191599</v>
      </c>
      <c r="E269" s="37">
        <v>2259.842519685039</v>
      </c>
      <c r="F269" s="5">
        <v>2107</v>
      </c>
      <c r="G269" s="37">
        <f t="shared" si="95"/>
        <v>2107</v>
      </c>
      <c r="H269" s="37">
        <f t="shared" si="84"/>
        <v>152.84251968503895</v>
      </c>
      <c r="I269" s="37">
        <f t="shared" si="85"/>
        <v>0</v>
      </c>
      <c r="J269" s="37">
        <f t="shared" si="96"/>
        <v>152.84251968503895</v>
      </c>
      <c r="K269" s="37">
        <f t="shared" si="97"/>
        <v>1</v>
      </c>
      <c r="L269" s="35">
        <f t="shared" si="104"/>
        <v>414</v>
      </c>
      <c r="M269" s="34"/>
      <c r="N269" s="35"/>
      <c r="O269">
        <v>263</v>
      </c>
      <c r="P269">
        <f t="shared" si="98"/>
        <v>164</v>
      </c>
      <c r="Q269">
        <f t="shared" si="99"/>
        <v>2</v>
      </c>
      <c r="R269">
        <f t="shared" ca="1" si="100"/>
        <v>4</v>
      </c>
      <c r="S269" t="str">
        <f t="shared" ca="1" si="101"/>
        <v>UE-19i</v>
      </c>
      <c r="T269" t="str">
        <f t="shared" ca="1" si="86"/>
        <v>LFA</v>
      </c>
      <c r="U269" t="str">
        <f t="shared" ca="1" si="87"/>
        <v>DV, AR</v>
      </c>
      <c r="V269" s="37">
        <f t="shared" ca="1" si="88"/>
        <v>3008.8425196850394</v>
      </c>
      <c r="W269" s="37">
        <f t="shared" ca="1" si="89"/>
        <v>4179.1181102362207</v>
      </c>
      <c r="X269" s="37">
        <f t="shared" ca="1" si="90"/>
        <v>7</v>
      </c>
      <c r="Y269" s="37">
        <f t="shared" ca="1" si="91"/>
        <v>8</v>
      </c>
      <c r="Z269" s="35">
        <f t="shared" ca="1" si="102"/>
        <v>3200</v>
      </c>
      <c r="AA269" s="35">
        <f t="shared" ca="1" si="92"/>
        <v>3600</v>
      </c>
      <c r="AB269" s="35">
        <f t="shared" ca="1" si="93"/>
        <v>3200</v>
      </c>
      <c r="AC269" s="35">
        <f t="shared" ca="1" si="94"/>
        <v>3600</v>
      </c>
      <c r="AD269" s="35">
        <f t="shared" ca="1" si="103"/>
        <v>400</v>
      </c>
    </row>
    <row r="270" spans="1:30" x14ac:dyDescent="0.25">
      <c r="A270" t="s">
        <v>98</v>
      </c>
      <c r="B270" t="s">
        <v>11</v>
      </c>
      <c r="C270" t="s">
        <v>12</v>
      </c>
      <c r="D270" s="37">
        <v>2259.842519685039</v>
      </c>
      <c r="E270" s="37">
        <v>2319.8818897637793</v>
      </c>
      <c r="F270" s="5">
        <v>2107</v>
      </c>
      <c r="G270" s="37">
        <f t="shared" si="95"/>
        <v>2259.842519685039</v>
      </c>
      <c r="H270" s="37">
        <f t="shared" si="84"/>
        <v>60.039370078740376</v>
      </c>
      <c r="I270" s="37">
        <f t="shared" si="85"/>
        <v>152.84251968503895</v>
      </c>
      <c r="J270" s="37">
        <f t="shared" si="96"/>
        <v>212.88188976377933</v>
      </c>
      <c r="K270" s="37">
        <f t="shared" si="97"/>
        <v>1</v>
      </c>
      <c r="L270" s="35">
        <f t="shared" si="104"/>
        <v>415</v>
      </c>
      <c r="M270" s="34"/>
      <c r="N270" s="35"/>
      <c r="O270">
        <v>264</v>
      </c>
      <c r="P270">
        <f t="shared" si="98"/>
        <v>164</v>
      </c>
      <c r="Q270">
        <f t="shared" si="99"/>
        <v>3</v>
      </c>
      <c r="R270">
        <f t="shared" ca="1" si="100"/>
        <v>4</v>
      </c>
      <c r="S270" t="str">
        <f t="shared" ca="1" si="101"/>
        <v>UE-19i</v>
      </c>
      <c r="T270" t="str">
        <f t="shared" ca="1" si="86"/>
        <v>LFA</v>
      </c>
      <c r="U270" t="str">
        <f t="shared" ca="1" si="87"/>
        <v>DV, AR</v>
      </c>
      <c r="V270" s="37">
        <f t="shared" ca="1" si="88"/>
        <v>3008.8425196850394</v>
      </c>
      <c r="W270" s="37">
        <f t="shared" ca="1" si="89"/>
        <v>4179.1181102362207</v>
      </c>
      <c r="X270" s="37">
        <f t="shared" ca="1" si="90"/>
        <v>7</v>
      </c>
      <c r="Y270" s="37">
        <f t="shared" ca="1" si="91"/>
        <v>9</v>
      </c>
      <c r="Z270" s="35">
        <f t="shared" ca="1" si="102"/>
        <v>3600</v>
      </c>
      <c r="AA270" s="35">
        <f t="shared" ca="1" si="92"/>
        <v>4000</v>
      </c>
      <c r="AB270" s="35">
        <f t="shared" ca="1" si="93"/>
        <v>3600</v>
      </c>
      <c r="AC270" s="35">
        <f t="shared" ca="1" si="94"/>
        <v>4000</v>
      </c>
      <c r="AD270" s="35">
        <f t="shared" ca="1" si="103"/>
        <v>400</v>
      </c>
    </row>
    <row r="271" spans="1:30" x14ac:dyDescent="0.25">
      <c r="A271" t="s">
        <v>98</v>
      </c>
      <c r="B271" t="s">
        <v>11</v>
      </c>
      <c r="C271" t="s">
        <v>12</v>
      </c>
      <c r="D271" s="37">
        <v>2319.8818897637793</v>
      </c>
      <c r="E271" s="37">
        <v>2430.1181102362207</v>
      </c>
      <c r="F271" s="5">
        <v>2107</v>
      </c>
      <c r="G271" s="37">
        <f t="shared" si="95"/>
        <v>2319.8818897637793</v>
      </c>
      <c r="H271" s="37">
        <f t="shared" si="84"/>
        <v>110.23622047244135</v>
      </c>
      <c r="I271" s="37">
        <f t="shared" si="85"/>
        <v>212.88188976377933</v>
      </c>
      <c r="J271" s="37">
        <f t="shared" si="96"/>
        <v>323.11811023622067</v>
      </c>
      <c r="K271" s="37">
        <f t="shared" si="97"/>
        <v>1</v>
      </c>
      <c r="L271" s="35">
        <f t="shared" si="104"/>
        <v>416</v>
      </c>
      <c r="M271" s="34"/>
      <c r="N271" s="35"/>
      <c r="O271">
        <v>265</v>
      </c>
      <c r="P271">
        <f t="shared" si="98"/>
        <v>164</v>
      </c>
      <c r="Q271">
        <f t="shared" si="99"/>
        <v>4</v>
      </c>
      <c r="R271">
        <f t="shared" ca="1" si="100"/>
        <v>4</v>
      </c>
      <c r="S271" t="str">
        <f t="shared" ca="1" si="101"/>
        <v>UE-19i</v>
      </c>
      <c r="T271" t="str">
        <f t="shared" ca="1" si="86"/>
        <v>LFA</v>
      </c>
      <c r="U271" t="str">
        <f t="shared" ca="1" si="87"/>
        <v>DV, AR</v>
      </c>
      <c r="V271" s="37">
        <f t="shared" ca="1" si="88"/>
        <v>3008.8425196850394</v>
      </c>
      <c r="W271" s="37">
        <f t="shared" ca="1" si="89"/>
        <v>4179.1181102362207</v>
      </c>
      <c r="X271" s="37">
        <f t="shared" ca="1" si="90"/>
        <v>7</v>
      </c>
      <c r="Y271" s="37">
        <f t="shared" ca="1" si="91"/>
        <v>10</v>
      </c>
      <c r="Z271" s="35">
        <f t="shared" ca="1" si="102"/>
        <v>4000</v>
      </c>
      <c r="AA271" s="35">
        <f t="shared" ca="1" si="92"/>
        <v>4400</v>
      </c>
      <c r="AB271" s="35">
        <f t="shared" ca="1" si="93"/>
        <v>4000</v>
      </c>
      <c r="AC271" s="35">
        <f t="shared" ca="1" si="94"/>
        <v>4179.1181102362207</v>
      </c>
      <c r="AD271" s="35">
        <f t="shared" ca="1" si="103"/>
        <v>179.11811023622067</v>
      </c>
    </row>
    <row r="272" spans="1:30" x14ac:dyDescent="0.25">
      <c r="A272" t="s">
        <v>98</v>
      </c>
      <c r="B272" t="s">
        <v>9</v>
      </c>
      <c r="C272" t="s">
        <v>5</v>
      </c>
      <c r="D272" s="37">
        <v>2430.1181102362207</v>
      </c>
      <c r="E272" s="37">
        <v>3139.1076115485562</v>
      </c>
      <c r="F272" s="5">
        <v>2107</v>
      </c>
      <c r="G272" s="37">
        <f t="shared" si="95"/>
        <v>2430.1181102362207</v>
      </c>
      <c r="H272" s="37">
        <f t="shared" si="84"/>
        <v>708.98950131233551</v>
      </c>
      <c r="I272" s="37">
        <f t="shared" si="85"/>
        <v>323.11811023622067</v>
      </c>
      <c r="J272" s="37">
        <f t="shared" si="96"/>
        <v>1032.1076115485562</v>
      </c>
      <c r="K272" s="37">
        <f t="shared" si="97"/>
        <v>3</v>
      </c>
      <c r="L272" s="35">
        <f t="shared" si="104"/>
        <v>417</v>
      </c>
      <c r="M272" s="34"/>
      <c r="N272" s="35"/>
      <c r="O272">
        <v>266</v>
      </c>
      <c r="P272">
        <f t="shared" si="98"/>
        <v>165</v>
      </c>
      <c r="Q272">
        <f t="shared" si="99"/>
        <v>1</v>
      </c>
      <c r="R272">
        <f t="shared" ca="1" si="100"/>
        <v>2</v>
      </c>
      <c r="S272" t="str">
        <f t="shared" ca="1" si="101"/>
        <v>UE-19i</v>
      </c>
      <c r="T272" t="str">
        <f t="shared" ca="1" si="86"/>
        <v>LFA</v>
      </c>
      <c r="U272" t="str">
        <f t="shared" ca="1" si="87"/>
        <v>DV, AR</v>
      </c>
      <c r="V272" s="37">
        <f t="shared" ca="1" si="88"/>
        <v>4179.1181102362207</v>
      </c>
      <c r="W272" s="37">
        <f t="shared" ca="1" si="89"/>
        <v>4563.9606299212592</v>
      </c>
      <c r="X272" s="37">
        <f t="shared" ca="1" si="90"/>
        <v>10</v>
      </c>
      <c r="Y272" s="37">
        <f t="shared" ca="1" si="91"/>
        <v>10</v>
      </c>
      <c r="Z272" s="35">
        <f t="shared" ca="1" si="102"/>
        <v>4000</v>
      </c>
      <c r="AA272" s="35">
        <f t="shared" ca="1" si="92"/>
        <v>4400</v>
      </c>
      <c r="AB272" s="35">
        <f t="shared" ca="1" si="93"/>
        <v>4179.1181102362207</v>
      </c>
      <c r="AC272" s="35">
        <f t="shared" ca="1" si="94"/>
        <v>4400</v>
      </c>
      <c r="AD272" s="35">
        <f t="shared" ca="1" si="103"/>
        <v>220.88188976377933</v>
      </c>
    </row>
    <row r="273" spans="1:30" x14ac:dyDescent="0.25">
      <c r="A273" t="s">
        <v>98</v>
      </c>
      <c r="B273" t="s">
        <v>9</v>
      </c>
      <c r="C273" t="s">
        <v>100</v>
      </c>
      <c r="D273" s="37">
        <v>3139.1076115485562</v>
      </c>
      <c r="E273" s="37">
        <v>3182.0866141732281</v>
      </c>
      <c r="F273" s="5">
        <v>2107</v>
      </c>
      <c r="G273" s="37">
        <f t="shared" si="95"/>
        <v>3139.1076115485562</v>
      </c>
      <c r="H273" s="37">
        <f t="shared" si="84"/>
        <v>42.979002624671921</v>
      </c>
      <c r="I273" s="37">
        <f t="shared" si="85"/>
        <v>1032.1076115485562</v>
      </c>
      <c r="J273" s="37">
        <f t="shared" si="96"/>
        <v>1075.0866141732281</v>
      </c>
      <c r="K273" s="37">
        <f t="shared" si="97"/>
        <v>1</v>
      </c>
      <c r="L273" s="35">
        <f t="shared" si="104"/>
        <v>420</v>
      </c>
      <c r="M273" s="34"/>
      <c r="N273" s="35"/>
      <c r="O273">
        <v>267</v>
      </c>
      <c r="P273">
        <f t="shared" si="98"/>
        <v>165</v>
      </c>
      <c r="Q273">
        <f t="shared" si="99"/>
        <v>2</v>
      </c>
      <c r="R273">
        <f t="shared" ca="1" si="100"/>
        <v>2</v>
      </c>
      <c r="S273" t="str">
        <f t="shared" ca="1" si="101"/>
        <v>UE-19i</v>
      </c>
      <c r="T273" t="str">
        <f t="shared" ca="1" si="86"/>
        <v>LFA</v>
      </c>
      <c r="U273" t="str">
        <f t="shared" ca="1" si="87"/>
        <v>DV, AR</v>
      </c>
      <c r="V273" s="37">
        <f t="shared" ca="1" si="88"/>
        <v>4179.1181102362207</v>
      </c>
      <c r="W273" s="37">
        <f t="shared" ca="1" si="89"/>
        <v>4563.9606299212592</v>
      </c>
      <c r="X273" s="37">
        <f t="shared" ca="1" si="90"/>
        <v>10</v>
      </c>
      <c r="Y273" s="37">
        <f t="shared" ca="1" si="91"/>
        <v>11</v>
      </c>
      <c r="Z273" s="35">
        <f t="shared" ca="1" si="102"/>
        <v>4400</v>
      </c>
      <c r="AA273" s="35">
        <f t="shared" ca="1" si="92"/>
        <v>4800</v>
      </c>
      <c r="AB273" s="35">
        <f t="shared" ca="1" si="93"/>
        <v>4400</v>
      </c>
      <c r="AC273" s="35">
        <f t="shared" ca="1" si="94"/>
        <v>4563.9606299212592</v>
      </c>
      <c r="AD273" s="35">
        <f t="shared" ca="1" si="103"/>
        <v>163.96062992125917</v>
      </c>
    </row>
    <row r="274" spans="1:30" x14ac:dyDescent="0.25">
      <c r="A274" t="s">
        <v>98</v>
      </c>
      <c r="B274" t="s">
        <v>11</v>
      </c>
      <c r="C274" t="s">
        <v>12</v>
      </c>
      <c r="D274" s="37">
        <v>3182.0866141732281</v>
      </c>
      <c r="E274" s="37">
        <v>3270.0131233595798</v>
      </c>
      <c r="F274" s="5">
        <v>2107</v>
      </c>
      <c r="G274" s="37">
        <f t="shared" si="95"/>
        <v>3182.0866141732281</v>
      </c>
      <c r="H274" s="37">
        <f t="shared" si="84"/>
        <v>87.926509186351723</v>
      </c>
      <c r="I274" s="37">
        <f t="shared" si="85"/>
        <v>1075.0866141732281</v>
      </c>
      <c r="J274" s="37">
        <f t="shared" si="96"/>
        <v>1163.0131233595798</v>
      </c>
      <c r="K274" s="37">
        <f t="shared" si="97"/>
        <v>1</v>
      </c>
      <c r="L274" s="35">
        <f t="shared" si="104"/>
        <v>421</v>
      </c>
      <c r="M274" s="34"/>
      <c r="N274" s="35"/>
      <c r="O274">
        <v>268</v>
      </c>
      <c r="P274">
        <f t="shared" si="98"/>
        <v>166</v>
      </c>
      <c r="Q274">
        <f t="shared" si="99"/>
        <v>1</v>
      </c>
      <c r="R274">
        <f t="shared" ca="1" si="100"/>
        <v>2</v>
      </c>
      <c r="S274" t="str">
        <f t="shared" ca="1" si="101"/>
        <v>UE-19i</v>
      </c>
      <c r="T274" t="str">
        <f t="shared" ca="1" si="86"/>
        <v>WTA</v>
      </c>
      <c r="U274" t="str">
        <f t="shared" ca="1" si="87"/>
        <v>DV, AR</v>
      </c>
      <c r="V274" s="37">
        <f t="shared" ca="1" si="88"/>
        <v>4563.9606299212592</v>
      </c>
      <c r="W274" s="37">
        <f t="shared" ca="1" si="89"/>
        <v>4898.9343832020995</v>
      </c>
      <c r="X274" s="37">
        <f t="shared" ca="1" si="90"/>
        <v>11</v>
      </c>
      <c r="Y274" s="37">
        <f t="shared" ca="1" si="91"/>
        <v>11</v>
      </c>
      <c r="Z274" s="35">
        <f t="shared" ca="1" si="102"/>
        <v>4400</v>
      </c>
      <c r="AA274" s="35">
        <f t="shared" ca="1" si="92"/>
        <v>4800</v>
      </c>
      <c r="AB274" s="35">
        <f t="shared" ca="1" si="93"/>
        <v>4563.9606299212592</v>
      </c>
      <c r="AC274" s="35">
        <f t="shared" ca="1" si="94"/>
        <v>4800</v>
      </c>
      <c r="AD274" s="35">
        <f t="shared" ca="1" si="103"/>
        <v>236.03937007874083</v>
      </c>
    </row>
    <row r="275" spans="1:30" x14ac:dyDescent="0.25">
      <c r="A275" t="s">
        <v>98</v>
      </c>
      <c r="B275" t="s">
        <v>11</v>
      </c>
      <c r="C275" t="s">
        <v>12</v>
      </c>
      <c r="D275" s="37">
        <v>3270.0131233595798</v>
      </c>
      <c r="E275" s="37">
        <v>3970.1443569553799</v>
      </c>
      <c r="F275" s="5">
        <v>2107</v>
      </c>
      <c r="G275" s="37">
        <f t="shared" si="95"/>
        <v>3270.0131233595798</v>
      </c>
      <c r="H275" s="37">
        <f t="shared" si="84"/>
        <v>700.13123359580004</v>
      </c>
      <c r="I275" s="37">
        <f t="shared" si="85"/>
        <v>1163.0131233595798</v>
      </c>
      <c r="J275" s="37">
        <f t="shared" si="96"/>
        <v>1863.1443569553799</v>
      </c>
      <c r="K275" s="37">
        <f t="shared" si="97"/>
        <v>3</v>
      </c>
      <c r="L275" s="35">
        <f t="shared" si="104"/>
        <v>422</v>
      </c>
      <c r="M275" s="34"/>
      <c r="N275" s="35"/>
      <c r="O275">
        <v>269</v>
      </c>
      <c r="P275">
        <f t="shared" si="98"/>
        <v>166</v>
      </c>
      <c r="Q275">
        <f t="shared" si="99"/>
        <v>2</v>
      </c>
      <c r="R275">
        <f t="shared" ca="1" si="100"/>
        <v>2</v>
      </c>
      <c r="S275" t="str">
        <f t="shared" ca="1" si="101"/>
        <v>UE-19i</v>
      </c>
      <c r="T275" t="str">
        <f t="shared" ca="1" si="86"/>
        <v>WTA</v>
      </c>
      <c r="U275" t="str">
        <f t="shared" ca="1" si="87"/>
        <v>DV, AR</v>
      </c>
      <c r="V275" s="37">
        <f t="shared" ca="1" si="88"/>
        <v>4563.9606299212592</v>
      </c>
      <c r="W275" s="37">
        <f t="shared" ca="1" si="89"/>
        <v>4898.9343832020995</v>
      </c>
      <c r="X275" s="37">
        <f t="shared" ca="1" si="90"/>
        <v>11</v>
      </c>
      <c r="Y275" s="37">
        <f t="shared" ca="1" si="91"/>
        <v>12</v>
      </c>
      <c r="Z275" s="35">
        <f t="shared" ca="1" si="102"/>
        <v>4800</v>
      </c>
      <c r="AA275" s="35">
        <f t="shared" ca="1" si="92"/>
        <v>5200</v>
      </c>
      <c r="AB275" s="35">
        <f t="shared" ca="1" si="93"/>
        <v>4800</v>
      </c>
      <c r="AC275" s="35">
        <f t="shared" ca="1" si="94"/>
        <v>4898.9343832020995</v>
      </c>
      <c r="AD275" s="35">
        <f t="shared" ca="1" si="103"/>
        <v>98.934383202099525</v>
      </c>
    </row>
    <row r="276" spans="1:30" x14ac:dyDescent="0.25">
      <c r="A276" t="s">
        <v>98</v>
      </c>
      <c r="B276" t="s">
        <v>11</v>
      </c>
      <c r="C276" t="s">
        <v>101</v>
      </c>
      <c r="D276" s="37">
        <v>3970.1443569553799</v>
      </c>
      <c r="E276" s="37">
        <v>4382.8740157480315</v>
      </c>
      <c r="F276" s="5">
        <v>2107</v>
      </c>
      <c r="G276" s="37">
        <f t="shared" si="95"/>
        <v>3970.1443569553799</v>
      </c>
      <c r="H276" s="37">
        <f t="shared" si="84"/>
        <v>412.72965879265166</v>
      </c>
      <c r="I276" s="37">
        <f t="shared" si="85"/>
        <v>1863.1443569553799</v>
      </c>
      <c r="J276" s="37">
        <f t="shared" si="96"/>
        <v>2275.8740157480315</v>
      </c>
      <c r="K276" s="37">
        <f t="shared" si="97"/>
        <v>2</v>
      </c>
      <c r="L276" s="35">
        <f t="shared" si="104"/>
        <v>425</v>
      </c>
      <c r="M276" s="34"/>
      <c r="N276" s="35"/>
      <c r="O276">
        <v>270</v>
      </c>
      <c r="P276">
        <f t="shared" si="98"/>
        <v>167</v>
      </c>
      <c r="Q276">
        <f t="shared" si="99"/>
        <v>1</v>
      </c>
      <c r="R276">
        <f t="shared" ca="1" si="100"/>
        <v>1</v>
      </c>
      <c r="S276" t="str">
        <f t="shared" ca="1" si="101"/>
        <v>UE-19i</v>
      </c>
      <c r="T276" t="str">
        <f t="shared" ca="1" si="86"/>
        <v>WTA</v>
      </c>
      <c r="U276" t="str">
        <f t="shared" ca="1" si="87"/>
        <v>AR</v>
      </c>
      <c r="V276" s="37">
        <f t="shared" ca="1" si="88"/>
        <v>4898.9343832020995</v>
      </c>
      <c r="W276" s="37">
        <f t="shared" ca="1" si="89"/>
        <v>5079.0524934383193</v>
      </c>
      <c r="X276" s="37">
        <f t="shared" ca="1" si="90"/>
        <v>12</v>
      </c>
      <c r="Y276" s="37">
        <f t="shared" ca="1" si="91"/>
        <v>12</v>
      </c>
      <c r="Z276" s="35">
        <f t="shared" ca="1" si="102"/>
        <v>4800</v>
      </c>
      <c r="AA276" s="35">
        <f t="shared" ca="1" si="92"/>
        <v>5200</v>
      </c>
      <c r="AB276" s="35">
        <f t="shared" ca="1" si="93"/>
        <v>4898.9343832020995</v>
      </c>
      <c r="AC276" s="35">
        <f t="shared" ca="1" si="94"/>
        <v>5079.0524934383193</v>
      </c>
      <c r="AD276" s="35">
        <f t="shared" ca="1" si="103"/>
        <v>180.11811023621976</v>
      </c>
    </row>
    <row r="277" spans="1:30" x14ac:dyDescent="0.25">
      <c r="A277" t="s">
        <v>98</v>
      </c>
      <c r="B277" t="s">
        <v>11</v>
      </c>
      <c r="C277" t="s">
        <v>12</v>
      </c>
      <c r="D277" s="37">
        <v>4382.8740157480315</v>
      </c>
      <c r="E277" s="37">
        <v>4430.1181102362198</v>
      </c>
      <c r="F277" s="5">
        <v>2107</v>
      </c>
      <c r="G277" s="37">
        <f t="shared" si="95"/>
        <v>4382.8740157480315</v>
      </c>
      <c r="H277" s="37">
        <f t="shared" si="84"/>
        <v>47.244094488188239</v>
      </c>
      <c r="I277" s="37">
        <f t="shared" si="85"/>
        <v>2275.8740157480315</v>
      </c>
      <c r="J277" s="37">
        <f t="shared" si="96"/>
        <v>2323.1181102362198</v>
      </c>
      <c r="K277" s="37">
        <f t="shared" si="97"/>
        <v>1</v>
      </c>
      <c r="L277" s="35">
        <f t="shared" si="104"/>
        <v>427</v>
      </c>
      <c r="M277" s="34"/>
      <c r="N277" s="35"/>
      <c r="O277">
        <v>271</v>
      </c>
      <c r="P277">
        <f t="shared" si="98"/>
        <v>168</v>
      </c>
      <c r="Q277">
        <f t="shared" si="99"/>
        <v>1</v>
      </c>
      <c r="R277">
        <f t="shared" ca="1" si="100"/>
        <v>3</v>
      </c>
      <c r="S277" t="str">
        <f t="shared" ca="1" si="101"/>
        <v>UE-19i</v>
      </c>
      <c r="T277" t="str">
        <f t="shared" ca="1" si="86"/>
        <v>LFA</v>
      </c>
      <c r="U277" t="str">
        <f t="shared" ca="1" si="87"/>
        <v>AR</v>
      </c>
      <c r="V277" s="37">
        <f t="shared" ca="1" si="88"/>
        <v>5079.0524934383193</v>
      </c>
      <c r="W277" s="37">
        <f t="shared" ca="1" si="89"/>
        <v>5749</v>
      </c>
      <c r="X277" s="37">
        <f t="shared" ca="1" si="90"/>
        <v>12</v>
      </c>
      <c r="Y277" s="37">
        <f t="shared" ca="1" si="91"/>
        <v>12</v>
      </c>
      <c r="Z277" s="35">
        <f t="shared" ca="1" si="102"/>
        <v>4800</v>
      </c>
      <c r="AA277" s="35">
        <f t="shared" ca="1" si="92"/>
        <v>5200</v>
      </c>
      <c r="AB277" s="35">
        <f t="shared" ca="1" si="93"/>
        <v>5079.0524934383193</v>
      </c>
      <c r="AC277" s="35">
        <f t="shared" ca="1" si="94"/>
        <v>5200</v>
      </c>
      <c r="AD277" s="35">
        <f t="shared" ca="1" si="103"/>
        <v>120.94750656168071</v>
      </c>
    </row>
    <row r="278" spans="1:30" x14ac:dyDescent="0.25">
      <c r="A278" t="s">
        <v>98</v>
      </c>
      <c r="B278" t="s">
        <v>11</v>
      </c>
      <c r="C278" t="s">
        <v>33</v>
      </c>
      <c r="D278" s="37">
        <v>4430.1181102362198</v>
      </c>
      <c r="E278" s="37">
        <v>4950.1312335958</v>
      </c>
      <c r="F278" s="5">
        <v>2107</v>
      </c>
      <c r="G278" s="37">
        <f t="shared" si="95"/>
        <v>4430.1181102362198</v>
      </c>
      <c r="H278" s="37">
        <f t="shared" si="84"/>
        <v>520.01312335958028</v>
      </c>
      <c r="I278" s="37">
        <f t="shared" si="85"/>
        <v>2323.1181102362198</v>
      </c>
      <c r="J278" s="37">
        <f t="shared" si="96"/>
        <v>2843.1312335958</v>
      </c>
      <c r="K278" s="37">
        <f t="shared" si="97"/>
        <v>3</v>
      </c>
      <c r="L278" s="35">
        <f t="shared" si="104"/>
        <v>428</v>
      </c>
      <c r="M278" s="34"/>
      <c r="N278" s="35"/>
      <c r="O278">
        <v>272</v>
      </c>
      <c r="P278">
        <f t="shared" si="98"/>
        <v>168</v>
      </c>
      <c r="Q278">
        <f t="shared" si="99"/>
        <v>2</v>
      </c>
      <c r="R278">
        <f t="shared" ca="1" si="100"/>
        <v>3</v>
      </c>
      <c r="S278" t="str">
        <f t="shared" ca="1" si="101"/>
        <v>UE-19i</v>
      </c>
      <c r="T278" t="str">
        <f t="shared" ca="1" si="86"/>
        <v>LFA</v>
      </c>
      <c r="U278" t="str">
        <f t="shared" ca="1" si="87"/>
        <v>AR</v>
      </c>
      <c r="V278" s="37">
        <f t="shared" ca="1" si="88"/>
        <v>5079.0524934383193</v>
      </c>
      <c r="W278" s="37">
        <f t="shared" ca="1" si="89"/>
        <v>5749</v>
      </c>
      <c r="X278" s="37">
        <f t="shared" ca="1" si="90"/>
        <v>12</v>
      </c>
      <c r="Y278" s="37">
        <f t="shared" ca="1" si="91"/>
        <v>13</v>
      </c>
      <c r="Z278" s="35">
        <f t="shared" ca="1" si="102"/>
        <v>5200</v>
      </c>
      <c r="AA278" s="35">
        <f t="shared" ca="1" si="92"/>
        <v>5600</v>
      </c>
      <c r="AB278" s="35">
        <f t="shared" ca="1" si="93"/>
        <v>5200</v>
      </c>
      <c r="AC278" s="35">
        <f t="shared" ca="1" si="94"/>
        <v>5600</v>
      </c>
      <c r="AD278" s="35">
        <f t="shared" ca="1" si="103"/>
        <v>400</v>
      </c>
    </row>
    <row r="279" spans="1:30" x14ac:dyDescent="0.25">
      <c r="A279" t="s">
        <v>98</v>
      </c>
      <c r="B279" t="s">
        <v>11</v>
      </c>
      <c r="C279" t="s">
        <v>102</v>
      </c>
      <c r="D279" s="37">
        <v>4950.1312335958</v>
      </c>
      <c r="E279" s="37">
        <v>5470.1443569553803</v>
      </c>
      <c r="F279" s="5">
        <v>2107</v>
      </c>
      <c r="G279" s="37">
        <f t="shared" si="95"/>
        <v>4950.1312335958</v>
      </c>
      <c r="H279" s="37">
        <f t="shared" si="84"/>
        <v>520.01312335958028</v>
      </c>
      <c r="I279" s="37">
        <f t="shared" si="85"/>
        <v>2843.1312335958</v>
      </c>
      <c r="J279" s="37">
        <f t="shared" si="96"/>
        <v>3363.1443569553803</v>
      </c>
      <c r="K279" s="37">
        <f t="shared" si="97"/>
        <v>2</v>
      </c>
      <c r="L279" s="35">
        <f t="shared" si="104"/>
        <v>431</v>
      </c>
      <c r="M279" s="34"/>
      <c r="N279" s="35"/>
      <c r="O279">
        <v>273</v>
      </c>
      <c r="P279">
        <f t="shared" si="98"/>
        <v>168</v>
      </c>
      <c r="Q279">
        <f t="shared" si="99"/>
        <v>3</v>
      </c>
      <c r="R279">
        <f t="shared" ca="1" si="100"/>
        <v>3</v>
      </c>
      <c r="S279" t="str">
        <f t="shared" ca="1" si="101"/>
        <v>UE-19i</v>
      </c>
      <c r="T279" t="str">
        <f t="shared" ca="1" si="86"/>
        <v>LFA</v>
      </c>
      <c r="U279" t="str">
        <f t="shared" ca="1" si="87"/>
        <v>AR</v>
      </c>
      <c r="V279" s="37">
        <f t="shared" ca="1" si="88"/>
        <v>5079.0524934383193</v>
      </c>
      <c r="W279" s="37">
        <f t="shared" ca="1" si="89"/>
        <v>5749</v>
      </c>
      <c r="X279" s="37">
        <f t="shared" ca="1" si="90"/>
        <v>12</v>
      </c>
      <c r="Y279" s="37">
        <f t="shared" ca="1" si="91"/>
        <v>14</v>
      </c>
      <c r="Z279" s="35">
        <f t="shared" ca="1" si="102"/>
        <v>5600</v>
      </c>
      <c r="AA279" s="35">
        <f t="shared" ca="1" si="92"/>
        <v>6000</v>
      </c>
      <c r="AB279" s="35">
        <f t="shared" ca="1" si="93"/>
        <v>5600</v>
      </c>
      <c r="AC279" s="35">
        <f t="shared" ca="1" si="94"/>
        <v>5749</v>
      </c>
      <c r="AD279" s="35">
        <f t="shared" ca="1" si="103"/>
        <v>149</v>
      </c>
    </row>
    <row r="280" spans="1:30" x14ac:dyDescent="0.25">
      <c r="A280" t="s">
        <v>98</v>
      </c>
      <c r="B280" t="s">
        <v>11</v>
      </c>
      <c r="C280" t="s">
        <v>15</v>
      </c>
      <c r="D280" s="37">
        <v>5470.1443569553803</v>
      </c>
      <c r="E280" s="37">
        <v>5600.0656167979005</v>
      </c>
      <c r="F280" s="5">
        <v>2107</v>
      </c>
      <c r="G280" s="37">
        <f t="shared" si="95"/>
        <v>5470.1443569553803</v>
      </c>
      <c r="H280" s="37">
        <f t="shared" si="84"/>
        <v>129.92125984252016</v>
      </c>
      <c r="I280" s="37">
        <f t="shared" si="85"/>
        <v>3363.1443569553803</v>
      </c>
      <c r="J280" s="37">
        <f t="shared" si="96"/>
        <v>3493.0656167979005</v>
      </c>
      <c r="K280" s="37">
        <f t="shared" si="97"/>
        <v>1</v>
      </c>
      <c r="L280" s="35">
        <f t="shared" si="104"/>
        <v>433</v>
      </c>
      <c r="M280" s="34"/>
      <c r="N280" s="35"/>
      <c r="O280">
        <v>274</v>
      </c>
      <c r="P280">
        <f t="shared" si="98"/>
        <v>169</v>
      </c>
      <c r="Q280">
        <f t="shared" si="99"/>
        <v>1</v>
      </c>
      <c r="R280">
        <f t="shared" ca="1" si="100"/>
        <v>1</v>
      </c>
      <c r="S280" t="str">
        <f t="shared" ca="1" si="101"/>
        <v>UE-20d</v>
      </c>
      <c r="T280" t="str">
        <f t="shared" ca="1" si="86"/>
        <v>LFA</v>
      </c>
      <c r="U280" t="str">
        <f t="shared" ca="1" si="87"/>
        <v>ZE</v>
      </c>
      <c r="V280" s="37">
        <f t="shared" ca="1" si="88"/>
        <v>0</v>
      </c>
      <c r="W280" s="37">
        <f t="shared" ca="1" si="89"/>
        <v>146.14435695538077</v>
      </c>
      <c r="X280" s="37">
        <f t="shared" ca="1" si="90"/>
        <v>0</v>
      </c>
      <c r="Y280" s="37">
        <f t="shared" ca="1" si="91"/>
        <v>0</v>
      </c>
      <c r="Z280" s="35">
        <f t="shared" ca="1" si="102"/>
        <v>0</v>
      </c>
      <c r="AA280" s="35">
        <f t="shared" ca="1" si="92"/>
        <v>400</v>
      </c>
      <c r="AB280" s="35">
        <f t="shared" ca="1" si="93"/>
        <v>0</v>
      </c>
      <c r="AC280" s="35">
        <f t="shared" ca="1" si="94"/>
        <v>146.14435695538077</v>
      </c>
      <c r="AD280" s="35">
        <f t="shared" ca="1" si="103"/>
        <v>146.14435695538077</v>
      </c>
    </row>
    <row r="281" spans="1:30" x14ac:dyDescent="0.25">
      <c r="A281" t="s">
        <v>98</v>
      </c>
      <c r="B281" t="s">
        <v>11</v>
      </c>
      <c r="C281" t="s">
        <v>103</v>
      </c>
      <c r="D281" s="37">
        <v>5600.0656167979005</v>
      </c>
      <c r="E281" s="37">
        <v>5984.9081364829399</v>
      </c>
      <c r="F281" s="5">
        <v>2107</v>
      </c>
      <c r="G281" s="37">
        <f t="shared" si="95"/>
        <v>5600.0656167979005</v>
      </c>
      <c r="H281" s="37">
        <f t="shared" si="84"/>
        <v>384.84251968503941</v>
      </c>
      <c r="I281" s="37">
        <f t="shared" si="85"/>
        <v>3493.0656167979005</v>
      </c>
      <c r="J281" s="37">
        <f t="shared" si="96"/>
        <v>3877.9081364829399</v>
      </c>
      <c r="K281" s="37">
        <f t="shared" si="97"/>
        <v>2</v>
      </c>
      <c r="L281" s="35">
        <f t="shared" si="104"/>
        <v>434</v>
      </c>
      <c r="M281" s="34"/>
      <c r="N281" s="35"/>
      <c r="O281">
        <v>275</v>
      </c>
      <c r="P281">
        <f t="shared" si="98"/>
        <v>170</v>
      </c>
      <c r="Q281">
        <f t="shared" si="99"/>
        <v>1</v>
      </c>
      <c r="R281">
        <f t="shared" ca="1" si="100"/>
        <v>2</v>
      </c>
      <c r="S281" t="str">
        <f t="shared" ca="1" si="101"/>
        <v>UE-20d</v>
      </c>
      <c r="T281" t="str">
        <f t="shared" ca="1" si="86"/>
        <v>TCU</v>
      </c>
      <c r="U281" t="str">
        <f t="shared" ca="1" si="87"/>
        <v>ZE</v>
      </c>
      <c r="V281" s="37">
        <f t="shared" ca="1" si="88"/>
        <v>146.14435695538077</v>
      </c>
      <c r="W281" s="37">
        <f t="shared" ca="1" si="89"/>
        <v>418.12598425196848</v>
      </c>
      <c r="X281" s="37">
        <f t="shared" ca="1" si="90"/>
        <v>0</v>
      </c>
      <c r="Y281" s="37">
        <f t="shared" ca="1" si="91"/>
        <v>0</v>
      </c>
      <c r="Z281" s="35">
        <f t="shared" ca="1" si="102"/>
        <v>0</v>
      </c>
      <c r="AA281" s="35">
        <f t="shared" ca="1" si="92"/>
        <v>400</v>
      </c>
      <c r="AB281" s="35">
        <f t="shared" ca="1" si="93"/>
        <v>146.14435695538077</v>
      </c>
      <c r="AC281" s="35">
        <f t="shared" ca="1" si="94"/>
        <v>400</v>
      </c>
      <c r="AD281" s="35">
        <f t="shared" ca="1" si="103"/>
        <v>253.85564304461923</v>
      </c>
    </row>
    <row r="282" spans="1:30" x14ac:dyDescent="0.25">
      <c r="A282" t="s">
        <v>98</v>
      </c>
      <c r="B282" t="s">
        <v>4</v>
      </c>
      <c r="C282" t="s">
        <v>104</v>
      </c>
      <c r="D282" s="37">
        <v>5984.9081364829399</v>
      </c>
      <c r="E282" s="37">
        <v>6200.1312335958</v>
      </c>
      <c r="F282" s="5">
        <v>2107</v>
      </c>
      <c r="G282" s="37">
        <f t="shared" si="95"/>
        <v>5984.9081364829399</v>
      </c>
      <c r="H282" s="37">
        <f t="shared" si="84"/>
        <v>215.22309711286016</v>
      </c>
      <c r="I282" s="37">
        <f t="shared" si="85"/>
        <v>3877.9081364829399</v>
      </c>
      <c r="J282" s="37">
        <f t="shared" si="96"/>
        <v>4093.1312335958</v>
      </c>
      <c r="K282" s="37">
        <f t="shared" si="97"/>
        <v>2</v>
      </c>
      <c r="L282" s="35">
        <f t="shared" si="104"/>
        <v>436</v>
      </c>
      <c r="M282" s="34"/>
      <c r="N282" s="35"/>
      <c r="O282">
        <v>276</v>
      </c>
      <c r="P282">
        <f t="shared" si="98"/>
        <v>170</v>
      </c>
      <c r="Q282">
        <f t="shared" si="99"/>
        <v>2</v>
      </c>
      <c r="R282">
        <f t="shared" ca="1" si="100"/>
        <v>2</v>
      </c>
      <c r="S282" t="str">
        <f t="shared" ca="1" si="101"/>
        <v>UE-20d</v>
      </c>
      <c r="T282" t="str">
        <f t="shared" ca="1" si="86"/>
        <v>TCU</v>
      </c>
      <c r="U282" t="str">
        <f t="shared" ca="1" si="87"/>
        <v>ZE</v>
      </c>
      <c r="V282" s="37">
        <f t="shared" ca="1" si="88"/>
        <v>146.14435695538077</v>
      </c>
      <c r="W282" s="37">
        <f t="shared" ca="1" si="89"/>
        <v>418.12598425196848</v>
      </c>
      <c r="X282" s="37">
        <f t="shared" ca="1" si="90"/>
        <v>0</v>
      </c>
      <c r="Y282" s="37">
        <f t="shared" ca="1" si="91"/>
        <v>1</v>
      </c>
      <c r="Z282" s="35">
        <f t="shared" ca="1" si="102"/>
        <v>400</v>
      </c>
      <c r="AA282" s="35">
        <f t="shared" ca="1" si="92"/>
        <v>800</v>
      </c>
      <c r="AB282" s="35">
        <f t="shared" ca="1" si="93"/>
        <v>400</v>
      </c>
      <c r="AC282" s="35">
        <f t="shared" ca="1" si="94"/>
        <v>418.12598425196848</v>
      </c>
      <c r="AD282" s="35">
        <f t="shared" ca="1" si="103"/>
        <v>18.125984251968475</v>
      </c>
    </row>
    <row r="283" spans="1:30" x14ac:dyDescent="0.25">
      <c r="A283" t="s">
        <v>98</v>
      </c>
      <c r="B283" t="s">
        <v>11</v>
      </c>
      <c r="C283" t="s">
        <v>105</v>
      </c>
      <c r="D283" s="37">
        <v>6200.1312335958</v>
      </c>
      <c r="E283" s="37">
        <v>6383.858267716535</v>
      </c>
      <c r="F283" s="5">
        <v>2107</v>
      </c>
      <c r="G283" s="37">
        <f t="shared" si="95"/>
        <v>6200.1312335958</v>
      </c>
      <c r="H283" s="37">
        <f t="shared" si="84"/>
        <v>183.72703412073497</v>
      </c>
      <c r="I283" s="37">
        <f t="shared" si="85"/>
        <v>4093.1312335958</v>
      </c>
      <c r="J283" s="37">
        <f t="shared" si="96"/>
        <v>4276.858267716535</v>
      </c>
      <c r="K283" s="37">
        <f t="shared" si="97"/>
        <v>1</v>
      </c>
      <c r="L283" s="35">
        <f t="shared" si="104"/>
        <v>438</v>
      </c>
      <c r="M283" s="34"/>
      <c r="N283" s="35"/>
      <c r="O283">
        <v>277</v>
      </c>
      <c r="P283">
        <f t="shared" si="98"/>
        <v>171</v>
      </c>
      <c r="Q283">
        <f t="shared" si="99"/>
        <v>1</v>
      </c>
      <c r="R283">
        <f t="shared" ca="1" si="100"/>
        <v>1</v>
      </c>
      <c r="S283" t="str">
        <f t="shared" ca="1" si="101"/>
        <v>UE-20d</v>
      </c>
      <c r="T283" t="str">
        <f t="shared" ca="1" si="86"/>
        <v>WTA</v>
      </c>
      <c r="U283" t="str">
        <f t="shared" ca="1" si="87"/>
        <v>DV</v>
      </c>
      <c r="V283" s="37">
        <f t="shared" ca="1" si="88"/>
        <v>418.12598425196848</v>
      </c>
      <c r="W283" s="37">
        <f t="shared" ca="1" si="89"/>
        <v>466.0262467191601</v>
      </c>
      <c r="X283" s="37">
        <f t="shared" ca="1" si="90"/>
        <v>1</v>
      </c>
      <c r="Y283" s="37">
        <f t="shared" ca="1" si="91"/>
        <v>1</v>
      </c>
      <c r="Z283" s="35">
        <f t="shared" ca="1" si="102"/>
        <v>400</v>
      </c>
      <c r="AA283" s="35">
        <f t="shared" ca="1" si="92"/>
        <v>800</v>
      </c>
      <c r="AB283" s="35">
        <f t="shared" ca="1" si="93"/>
        <v>418.12598425196848</v>
      </c>
      <c r="AC283" s="35">
        <f t="shared" ca="1" si="94"/>
        <v>466.0262467191601</v>
      </c>
      <c r="AD283" s="35">
        <f t="shared" ca="1" si="103"/>
        <v>47.900262467191624</v>
      </c>
    </row>
    <row r="284" spans="1:30" x14ac:dyDescent="0.25">
      <c r="A284" t="s">
        <v>98</v>
      </c>
      <c r="B284" t="s">
        <v>11</v>
      </c>
      <c r="C284" t="s">
        <v>12</v>
      </c>
      <c r="D284" s="37">
        <v>6383.858267716535</v>
      </c>
      <c r="E284" s="37">
        <v>6925.8530183727034</v>
      </c>
      <c r="F284" s="5">
        <v>2107</v>
      </c>
      <c r="G284" s="37">
        <f t="shared" si="95"/>
        <v>6383.858267716535</v>
      </c>
      <c r="H284" s="37">
        <f t="shared" si="84"/>
        <v>541.99475065616843</v>
      </c>
      <c r="I284" s="37">
        <f t="shared" si="85"/>
        <v>4276.858267716535</v>
      </c>
      <c r="J284" s="37">
        <f t="shared" si="96"/>
        <v>4818.8530183727034</v>
      </c>
      <c r="K284" s="37">
        <f t="shared" si="97"/>
        <v>3</v>
      </c>
      <c r="L284" s="35">
        <f t="shared" si="104"/>
        <v>439</v>
      </c>
      <c r="M284" s="34"/>
      <c r="N284" s="35"/>
      <c r="O284">
        <v>278</v>
      </c>
      <c r="P284">
        <f t="shared" si="98"/>
        <v>172</v>
      </c>
      <c r="Q284">
        <f t="shared" si="99"/>
        <v>1</v>
      </c>
      <c r="R284">
        <f t="shared" ca="1" si="100"/>
        <v>1</v>
      </c>
      <c r="S284" t="str">
        <f t="shared" ca="1" si="101"/>
        <v>UE-20d</v>
      </c>
      <c r="T284" t="str">
        <f t="shared" ca="1" si="86"/>
        <v>WTA</v>
      </c>
      <c r="U284" t="str">
        <f t="shared" ca="1" si="87"/>
        <v>DV</v>
      </c>
      <c r="V284" s="37">
        <f t="shared" ca="1" si="88"/>
        <v>466.0262467191601</v>
      </c>
      <c r="W284" s="37">
        <f t="shared" ca="1" si="89"/>
        <v>655.98687664041972</v>
      </c>
      <c r="X284" s="37">
        <f t="shared" ca="1" si="90"/>
        <v>1</v>
      </c>
      <c r="Y284" s="37">
        <f t="shared" ca="1" si="91"/>
        <v>1</v>
      </c>
      <c r="Z284" s="35">
        <f t="shared" ca="1" si="102"/>
        <v>400</v>
      </c>
      <c r="AA284" s="35">
        <f t="shared" ca="1" si="92"/>
        <v>800</v>
      </c>
      <c r="AB284" s="35">
        <f t="shared" ca="1" si="93"/>
        <v>466.0262467191601</v>
      </c>
      <c r="AC284" s="35">
        <f t="shared" ca="1" si="94"/>
        <v>655.98687664041972</v>
      </c>
      <c r="AD284" s="35">
        <f t="shared" ca="1" si="103"/>
        <v>189.96062992125962</v>
      </c>
    </row>
    <row r="285" spans="1:30" x14ac:dyDescent="0.25">
      <c r="A285" t="s">
        <v>98</v>
      </c>
      <c r="B285" t="s">
        <v>9</v>
      </c>
      <c r="C285" t="s">
        <v>106</v>
      </c>
      <c r="D285" s="37">
        <v>6925.8530183727034</v>
      </c>
      <c r="E285" s="37">
        <v>6970.1443569553803</v>
      </c>
      <c r="F285" s="5">
        <v>2107</v>
      </c>
      <c r="G285" s="37">
        <f t="shared" si="95"/>
        <v>6925.8530183727034</v>
      </c>
      <c r="H285" s="37">
        <f t="shared" si="84"/>
        <v>44.291338582676872</v>
      </c>
      <c r="I285" s="37">
        <f t="shared" si="85"/>
        <v>4818.8530183727034</v>
      </c>
      <c r="J285" s="37">
        <f t="shared" si="96"/>
        <v>4863.1443569553803</v>
      </c>
      <c r="K285" s="37">
        <f t="shared" si="97"/>
        <v>1</v>
      </c>
      <c r="L285" s="35">
        <f t="shared" si="104"/>
        <v>442</v>
      </c>
      <c r="M285" s="34"/>
      <c r="N285" s="35"/>
      <c r="O285">
        <v>279</v>
      </c>
      <c r="P285">
        <f t="shared" si="98"/>
        <v>173</v>
      </c>
      <c r="Q285">
        <f t="shared" si="99"/>
        <v>1</v>
      </c>
      <c r="R285">
        <f t="shared" ca="1" si="100"/>
        <v>1</v>
      </c>
      <c r="S285" t="str">
        <f t="shared" ca="1" si="101"/>
        <v>UE-20d</v>
      </c>
      <c r="T285" t="str">
        <f t="shared" ca="1" si="86"/>
        <v>WTA</v>
      </c>
      <c r="U285" t="str">
        <f t="shared" ca="1" si="87"/>
        <v>DV</v>
      </c>
      <c r="V285" s="37">
        <f t="shared" ca="1" si="88"/>
        <v>655.98687664041972</v>
      </c>
      <c r="W285" s="37">
        <f t="shared" ca="1" si="89"/>
        <v>671.0787401574803</v>
      </c>
      <c r="X285" s="37">
        <f t="shared" ca="1" si="90"/>
        <v>1</v>
      </c>
      <c r="Y285" s="37">
        <f t="shared" ca="1" si="91"/>
        <v>1</v>
      </c>
      <c r="Z285" s="35">
        <f t="shared" ca="1" si="102"/>
        <v>400</v>
      </c>
      <c r="AA285" s="35">
        <f t="shared" ca="1" si="92"/>
        <v>800</v>
      </c>
      <c r="AB285" s="35">
        <f t="shared" ca="1" si="93"/>
        <v>655.98687664041972</v>
      </c>
      <c r="AC285" s="35">
        <f t="shared" ca="1" si="94"/>
        <v>671.0787401574803</v>
      </c>
      <c r="AD285" s="35">
        <f t="shared" ca="1" si="103"/>
        <v>15.091863517060574</v>
      </c>
    </row>
    <row r="286" spans="1:30" x14ac:dyDescent="0.25">
      <c r="A286" t="s">
        <v>98</v>
      </c>
      <c r="B286" t="s">
        <v>11</v>
      </c>
      <c r="C286" t="s">
        <v>12</v>
      </c>
      <c r="D286" s="37">
        <v>6970.1443569553803</v>
      </c>
      <c r="E286" s="37">
        <v>7125.9842519685035</v>
      </c>
      <c r="F286" s="5">
        <v>2107</v>
      </c>
      <c r="G286" s="37">
        <f t="shared" si="95"/>
        <v>6970.1443569553803</v>
      </c>
      <c r="H286" s="37">
        <f t="shared" si="84"/>
        <v>155.83989501312317</v>
      </c>
      <c r="I286" s="37">
        <f t="shared" si="85"/>
        <v>4863.1443569553803</v>
      </c>
      <c r="J286" s="37">
        <f t="shared" si="96"/>
        <v>5018.9842519685035</v>
      </c>
      <c r="K286" s="37">
        <f t="shared" si="97"/>
        <v>1</v>
      </c>
      <c r="L286" s="35">
        <f t="shared" si="104"/>
        <v>443</v>
      </c>
      <c r="M286" s="34"/>
      <c r="N286" s="35"/>
      <c r="O286">
        <v>280</v>
      </c>
      <c r="P286">
        <f t="shared" si="98"/>
        <v>174</v>
      </c>
      <c r="Q286">
        <f t="shared" si="99"/>
        <v>1</v>
      </c>
      <c r="R286">
        <f t="shared" ca="1" si="100"/>
        <v>2</v>
      </c>
      <c r="S286" t="str">
        <f t="shared" ca="1" si="101"/>
        <v>UE-20d</v>
      </c>
      <c r="T286" t="str">
        <f t="shared" ca="1" si="86"/>
        <v>TCU</v>
      </c>
      <c r="U286" t="str">
        <f t="shared" ca="1" si="87"/>
        <v>ZE</v>
      </c>
      <c r="V286" s="37">
        <f t="shared" ca="1" si="88"/>
        <v>671.0787401574803</v>
      </c>
      <c r="W286" s="37">
        <f t="shared" ca="1" si="89"/>
        <v>885.9737532808399</v>
      </c>
      <c r="X286" s="37">
        <f t="shared" ca="1" si="90"/>
        <v>1</v>
      </c>
      <c r="Y286" s="37">
        <f t="shared" ca="1" si="91"/>
        <v>1</v>
      </c>
      <c r="Z286" s="35">
        <f t="shared" ca="1" si="102"/>
        <v>400</v>
      </c>
      <c r="AA286" s="35">
        <f t="shared" ca="1" si="92"/>
        <v>800</v>
      </c>
      <c r="AB286" s="35">
        <f t="shared" ca="1" si="93"/>
        <v>671.0787401574803</v>
      </c>
      <c r="AC286" s="35">
        <f t="shared" ca="1" si="94"/>
        <v>800</v>
      </c>
      <c r="AD286" s="35">
        <f t="shared" ca="1" si="103"/>
        <v>128.9212598425197</v>
      </c>
    </row>
    <row r="287" spans="1:30" x14ac:dyDescent="0.25">
      <c r="A287" t="s">
        <v>98</v>
      </c>
      <c r="B287" t="s">
        <v>9</v>
      </c>
      <c r="C287" t="s">
        <v>107</v>
      </c>
      <c r="D287" s="37">
        <v>7125.9842519685035</v>
      </c>
      <c r="E287" s="37">
        <v>7206.9881889763774</v>
      </c>
      <c r="F287" s="5">
        <v>2107</v>
      </c>
      <c r="G287" s="37">
        <f t="shared" si="95"/>
        <v>7125.9842519685035</v>
      </c>
      <c r="H287" s="37">
        <f t="shared" si="84"/>
        <v>81.003937007873901</v>
      </c>
      <c r="I287" s="37">
        <f t="shared" si="85"/>
        <v>5018.9842519685035</v>
      </c>
      <c r="J287" s="37">
        <f t="shared" si="96"/>
        <v>5099.9881889763774</v>
      </c>
      <c r="K287" s="37">
        <f t="shared" si="97"/>
        <v>1</v>
      </c>
      <c r="L287" s="35">
        <f t="shared" si="104"/>
        <v>444</v>
      </c>
      <c r="M287" s="34"/>
      <c r="N287" s="35"/>
      <c r="O287">
        <v>281</v>
      </c>
      <c r="P287">
        <f t="shared" si="98"/>
        <v>174</v>
      </c>
      <c r="Q287">
        <f t="shared" si="99"/>
        <v>2</v>
      </c>
      <c r="R287">
        <f t="shared" ca="1" si="100"/>
        <v>2</v>
      </c>
      <c r="S287" t="str">
        <f t="shared" ca="1" si="101"/>
        <v>UE-20d</v>
      </c>
      <c r="T287" t="str">
        <f t="shared" ca="1" si="86"/>
        <v>TCU</v>
      </c>
      <c r="U287" t="str">
        <f t="shared" ca="1" si="87"/>
        <v>ZE</v>
      </c>
      <c r="V287" s="37">
        <f t="shared" ca="1" si="88"/>
        <v>671.0787401574803</v>
      </c>
      <c r="W287" s="37">
        <f t="shared" ca="1" si="89"/>
        <v>885.9737532808399</v>
      </c>
      <c r="X287" s="37">
        <f t="shared" ca="1" si="90"/>
        <v>1</v>
      </c>
      <c r="Y287" s="37">
        <f t="shared" ca="1" si="91"/>
        <v>2</v>
      </c>
      <c r="Z287" s="35">
        <f t="shared" ca="1" si="102"/>
        <v>800</v>
      </c>
      <c r="AA287" s="35">
        <f t="shared" ca="1" si="92"/>
        <v>1200</v>
      </c>
      <c r="AB287" s="35">
        <f t="shared" ca="1" si="93"/>
        <v>800</v>
      </c>
      <c r="AC287" s="35">
        <f t="shared" ca="1" si="94"/>
        <v>885.9737532808399</v>
      </c>
      <c r="AD287" s="35">
        <f t="shared" ca="1" si="103"/>
        <v>85.973753280839901</v>
      </c>
    </row>
    <row r="288" spans="1:30" x14ac:dyDescent="0.25">
      <c r="A288" t="s">
        <v>109</v>
      </c>
      <c r="B288" t="s">
        <v>4</v>
      </c>
      <c r="C288" t="s">
        <v>5</v>
      </c>
      <c r="D288" s="37">
        <v>910.10498687664028</v>
      </c>
      <c r="E288" s="37">
        <v>1332.0209973753281</v>
      </c>
      <c r="F288" s="5">
        <v>1271</v>
      </c>
      <c r="G288" s="37">
        <f t="shared" si="95"/>
        <v>1271</v>
      </c>
      <c r="H288" s="37">
        <f t="shared" si="84"/>
        <v>61.020997375328079</v>
      </c>
      <c r="I288" s="37">
        <f t="shared" si="85"/>
        <v>0</v>
      </c>
      <c r="J288" s="37">
        <f t="shared" si="96"/>
        <v>61.020997375328079</v>
      </c>
      <c r="K288" s="37">
        <f t="shared" si="97"/>
        <v>1</v>
      </c>
      <c r="L288" s="35">
        <f t="shared" si="104"/>
        <v>445</v>
      </c>
      <c r="M288" s="34"/>
      <c r="N288" s="35"/>
      <c r="O288">
        <v>282</v>
      </c>
      <c r="P288">
        <f t="shared" si="98"/>
        <v>175</v>
      </c>
      <c r="Q288">
        <f t="shared" si="99"/>
        <v>1</v>
      </c>
      <c r="R288">
        <f t="shared" ca="1" si="100"/>
        <v>1</v>
      </c>
      <c r="S288" t="str">
        <f t="shared" ca="1" si="101"/>
        <v>UE-20d</v>
      </c>
      <c r="T288" t="str">
        <f t="shared" ca="1" si="86"/>
        <v>WTA</v>
      </c>
      <c r="U288" t="str">
        <f t="shared" ca="1" si="87"/>
        <v>DV</v>
      </c>
      <c r="V288" s="37">
        <f t="shared" ca="1" si="88"/>
        <v>885.9737532808399</v>
      </c>
      <c r="W288" s="37">
        <f t="shared" ca="1" si="89"/>
        <v>1030.9868766404197</v>
      </c>
      <c r="X288" s="37">
        <f t="shared" ca="1" si="90"/>
        <v>2</v>
      </c>
      <c r="Y288" s="37">
        <f t="shared" ca="1" si="91"/>
        <v>2</v>
      </c>
      <c r="Z288" s="35">
        <f t="shared" ca="1" si="102"/>
        <v>800</v>
      </c>
      <c r="AA288" s="35">
        <f t="shared" ca="1" si="92"/>
        <v>1200</v>
      </c>
      <c r="AB288" s="35">
        <f t="shared" ca="1" si="93"/>
        <v>885.9737532808399</v>
      </c>
      <c r="AC288" s="35">
        <f t="shared" ca="1" si="94"/>
        <v>1030.9868766404197</v>
      </c>
      <c r="AD288" s="35">
        <f t="shared" ca="1" si="103"/>
        <v>145.01312335957982</v>
      </c>
    </row>
    <row r="289" spans="1:30" x14ac:dyDescent="0.25">
      <c r="A289" t="s">
        <v>109</v>
      </c>
      <c r="B289" t="s">
        <v>4</v>
      </c>
      <c r="C289" t="s">
        <v>7</v>
      </c>
      <c r="D289" s="37">
        <v>1332.0209973753281</v>
      </c>
      <c r="E289" s="37">
        <v>1340.8792650918633</v>
      </c>
      <c r="F289" s="5">
        <v>1271</v>
      </c>
      <c r="G289" s="37">
        <f t="shared" si="95"/>
        <v>1332.0209973753281</v>
      </c>
      <c r="H289" s="37">
        <f t="shared" si="84"/>
        <v>8.8582677165352379</v>
      </c>
      <c r="I289" s="37">
        <f t="shared" si="85"/>
        <v>61.020997375328079</v>
      </c>
      <c r="J289" s="37">
        <f t="shared" si="96"/>
        <v>69.879265091863317</v>
      </c>
      <c r="K289" s="37">
        <f t="shared" si="97"/>
        <v>1</v>
      </c>
      <c r="L289" s="35">
        <f t="shared" si="104"/>
        <v>446</v>
      </c>
      <c r="M289" s="34"/>
      <c r="N289" s="35"/>
      <c r="O289">
        <v>283</v>
      </c>
      <c r="P289">
        <f t="shared" si="98"/>
        <v>176</v>
      </c>
      <c r="Q289">
        <f t="shared" si="99"/>
        <v>1</v>
      </c>
      <c r="R289">
        <f t="shared" ca="1" si="100"/>
        <v>1</v>
      </c>
      <c r="S289" t="str">
        <f t="shared" ca="1" si="101"/>
        <v>UE-20d</v>
      </c>
      <c r="T289" t="str">
        <f t="shared" ca="1" si="86"/>
        <v>WTA</v>
      </c>
      <c r="U289" t="str">
        <f t="shared" ca="1" si="87"/>
        <v>DV</v>
      </c>
      <c r="V289" s="37">
        <f t="shared" ca="1" si="88"/>
        <v>1030.9868766404197</v>
      </c>
      <c r="W289" s="37">
        <f t="shared" ca="1" si="89"/>
        <v>1104.1496062992128</v>
      </c>
      <c r="X289" s="37">
        <f t="shared" ca="1" si="90"/>
        <v>2</v>
      </c>
      <c r="Y289" s="37">
        <f t="shared" ca="1" si="91"/>
        <v>2</v>
      </c>
      <c r="Z289" s="35">
        <f t="shared" ca="1" si="102"/>
        <v>800</v>
      </c>
      <c r="AA289" s="35">
        <f t="shared" ca="1" si="92"/>
        <v>1200</v>
      </c>
      <c r="AB289" s="35">
        <f t="shared" ca="1" si="93"/>
        <v>1030.9868766404197</v>
      </c>
      <c r="AC289" s="35">
        <f t="shared" ca="1" si="94"/>
        <v>1104.1496062992128</v>
      </c>
      <c r="AD289" s="35">
        <f t="shared" ca="1" si="103"/>
        <v>73.162729658793069</v>
      </c>
    </row>
    <row r="290" spans="1:30" x14ac:dyDescent="0.25">
      <c r="A290" t="s">
        <v>109</v>
      </c>
      <c r="B290" t="s">
        <v>4</v>
      </c>
      <c r="C290" t="s">
        <v>7</v>
      </c>
      <c r="D290" s="37">
        <v>1340.8792650918633</v>
      </c>
      <c r="E290" s="37">
        <v>1352.0341207349081</v>
      </c>
      <c r="F290" s="5">
        <v>1271</v>
      </c>
      <c r="G290" s="37">
        <f t="shared" si="95"/>
        <v>1340.8792650918633</v>
      </c>
      <c r="H290" s="37">
        <f t="shared" si="84"/>
        <v>11.154855643044812</v>
      </c>
      <c r="I290" s="37">
        <f t="shared" si="85"/>
        <v>69.879265091863317</v>
      </c>
      <c r="J290" s="37">
        <f t="shared" si="96"/>
        <v>81.034120734908129</v>
      </c>
      <c r="K290" s="37">
        <f t="shared" si="97"/>
        <v>1</v>
      </c>
      <c r="L290" s="35">
        <f t="shared" si="104"/>
        <v>447</v>
      </c>
      <c r="M290" s="34"/>
      <c r="N290" s="35"/>
      <c r="O290">
        <v>284</v>
      </c>
      <c r="P290">
        <f t="shared" si="98"/>
        <v>177</v>
      </c>
      <c r="Q290">
        <f t="shared" si="99"/>
        <v>1</v>
      </c>
      <c r="R290">
        <f t="shared" ca="1" si="100"/>
        <v>3</v>
      </c>
      <c r="S290" t="str">
        <f t="shared" ca="1" si="101"/>
        <v>UE-20d</v>
      </c>
      <c r="T290" t="str">
        <f t="shared" ca="1" si="86"/>
        <v>TCU</v>
      </c>
      <c r="U290" t="str">
        <f t="shared" ca="1" si="87"/>
        <v>ZE</v>
      </c>
      <c r="V290" s="37">
        <f t="shared" ca="1" si="88"/>
        <v>1104.1496062992128</v>
      </c>
      <c r="W290" s="37">
        <f t="shared" ca="1" si="89"/>
        <v>1765.8950131233596</v>
      </c>
      <c r="X290" s="37">
        <f t="shared" ca="1" si="90"/>
        <v>2</v>
      </c>
      <c r="Y290" s="37">
        <f t="shared" ca="1" si="91"/>
        <v>2</v>
      </c>
      <c r="Z290" s="35">
        <f t="shared" ca="1" si="102"/>
        <v>800</v>
      </c>
      <c r="AA290" s="35">
        <f t="shared" ca="1" si="92"/>
        <v>1200</v>
      </c>
      <c r="AB290" s="35">
        <f t="shared" ca="1" si="93"/>
        <v>1104.1496062992128</v>
      </c>
      <c r="AC290" s="35">
        <f t="shared" ca="1" si="94"/>
        <v>1200</v>
      </c>
      <c r="AD290" s="35">
        <f t="shared" ca="1" si="103"/>
        <v>95.850393700787208</v>
      </c>
    </row>
    <row r="291" spans="1:30" x14ac:dyDescent="0.25">
      <c r="A291" t="s">
        <v>109</v>
      </c>
      <c r="B291" t="s">
        <v>6</v>
      </c>
      <c r="C291" t="s">
        <v>7</v>
      </c>
      <c r="D291" s="37">
        <v>1352.0341207349081</v>
      </c>
      <c r="E291" s="37">
        <v>1410.1049868766404</v>
      </c>
      <c r="F291" s="5">
        <v>1271</v>
      </c>
      <c r="G291" s="37">
        <f t="shared" si="95"/>
        <v>1352.0341207349081</v>
      </c>
      <c r="H291" s="37">
        <f t="shared" si="84"/>
        <v>58.070866141732267</v>
      </c>
      <c r="I291" s="37">
        <f t="shared" si="85"/>
        <v>81.034120734908129</v>
      </c>
      <c r="J291" s="37">
        <f t="shared" si="96"/>
        <v>139.1049868766404</v>
      </c>
      <c r="K291" s="37">
        <f t="shared" si="97"/>
        <v>1</v>
      </c>
      <c r="L291" s="35">
        <f t="shared" si="104"/>
        <v>448</v>
      </c>
      <c r="M291" s="34"/>
      <c r="N291" s="35"/>
      <c r="O291">
        <v>285</v>
      </c>
      <c r="P291">
        <f t="shared" si="98"/>
        <v>177</v>
      </c>
      <c r="Q291">
        <f t="shared" si="99"/>
        <v>2</v>
      </c>
      <c r="R291">
        <f t="shared" ca="1" si="100"/>
        <v>3</v>
      </c>
      <c r="S291" t="str">
        <f t="shared" ca="1" si="101"/>
        <v>UE-20d</v>
      </c>
      <c r="T291" t="str">
        <f t="shared" ca="1" si="86"/>
        <v>TCU</v>
      </c>
      <c r="U291" t="str">
        <f t="shared" ca="1" si="87"/>
        <v>ZE</v>
      </c>
      <c r="V291" s="37">
        <f t="shared" ca="1" si="88"/>
        <v>1104.1496062992128</v>
      </c>
      <c r="W291" s="37">
        <f t="shared" ca="1" si="89"/>
        <v>1765.8950131233596</v>
      </c>
      <c r="X291" s="37">
        <f t="shared" ca="1" si="90"/>
        <v>2</v>
      </c>
      <c r="Y291" s="37">
        <f t="shared" ca="1" si="91"/>
        <v>3</v>
      </c>
      <c r="Z291" s="35">
        <f t="shared" ca="1" si="102"/>
        <v>1200</v>
      </c>
      <c r="AA291" s="35">
        <f t="shared" ca="1" si="92"/>
        <v>1600</v>
      </c>
      <c r="AB291" s="35">
        <f t="shared" ca="1" si="93"/>
        <v>1200</v>
      </c>
      <c r="AC291" s="35">
        <f t="shared" ca="1" si="94"/>
        <v>1600</v>
      </c>
      <c r="AD291" s="35">
        <f t="shared" ca="1" si="103"/>
        <v>400</v>
      </c>
    </row>
    <row r="292" spans="1:30" x14ac:dyDescent="0.25">
      <c r="A292" t="s">
        <v>109</v>
      </c>
      <c r="B292" t="s">
        <v>6</v>
      </c>
      <c r="C292" t="s">
        <v>7</v>
      </c>
      <c r="D292" s="37">
        <v>1410.1049868766404</v>
      </c>
      <c r="E292" s="37">
        <v>1740.1574803149604</v>
      </c>
      <c r="F292" s="5">
        <v>1271</v>
      </c>
      <c r="G292" s="37">
        <f t="shared" si="95"/>
        <v>1410.1049868766404</v>
      </c>
      <c r="H292" s="37">
        <f t="shared" si="84"/>
        <v>330.05249343831997</v>
      </c>
      <c r="I292" s="37">
        <f t="shared" si="85"/>
        <v>139.1049868766404</v>
      </c>
      <c r="J292" s="37">
        <f t="shared" si="96"/>
        <v>469.15748031496037</v>
      </c>
      <c r="K292" s="37">
        <f t="shared" si="97"/>
        <v>2</v>
      </c>
      <c r="L292" s="35">
        <f t="shared" si="104"/>
        <v>449</v>
      </c>
      <c r="M292" s="34"/>
      <c r="N292" s="35"/>
      <c r="O292">
        <v>286</v>
      </c>
      <c r="P292">
        <f t="shared" si="98"/>
        <v>177</v>
      </c>
      <c r="Q292">
        <f t="shared" si="99"/>
        <v>3</v>
      </c>
      <c r="R292">
        <f t="shared" ca="1" si="100"/>
        <v>3</v>
      </c>
      <c r="S292" t="str">
        <f t="shared" ca="1" si="101"/>
        <v>UE-20d</v>
      </c>
      <c r="T292" t="str">
        <f t="shared" ca="1" si="86"/>
        <v>TCU</v>
      </c>
      <c r="U292" t="str">
        <f t="shared" ca="1" si="87"/>
        <v>ZE</v>
      </c>
      <c r="V292" s="37">
        <f t="shared" ca="1" si="88"/>
        <v>1104.1496062992128</v>
      </c>
      <c r="W292" s="37">
        <f t="shared" ca="1" si="89"/>
        <v>1765.8950131233596</v>
      </c>
      <c r="X292" s="37">
        <f t="shared" ca="1" si="90"/>
        <v>2</v>
      </c>
      <c r="Y292" s="37">
        <f t="shared" ca="1" si="91"/>
        <v>4</v>
      </c>
      <c r="Z292" s="35">
        <f t="shared" ca="1" si="102"/>
        <v>1600</v>
      </c>
      <c r="AA292" s="35">
        <f t="shared" ca="1" si="92"/>
        <v>2000</v>
      </c>
      <c r="AB292" s="35">
        <f t="shared" ca="1" si="93"/>
        <v>1600</v>
      </c>
      <c r="AC292" s="35">
        <f t="shared" ca="1" si="94"/>
        <v>1765.8950131233596</v>
      </c>
      <c r="AD292" s="35">
        <f t="shared" ca="1" si="103"/>
        <v>165.8950131233596</v>
      </c>
    </row>
    <row r="293" spans="1:30" x14ac:dyDescent="0.25">
      <c r="A293" t="s">
        <v>109</v>
      </c>
      <c r="B293" t="s">
        <v>11</v>
      </c>
      <c r="C293" t="s">
        <v>18</v>
      </c>
      <c r="D293" s="37">
        <v>1740.1574803149604</v>
      </c>
      <c r="E293" s="37">
        <v>1880.9055118110234</v>
      </c>
      <c r="F293" s="5">
        <v>1271</v>
      </c>
      <c r="G293" s="37">
        <f t="shared" si="95"/>
        <v>1740.1574803149604</v>
      </c>
      <c r="H293" s="37">
        <f t="shared" si="84"/>
        <v>140.74803149606305</v>
      </c>
      <c r="I293" s="37">
        <f t="shared" si="85"/>
        <v>469.15748031496037</v>
      </c>
      <c r="J293" s="37">
        <f t="shared" si="96"/>
        <v>609.90551181102342</v>
      </c>
      <c r="K293" s="37">
        <f t="shared" si="97"/>
        <v>1</v>
      </c>
      <c r="L293" s="35">
        <f t="shared" si="104"/>
        <v>451</v>
      </c>
      <c r="M293" s="34"/>
      <c r="N293" s="35"/>
      <c r="O293">
        <v>287</v>
      </c>
      <c r="P293">
        <f t="shared" si="98"/>
        <v>178</v>
      </c>
      <c r="Q293">
        <f t="shared" si="99"/>
        <v>1</v>
      </c>
      <c r="R293">
        <f t="shared" ca="1" si="100"/>
        <v>2</v>
      </c>
      <c r="S293" t="str">
        <f t="shared" ca="1" si="101"/>
        <v>UE-20d</v>
      </c>
      <c r="T293" t="str">
        <f t="shared" ca="1" si="86"/>
        <v>TCU</v>
      </c>
      <c r="U293" t="str">
        <f t="shared" ca="1" si="87"/>
        <v>ZE</v>
      </c>
      <c r="V293" s="37">
        <f t="shared" ca="1" si="88"/>
        <v>1765.8950131233596</v>
      </c>
      <c r="W293" s="37">
        <f t="shared" ca="1" si="89"/>
        <v>2009.9895013123355</v>
      </c>
      <c r="X293" s="37">
        <f t="shared" ca="1" si="90"/>
        <v>4</v>
      </c>
      <c r="Y293" s="37">
        <f t="shared" ca="1" si="91"/>
        <v>4</v>
      </c>
      <c r="Z293" s="35">
        <f t="shared" ca="1" si="102"/>
        <v>1600</v>
      </c>
      <c r="AA293" s="35">
        <f t="shared" ca="1" si="92"/>
        <v>2000</v>
      </c>
      <c r="AB293" s="35">
        <f t="shared" ca="1" si="93"/>
        <v>1765.8950131233596</v>
      </c>
      <c r="AC293" s="35">
        <f t="shared" ca="1" si="94"/>
        <v>2000</v>
      </c>
      <c r="AD293" s="35">
        <f t="shared" ca="1" si="103"/>
        <v>234.1049868766404</v>
      </c>
    </row>
    <row r="294" spans="1:30" x14ac:dyDescent="0.25">
      <c r="A294" t="s">
        <v>109</v>
      </c>
      <c r="B294" t="s">
        <v>4</v>
      </c>
      <c r="C294" t="s">
        <v>5</v>
      </c>
      <c r="D294" s="37">
        <v>1880.9055118110234</v>
      </c>
      <c r="E294" s="37">
        <v>1895.9973753280838</v>
      </c>
      <c r="F294" s="5">
        <v>1271</v>
      </c>
      <c r="G294" s="37">
        <f t="shared" si="95"/>
        <v>1880.9055118110234</v>
      </c>
      <c r="H294" s="37">
        <f t="shared" si="84"/>
        <v>15.091863517060347</v>
      </c>
      <c r="I294" s="37">
        <f t="shared" si="85"/>
        <v>609.90551181102342</v>
      </c>
      <c r="J294" s="37">
        <f t="shared" si="96"/>
        <v>624.99737532808376</v>
      </c>
      <c r="K294" s="37">
        <f t="shared" si="97"/>
        <v>1</v>
      </c>
      <c r="L294" s="35">
        <f t="shared" si="104"/>
        <v>452</v>
      </c>
      <c r="M294" s="34"/>
      <c r="N294" s="35"/>
      <c r="O294">
        <v>288</v>
      </c>
      <c r="P294">
        <f t="shared" si="98"/>
        <v>178</v>
      </c>
      <c r="Q294">
        <f t="shared" si="99"/>
        <v>2</v>
      </c>
      <c r="R294">
        <f t="shared" ca="1" si="100"/>
        <v>2</v>
      </c>
      <c r="S294" t="str">
        <f t="shared" ca="1" si="101"/>
        <v>UE-20d</v>
      </c>
      <c r="T294" t="str">
        <f t="shared" ca="1" si="86"/>
        <v>TCU</v>
      </c>
      <c r="U294" t="str">
        <f t="shared" ca="1" si="87"/>
        <v>ZE</v>
      </c>
      <c r="V294" s="37">
        <f t="shared" ca="1" si="88"/>
        <v>1765.8950131233596</v>
      </c>
      <c r="W294" s="37">
        <f t="shared" ca="1" si="89"/>
        <v>2009.9895013123355</v>
      </c>
      <c r="X294" s="37">
        <f t="shared" ca="1" si="90"/>
        <v>4</v>
      </c>
      <c r="Y294" s="37">
        <f t="shared" ca="1" si="91"/>
        <v>5</v>
      </c>
      <c r="Z294" s="35">
        <f t="shared" ca="1" si="102"/>
        <v>2000</v>
      </c>
      <c r="AA294" s="35">
        <f t="shared" ca="1" si="92"/>
        <v>2400</v>
      </c>
      <c r="AB294" s="35">
        <f t="shared" ca="1" si="93"/>
        <v>2000</v>
      </c>
      <c r="AC294" s="35">
        <f t="shared" ca="1" si="94"/>
        <v>2009.9895013123355</v>
      </c>
      <c r="AD294" s="35">
        <f t="shared" ca="1" si="103"/>
        <v>9.9895013123355056</v>
      </c>
    </row>
    <row r="295" spans="1:30" x14ac:dyDescent="0.25">
      <c r="A295" t="s">
        <v>109</v>
      </c>
      <c r="B295" t="s">
        <v>4</v>
      </c>
      <c r="C295" t="s">
        <v>5</v>
      </c>
      <c r="D295" s="37">
        <v>1895.9973753280838</v>
      </c>
      <c r="E295" s="37">
        <v>1981.9553805774278</v>
      </c>
      <c r="F295" s="5">
        <v>1271</v>
      </c>
      <c r="G295" s="37">
        <f t="shared" si="95"/>
        <v>1895.9973753280838</v>
      </c>
      <c r="H295" s="37">
        <f t="shared" si="84"/>
        <v>85.958005249344069</v>
      </c>
      <c r="I295" s="37">
        <f t="shared" si="85"/>
        <v>624.99737532808376</v>
      </c>
      <c r="J295" s="37">
        <f t="shared" si="96"/>
        <v>710.95538057742783</v>
      </c>
      <c r="K295" s="37">
        <f t="shared" si="97"/>
        <v>1</v>
      </c>
      <c r="L295" s="35">
        <f t="shared" si="104"/>
        <v>453</v>
      </c>
      <c r="M295" s="34"/>
      <c r="N295" s="35"/>
      <c r="O295">
        <v>289</v>
      </c>
      <c r="P295">
        <f t="shared" si="98"/>
        <v>179</v>
      </c>
      <c r="Q295">
        <f t="shared" si="99"/>
        <v>1</v>
      </c>
      <c r="R295">
        <f t="shared" ca="1" si="100"/>
        <v>2</v>
      </c>
      <c r="S295" t="str">
        <f t="shared" ca="1" si="101"/>
        <v>UE-20d</v>
      </c>
      <c r="T295" t="str">
        <f t="shared" ca="1" si="86"/>
        <v>LFA</v>
      </c>
      <c r="U295" t="str">
        <f t="shared" ca="1" si="87"/>
        <v>DV, GL</v>
      </c>
      <c r="V295" s="37">
        <f t="shared" ca="1" si="88"/>
        <v>2009.9895013123355</v>
      </c>
      <c r="W295" s="37">
        <f t="shared" ca="1" si="89"/>
        <v>2417.9947506561684</v>
      </c>
      <c r="X295" s="37">
        <f t="shared" ca="1" si="90"/>
        <v>5</v>
      </c>
      <c r="Y295" s="37">
        <f t="shared" ca="1" si="91"/>
        <v>5</v>
      </c>
      <c r="Z295" s="35">
        <f t="shared" ca="1" si="102"/>
        <v>2000</v>
      </c>
      <c r="AA295" s="35">
        <f t="shared" ca="1" si="92"/>
        <v>2400</v>
      </c>
      <c r="AB295" s="35">
        <f t="shared" ca="1" si="93"/>
        <v>2009.9895013123355</v>
      </c>
      <c r="AC295" s="35">
        <f t="shared" ca="1" si="94"/>
        <v>2400</v>
      </c>
      <c r="AD295" s="35">
        <f t="shared" ca="1" si="103"/>
        <v>390.01049868766449</v>
      </c>
    </row>
    <row r="296" spans="1:30" x14ac:dyDescent="0.25">
      <c r="A296" t="s">
        <v>109</v>
      </c>
      <c r="B296" t="s">
        <v>4</v>
      </c>
      <c r="C296" t="s">
        <v>5</v>
      </c>
      <c r="D296" s="37">
        <v>1981.9553805774278</v>
      </c>
      <c r="E296" s="37">
        <v>2324.1469816272966</v>
      </c>
      <c r="F296" s="5">
        <v>1271</v>
      </c>
      <c r="G296" s="37">
        <f t="shared" si="95"/>
        <v>1981.9553805774278</v>
      </c>
      <c r="H296" s="37">
        <f t="shared" si="84"/>
        <v>342.19160104986872</v>
      </c>
      <c r="I296" s="37">
        <f t="shared" si="85"/>
        <v>710.95538057742783</v>
      </c>
      <c r="J296" s="37">
        <f t="shared" si="96"/>
        <v>1053.1469816272966</v>
      </c>
      <c r="K296" s="37">
        <f t="shared" si="97"/>
        <v>2</v>
      </c>
      <c r="L296" s="35">
        <f t="shared" si="104"/>
        <v>454</v>
      </c>
      <c r="M296" s="34"/>
      <c r="N296" s="35"/>
      <c r="O296">
        <v>290</v>
      </c>
      <c r="P296">
        <f t="shared" si="98"/>
        <v>179</v>
      </c>
      <c r="Q296">
        <f t="shared" si="99"/>
        <v>2</v>
      </c>
      <c r="R296">
        <f t="shared" ca="1" si="100"/>
        <v>2</v>
      </c>
      <c r="S296" t="str">
        <f t="shared" ca="1" si="101"/>
        <v>UE-20d</v>
      </c>
      <c r="T296" t="str">
        <f t="shared" ca="1" si="86"/>
        <v>LFA</v>
      </c>
      <c r="U296" t="str">
        <f t="shared" ca="1" si="87"/>
        <v>DV, GL</v>
      </c>
      <c r="V296" s="37">
        <f t="shared" ca="1" si="88"/>
        <v>2009.9895013123355</v>
      </c>
      <c r="W296" s="37">
        <f t="shared" ca="1" si="89"/>
        <v>2417.9947506561684</v>
      </c>
      <c r="X296" s="37">
        <f t="shared" ca="1" si="90"/>
        <v>5</v>
      </c>
      <c r="Y296" s="37">
        <f t="shared" ca="1" si="91"/>
        <v>6</v>
      </c>
      <c r="Z296" s="35">
        <f t="shared" ca="1" si="102"/>
        <v>2400</v>
      </c>
      <c r="AA296" s="35">
        <f t="shared" ca="1" si="92"/>
        <v>2800</v>
      </c>
      <c r="AB296" s="35">
        <f t="shared" ca="1" si="93"/>
        <v>2400</v>
      </c>
      <c r="AC296" s="35">
        <f t="shared" ca="1" si="94"/>
        <v>2417.9947506561684</v>
      </c>
      <c r="AD296" s="35">
        <f t="shared" ca="1" si="103"/>
        <v>17.994750656168435</v>
      </c>
    </row>
    <row r="297" spans="1:30" x14ac:dyDescent="0.25">
      <c r="A297" t="s">
        <v>109</v>
      </c>
      <c r="B297" t="s">
        <v>11</v>
      </c>
      <c r="C297" t="s">
        <v>18</v>
      </c>
      <c r="D297" s="37">
        <v>2324.1469816272966</v>
      </c>
      <c r="E297" s="37">
        <v>2428.1496062992123</v>
      </c>
      <c r="F297" s="5">
        <v>1271</v>
      </c>
      <c r="G297" s="37">
        <f t="shared" si="95"/>
        <v>2324.1469816272966</v>
      </c>
      <c r="H297" s="37">
        <f t="shared" si="84"/>
        <v>104.00262467191578</v>
      </c>
      <c r="I297" s="37">
        <f t="shared" si="85"/>
        <v>1053.1469816272966</v>
      </c>
      <c r="J297" s="37">
        <f t="shared" si="96"/>
        <v>1157.1496062992123</v>
      </c>
      <c r="K297" s="37">
        <f t="shared" si="97"/>
        <v>1</v>
      </c>
      <c r="L297" s="35">
        <f t="shared" si="104"/>
        <v>456</v>
      </c>
      <c r="M297" s="34"/>
      <c r="N297" s="35"/>
      <c r="O297">
        <v>291</v>
      </c>
      <c r="P297">
        <f t="shared" si="98"/>
        <v>180</v>
      </c>
      <c r="Q297">
        <f t="shared" si="99"/>
        <v>1</v>
      </c>
      <c r="R297">
        <f t="shared" ca="1" si="100"/>
        <v>1</v>
      </c>
      <c r="S297" t="str">
        <f t="shared" ca="1" si="101"/>
        <v>UE-20e #1</v>
      </c>
      <c r="T297" t="str">
        <f t="shared" ca="1" si="86"/>
        <v>LFA</v>
      </c>
      <c r="U297" t="str">
        <f t="shared" ca="1" si="87"/>
        <v>DV</v>
      </c>
      <c r="V297" s="37">
        <f t="shared" ca="1" si="88"/>
        <v>0</v>
      </c>
      <c r="W297" s="37">
        <f t="shared" ca="1" si="89"/>
        <v>15.06561679790002</v>
      </c>
      <c r="X297" s="37">
        <f t="shared" ca="1" si="90"/>
        <v>0</v>
      </c>
      <c r="Y297" s="37">
        <f t="shared" ca="1" si="91"/>
        <v>0</v>
      </c>
      <c r="Z297" s="35">
        <f t="shared" ca="1" si="102"/>
        <v>0</v>
      </c>
      <c r="AA297" s="35">
        <f t="shared" ca="1" si="92"/>
        <v>400</v>
      </c>
      <c r="AB297" s="35">
        <f t="shared" ca="1" si="93"/>
        <v>0</v>
      </c>
      <c r="AC297" s="35">
        <f t="shared" ca="1" si="94"/>
        <v>15.06561679790002</v>
      </c>
      <c r="AD297" s="35">
        <f t="shared" ca="1" si="103"/>
        <v>15.06561679790002</v>
      </c>
    </row>
    <row r="298" spans="1:30" x14ac:dyDescent="0.25">
      <c r="A298" t="s">
        <v>109</v>
      </c>
      <c r="B298" t="s">
        <v>4</v>
      </c>
      <c r="C298" t="s">
        <v>5</v>
      </c>
      <c r="D298" s="37">
        <v>2428.1496062992123</v>
      </c>
      <c r="E298" s="37">
        <v>2497.0472440944882</v>
      </c>
      <c r="F298" s="5">
        <v>1271</v>
      </c>
      <c r="G298" s="37">
        <f t="shared" si="95"/>
        <v>2428.1496062992123</v>
      </c>
      <c r="H298" s="37">
        <f t="shared" si="84"/>
        <v>68.897637795275841</v>
      </c>
      <c r="I298" s="37">
        <f t="shared" si="85"/>
        <v>1157.1496062992123</v>
      </c>
      <c r="J298" s="37">
        <f t="shared" si="96"/>
        <v>1226.0472440944882</v>
      </c>
      <c r="K298" s="37">
        <f t="shared" si="97"/>
        <v>2</v>
      </c>
      <c r="L298" s="35">
        <f t="shared" si="104"/>
        <v>457</v>
      </c>
      <c r="M298" s="34"/>
      <c r="N298" s="35"/>
      <c r="O298">
        <v>292</v>
      </c>
      <c r="P298">
        <f t="shared" si="98"/>
        <v>181</v>
      </c>
      <c r="Q298">
        <f t="shared" si="99"/>
        <v>1</v>
      </c>
      <c r="R298">
        <f t="shared" ca="1" si="100"/>
        <v>1</v>
      </c>
      <c r="S298" t="str">
        <f t="shared" ca="1" si="101"/>
        <v>UE-20e #1</v>
      </c>
      <c r="T298" t="str">
        <f t="shared" ca="1" si="86"/>
        <v>TCU</v>
      </c>
      <c r="U298" t="str">
        <f t="shared" ca="1" si="87"/>
        <v>ZE</v>
      </c>
      <c r="V298" s="37">
        <f t="shared" ca="1" si="88"/>
        <v>15.06561679790002</v>
      </c>
      <c r="W298" s="37">
        <f t="shared" ca="1" si="89"/>
        <v>115.13123359580027</v>
      </c>
      <c r="X298" s="37">
        <f t="shared" ca="1" si="90"/>
        <v>0</v>
      </c>
      <c r="Y298" s="37">
        <f t="shared" ca="1" si="91"/>
        <v>0</v>
      </c>
      <c r="Z298" s="35">
        <f t="shared" ca="1" si="102"/>
        <v>0</v>
      </c>
      <c r="AA298" s="35">
        <f t="shared" ca="1" si="92"/>
        <v>400</v>
      </c>
      <c r="AB298" s="35">
        <f t="shared" ca="1" si="93"/>
        <v>15.06561679790002</v>
      </c>
      <c r="AC298" s="35">
        <f t="shared" ca="1" si="94"/>
        <v>115.13123359580027</v>
      </c>
      <c r="AD298" s="35">
        <f t="shared" ca="1" si="103"/>
        <v>100.06561679790025</v>
      </c>
    </row>
    <row r="299" spans="1:30" x14ac:dyDescent="0.25">
      <c r="A299" t="s">
        <v>109</v>
      </c>
      <c r="B299" t="s">
        <v>11</v>
      </c>
      <c r="C299" t="s">
        <v>18</v>
      </c>
      <c r="D299" s="37">
        <v>2497.0472440944882</v>
      </c>
      <c r="E299" s="37">
        <v>2595.1443569553803</v>
      </c>
      <c r="F299" s="5">
        <v>1271</v>
      </c>
      <c r="G299" s="37">
        <f t="shared" si="95"/>
        <v>2497.0472440944882</v>
      </c>
      <c r="H299" s="37">
        <f t="shared" si="84"/>
        <v>98.097112860892139</v>
      </c>
      <c r="I299" s="37">
        <f t="shared" si="85"/>
        <v>1226.0472440944882</v>
      </c>
      <c r="J299" s="37">
        <f t="shared" si="96"/>
        <v>1324.1443569553803</v>
      </c>
      <c r="K299" s="37">
        <f t="shared" si="97"/>
        <v>1</v>
      </c>
      <c r="L299" s="35">
        <f t="shared" si="104"/>
        <v>459</v>
      </c>
      <c r="M299" s="34"/>
      <c r="N299" s="35"/>
      <c r="O299">
        <v>293</v>
      </c>
      <c r="P299">
        <f t="shared" si="98"/>
        <v>182</v>
      </c>
      <c r="Q299">
        <f t="shared" si="99"/>
        <v>1</v>
      </c>
      <c r="R299">
        <f t="shared" ca="1" si="100"/>
        <v>1</v>
      </c>
      <c r="S299" t="str">
        <f t="shared" ca="1" si="101"/>
        <v>UE-20e #1</v>
      </c>
      <c r="T299" t="str">
        <f t="shared" ca="1" si="86"/>
        <v>TCU</v>
      </c>
      <c r="U299" t="str">
        <f t="shared" ca="1" si="87"/>
        <v>ZE</v>
      </c>
      <c r="V299" s="37">
        <f t="shared" ca="1" si="88"/>
        <v>115.13123359580027</v>
      </c>
      <c r="W299" s="37">
        <f t="shared" ca="1" si="89"/>
        <v>155.15748031496059</v>
      </c>
      <c r="X299" s="37">
        <f t="shared" ca="1" si="90"/>
        <v>0</v>
      </c>
      <c r="Y299" s="37">
        <f t="shared" ca="1" si="91"/>
        <v>0</v>
      </c>
      <c r="Z299" s="35">
        <f t="shared" ca="1" si="102"/>
        <v>0</v>
      </c>
      <c r="AA299" s="35">
        <f t="shared" ca="1" si="92"/>
        <v>400</v>
      </c>
      <c r="AB299" s="35">
        <f t="shared" ca="1" si="93"/>
        <v>115.13123359580027</v>
      </c>
      <c r="AC299" s="35">
        <f t="shared" ca="1" si="94"/>
        <v>155.15748031496059</v>
      </c>
      <c r="AD299" s="35">
        <f t="shared" ca="1" si="103"/>
        <v>40.026246719160326</v>
      </c>
    </row>
    <row r="300" spans="1:30" x14ac:dyDescent="0.25">
      <c r="A300" t="s">
        <v>109</v>
      </c>
      <c r="B300" t="s">
        <v>11</v>
      </c>
      <c r="C300" t="s">
        <v>18</v>
      </c>
      <c r="D300" s="37">
        <v>2595.1443569553803</v>
      </c>
      <c r="E300" s="37">
        <v>3250</v>
      </c>
      <c r="F300" s="5">
        <v>1271</v>
      </c>
      <c r="G300" s="37">
        <f t="shared" si="95"/>
        <v>2595.1443569553803</v>
      </c>
      <c r="H300" s="37">
        <f t="shared" si="84"/>
        <v>654.85564304461968</v>
      </c>
      <c r="I300" s="37">
        <f t="shared" si="85"/>
        <v>1324.1443569553803</v>
      </c>
      <c r="J300" s="37">
        <f t="shared" si="96"/>
        <v>1979</v>
      </c>
      <c r="K300" s="37">
        <f t="shared" si="97"/>
        <v>2</v>
      </c>
      <c r="L300" s="35">
        <f t="shared" si="104"/>
        <v>460</v>
      </c>
      <c r="M300" s="34"/>
      <c r="N300" s="35"/>
      <c r="O300">
        <v>294</v>
      </c>
      <c r="P300">
        <f t="shared" si="98"/>
        <v>183</v>
      </c>
      <c r="Q300">
        <f t="shared" si="99"/>
        <v>1</v>
      </c>
      <c r="R300">
        <f t="shared" ca="1" si="100"/>
        <v>2</v>
      </c>
      <c r="S300" t="str">
        <f t="shared" ca="1" si="101"/>
        <v>UE-20e #1</v>
      </c>
      <c r="T300" t="str">
        <f t="shared" ca="1" si="86"/>
        <v>LFA</v>
      </c>
      <c r="U300" t="str">
        <f t="shared" ca="1" si="87"/>
        <v>DV</v>
      </c>
      <c r="V300" s="37">
        <f t="shared" ca="1" si="88"/>
        <v>155.15748031496059</v>
      </c>
      <c r="W300" s="37">
        <f t="shared" ca="1" si="89"/>
        <v>640.06561679790002</v>
      </c>
      <c r="X300" s="37">
        <f t="shared" ca="1" si="90"/>
        <v>0</v>
      </c>
      <c r="Y300" s="37">
        <f t="shared" ca="1" si="91"/>
        <v>0</v>
      </c>
      <c r="Z300" s="35">
        <f t="shared" ca="1" si="102"/>
        <v>0</v>
      </c>
      <c r="AA300" s="35">
        <f t="shared" ca="1" si="92"/>
        <v>400</v>
      </c>
      <c r="AB300" s="35">
        <f t="shared" ca="1" si="93"/>
        <v>155.15748031496059</v>
      </c>
      <c r="AC300" s="35">
        <f t="shared" ca="1" si="94"/>
        <v>400</v>
      </c>
      <c r="AD300" s="35">
        <f t="shared" ca="1" si="103"/>
        <v>244.84251968503941</v>
      </c>
    </row>
    <row r="301" spans="1:30" x14ac:dyDescent="0.25">
      <c r="A301" t="s">
        <v>109</v>
      </c>
      <c r="B301" t="s">
        <v>9</v>
      </c>
      <c r="C301" t="s">
        <v>5</v>
      </c>
      <c r="D301" s="37">
        <v>3250</v>
      </c>
      <c r="E301" s="37">
        <v>3560.0393700787395</v>
      </c>
      <c r="F301" s="5">
        <v>1271</v>
      </c>
      <c r="G301" s="37">
        <f t="shared" si="95"/>
        <v>3250</v>
      </c>
      <c r="H301" s="37">
        <f t="shared" si="84"/>
        <v>310.03937007873947</v>
      </c>
      <c r="I301" s="37">
        <f t="shared" si="85"/>
        <v>1979</v>
      </c>
      <c r="J301" s="37">
        <f t="shared" si="96"/>
        <v>2289.0393700787395</v>
      </c>
      <c r="K301" s="37">
        <f t="shared" si="97"/>
        <v>2</v>
      </c>
      <c r="L301" s="35">
        <f t="shared" si="104"/>
        <v>462</v>
      </c>
      <c r="M301" s="34"/>
      <c r="N301" s="35"/>
      <c r="O301">
        <v>295</v>
      </c>
      <c r="P301">
        <f t="shared" si="98"/>
        <v>183</v>
      </c>
      <c r="Q301">
        <f t="shared" si="99"/>
        <v>2</v>
      </c>
      <c r="R301">
        <f t="shared" ca="1" si="100"/>
        <v>2</v>
      </c>
      <c r="S301" t="str">
        <f t="shared" ca="1" si="101"/>
        <v>UE-20e #1</v>
      </c>
      <c r="T301" t="str">
        <f t="shared" ca="1" si="86"/>
        <v>LFA</v>
      </c>
      <c r="U301" t="str">
        <f t="shared" ca="1" si="87"/>
        <v>DV</v>
      </c>
      <c r="V301" s="37">
        <f t="shared" ca="1" si="88"/>
        <v>155.15748031496059</v>
      </c>
      <c r="W301" s="37">
        <f t="shared" ca="1" si="89"/>
        <v>640.06561679790002</v>
      </c>
      <c r="X301" s="37">
        <f t="shared" ca="1" si="90"/>
        <v>0</v>
      </c>
      <c r="Y301" s="37">
        <f t="shared" ca="1" si="91"/>
        <v>1</v>
      </c>
      <c r="Z301" s="35">
        <f t="shared" ca="1" si="102"/>
        <v>400</v>
      </c>
      <c r="AA301" s="35">
        <f t="shared" ca="1" si="92"/>
        <v>800</v>
      </c>
      <c r="AB301" s="35">
        <f t="shared" ca="1" si="93"/>
        <v>400</v>
      </c>
      <c r="AC301" s="35">
        <f t="shared" ca="1" si="94"/>
        <v>640.06561679790002</v>
      </c>
      <c r="AD301" s="35">
        <f t="shared" ca="1" si="103"/>
        <v>240.06561679790002</v>
      </c>
    </row>
    <row r="302" spans="1:30" x14ac:dyDescent="0.25">
      <c r="A302" t="s">
        <v>109</v>
      </c>
      <c r="B302" t="s">
        <v>11</v>
      </c>
      <c r="C302" t="s">
        <v>12</v>
      </c>
      <c r="D302" s="37">
        <v>3560.0393700787395</v>
      </c>
      <c r="E302" s="37">
        <v>3838.9107611548552</v>
      </c>
      <c r="F302" s="5">
        <v>1271</v>
      </c>
      <c r="G302" s="37">
        <f t="shared" si="95"/>
        <v>3560.0393700787395</v>
      </c>
      <c r="H302" s="37">
        <f t="shared" si="84"/>
        <v>278.87139107611574</v>
      </c>
      <c r="I302" s="37">
        <f t="shared" si="85"/>
        <v>2289.0393700787395</v>
      </c>
      <c r="J302" s="37">
        <f t="shared" si="96"/>
        <v>2567.9107611548552</v>
      </c>
      <c r="K302" s="37">
        <f t="shared" si="97"/>
        <v>2</v>
      </c>
      <c r="L302" s="35">
        <f t="shared" si="104"/>
        <v>464</v>
      </c>
      <c r="M302" s="34"/>
      <c r="N302" s="35"/>
      <c r="O302">
        <v>296</v>
      </c>
      <c r="P302">
        <f t="shared" si="98"/>
        <v>184</v>
      </c>
      <c r="Q302">
        <f t="shared" si="99"/>
        <v>1</v>
      </c>
      <c r="R302">
        <f t="shared" ca="1" si="100"/>
        <v>1</v>
      </c>
      <c r="S302" t="str">
        <f t="shared" ca="1" si="101"/>
        <v>UE-20e #1</v>
      </c>
      <c r="T302" t="str">
        <f t="shared" ca="1" si="86"/>
        <v>TCU</v>
      </c>
      <c r="U302" t="str">
        <f t="shared" ca="1" si="87"/>
        <v>ZE, DV</v>
      </c>
      <c r="V302" s="37">
        <f t="shared" ca="1" si="88"/>
        <v>640.06561679790002</v>
      </c>
      <c r="W302" s="37">
        <f t="shared" ca="1" si="89"/>
        <v>734.88188976377933</v>
      </c>
      <c r="X302" s="37">
        <f t="shared" ca="1" si="90"/>
        <v>1</v>
      </c>
      <c r="Y302" s="37">
        <f t="shared" ca="1" si="91"/>
        <v>1</v>
      </c>
      <c r="Z302" s="35">
        <f t="shared" ca="1" si="102"/>
        <v>400</v>
      </c>
      <c r="AA302" s="35">
        <f t="shared" ca="1" si="92"/>
        <v>800</v>
      </c>
      <c r="AB302" s="35">
        <f t="shared" ca="1" si="93"/>
        <v>640.06561679790002</v>
      </c>
      <c r="AC302" s="35">
        <f t="shared" ca="1" si="94"/>
        <v>734.88188976377933</v>
      </c>
      <c r="AD302" s="35">
        <f t="shared" ca="1" si="103"/>
        <v>94.816272965879307</v>
      </c>
    </row>
    <row r="303" spans="1:30" x14ac:dyDescent="0.25">
      <c r="A303" t="s">
        <v>109</v>
      </c>
      <c r="B303" t="s">
        <v>11</v>
      </c>
      <c r="C303" t="s">
        <v>24</v>
      </c>
      <c r="D303" s="37">
        <v>3838.9107611548552</v>
      </c>
      <c r="E303" s="37">
        <v>4086.9422572178478</v>
      </c>
      <c r="F303" s="5">
        <v>1271</v>
      </c>
      <c r="G303" s="37">
        <f t="shared" si="95"/>
        <v>3838.9107611548552</v>
      </c>
      <c r="H303" s="37">
        <f t="shared" si="84"/>
        <v>248.03149606299257</v>
      </c>
      <c r="I303" s="37">
        <f t="shared" si="85"/>
        <v>2567.9107611548552</v>
      </c>
      <c r="J303" s="37">
        <f t="shared" si="96"/>
        <v>2815.9422572178478</v>
      </c>
      <c r="K303" s="37">
        <f t="shared" si="97"/>
        <v>2</v>
      </c>
      <c r="L303" s="35">
        <f t="shared" si="104"/>
        <v>466</v>
      </c>
      <c r="M303" s="34"/>
      <c r="N303" s="35"/>
      <c r="O303">
        <v>297</v>
      </c>
      <c r="P303">
        <f t="shared" si="98"/>
        <v>185</v>
      </c>
      <c r="Q303">
        <f t="shared" si="99"/>
        <v>1</v>
      </c>
      <c r="R303">
        <f t="shared" ca="1" si="100"/>
        <v>2</v>
      </c>
      <c r="S303" t="str">
        <f t="shared" ca="1" si="101"/>
        <v>UE-20e #1</v>
      </c>
      <c r="T303" t="str">
        <f t="shared" ca="1" si="86"/>
        <v>LFA</v>
      </c>
      <c r="U303" t="str">
        <f t="shared" ca="1" si="87"/>
        <v>DV</v>
      </c>
      <c r="V303" s="37">
        <f t="shared" ca="1" si="88"/>
        <v>734.88188976377933</v>
      </c>
      <c r="W303" s="37">
        <f t="shared" ca="1" si="89"/>
        <v>1069.8556430446192</v>
      </c>
      <c r="X303" s="37">
        <f t="shared" ca="1" si="90"/>
        <v>1</v>
      </c>
      <c r="Y303" s="37">
        <f t="shared" ca="1" si="91"/>
        <v>1</v>
      </c>
      <c r="Z303" s="35">
        <f t="shared" ca="1" si="102"/>
        <v>400</v>
      </c>
      <c r="AA303" s="35">
        <f t="shared" ca="1" si="92"/>
        <v>800</v>
      </c>
      <c r="AB303" s="35">
        <f t="shared" ca="1" si="93"/>
        <v>734.88188976377933</v>
      </c>
      <c r="AC303" s="35">
        <f t="shared" ca="1" si="94"/>
        <v>800</v>
      </c>
      <c r="AD303" s="35">
        <f t="shared" ca="1" si="103"/>
        <v>65.118110236220673</v>
      </c>
    </row>
    <row r="304" spans="1:30" x14ac:dyDescent="0.25">
      <c r="A304" t="s">
        <v>109</v>
      </c>
      <c r="B304" t="s">
        <v>9</v>
      </c>
      <c r="C304" t="s">
        <v>5</v>
      </c>
      <c r="D304" s="37">
        <v>4086.9422572178478</v>
      </c>
      <c r="E304" s="37">
        <v>4425.8530183727034</v>
      </c>
      <c r="F304" s="5">
        <v>1271</v>
      </c>
      <c r="G304" s="37">
        <f t="shared" si="95"/>
        <v>4086.9422572178478</v>
      </c>
      <c r="H304" s="37">
        <f t="shared" si="84"/>
        <v>338.91076115485566</v>
      </c>
      <c r="I304" s="37">
        <f t="shared" si="85"/>
        <v>2815.9422572178478</v>
      </c>
      <c r="J304" s="37">
        <f t="shared" si="96"/>
        <v>3154.8530183727034</v>
      </c>
      <c r="K304" s="37">
        <f t="shared" si="97"/>
        <v>1</v>
      </c>
      <c r="L304" s="35">
        <f t="shared" si="104"/>
        <v>468</v>
      </c>
      <c r="M304" s="34"/>
      <c r="N304" s="35"/>
      <c r="O304">
        <v>298</v>
      </c>
      <c r="P304">
        <f t="shared" si="98"/>
        <v>185</v>
      </c>
      <c r="Q304">
        <f t="shared" si="99"/>
        <v>2</v>
      </c>
      <c r="R304">
        <f t="shared" ca="1" si="100"/>
        <v>2</v>
      </c>
      <c r="S304" t="str">
        <f t="shared" ca="1" si="101"/>
        <v>UE-20e #1</v>
      </c>
      <c r="T304" t="str">
        <f t="shared" ca="1" si="86"/>
        <v>LFA</v>
      </c>
      <c r="U304" t="str">
        <f t="shared" ca="1" si="87"/>
        <v>DV</v>
      </c>
      <c r="V304" s="37">
        <f t="shared" ca="1" si="88"/>
        <v>734.88188976377933</v>
      </c>
      <c r="W304" s="37">
        <f t="shared" ca="1" si="89"/>
        <v>1069.8556430446192</v>
      </c>
      <c r="X304" s="37">
        <f t="shared" ca="1" si="90"/>
        <v>1</v>
      </c>
      <c r="Y304" s="37">
        <f t="shared" ca="1" si="91"/>
        <v>2</v>
      </c>
      <c r="Z304" s="35">
        <f t="shared" ca="1" si="102"/>
        <v>800</v>
      </c>
      <c r="AA304" s="35">
        <f t="shared" ca="1" si="92"/>
        <v>1200</v>
      </c>
      <c r="AB304" s="35">
        <f t="shared" ca="1" si="93"/>
        <v>800</v>
      </c>
      <c r="AC304" s="35">
        <f t="shared" ca="1" si="94"/>
        <v>1069.8556430446192</v>
      </c>
      <c r="AD304" s="35">
        <f t="shared" ca="1" si="103"/>
        <v>269.85564304461923</v>
      </c>
    </row>
    <row r="305" spans="1:30" x14ac:dyDescent="0.25">
      <c r="A305" t="s">
        <v>109</v>
      </c>
      <c r="B305" t="s">
        <v>9</v>
      </c>
      <c r="C305" t="s">
        <v>8</v>
      </c>
      <c r="D305" s="37">
        <v>4425.8530183727034</v>
      </c>
      <c r="E305" s="37">
        <v>4450.1312335958009</v>
      </c>
      <c r="F305" s="5">
        <v>1271</v>
      </c>
      <c r="G305" s="37">
        <f t="shared" si="95"/>
        <v>4425.8530183727034</v>
      </c>
      <c r="H305" s="37">
        <f t="shared" si="84"/>
        <v>24.278215223097504</v>
      </c>
      <c r="I305" s="37">
        <f t="shared" si="85"/>
        <v>3154.8530183727034</v>
      </c>
      <c r="J305" s="37">
        <f t="shared" si="96"/>
        <v>3179.1312335958009</v>
      </c>
      <c r="K305" s="37">
        <f t="shared" si="97"/>
        <v>1</v>
      </c>
      <c r="L305" s="35">
        <f t="shared" si="104"/>
        <v>469</v>
      </c>
      <c r="M305" s="34"/>
      <c r="N305" s="35"/>
      <c r="O305">
        <v>299</v>
      </c>
      <c r="P305">
        <f t="shared" si="98"/>
        <v>186</v>
      </c>
      <c r="Q305">
        <f t="shared" si="99"/>
        <v>1</v>
      </c>
      <c r="R305">
        <f t="shared" ca="1" si="100"/>
        <v>2</v>
      </c>
      <c r="S305" t="str">
        <f t="shared" ca="1" si="101"/>
        <v>UE-20e #1</v>
      </c>
      <c r="T305" t="str">
        <f t="shared" ca="1" si="86"/>
        <v>TCU</v>
      </c>
      <c r="U305" t="str">
        <f t="shared" ca="1" si="87"/>
        <v>ZE</v>
      </c>
      <c r="V305" s="37">
        <f t="shared" ca="1" si="88"/>
        <v>1069.8556430446192</v>
      </c>
      <c r="W305" s="37">
        <f t="shared" ca="1" si="89"/>
        <v>1394.9868766404197</v>
      </c>
      <c r="X305" s="37">
        <f t="shared" ca="1" si="90"/>
        <v>2</v>
      </c>
      <c r="Y305" s="37">
        <f t="shared" ca="1" si="91"/>
        <v>2</v>
      </c>
      <c r="Z305" s="35">
        <f t="shared" ca="1" si="102"/>
        <v>800</v>
      </c>
      <c r="AA305" s="35">
        <f t="shared" ca="1" si="92"/>
        <v>1200</v>
      </c>
      <c r="AB305" s="35">
        <f t="shared" ca="1" si="93"/>
        <v>1069.8556430446192</v>
      </c>
      <c r="AC305" s="35">
        <f t="shared" ca="1" si="94"/>
        <v>1200</v>
      </c>
      <c r="AD305" s="35">
        <f t="shared" ca="1" si="103"/>
        <v>130.14435695538077</v>
      </c>
    </row>
    <row r="306" spans="1:30" x14ac:dyDescent="0.25">
      <c r="A306" t="s">
        <v>109</v>
      </c>
      <c r="B306" t="s">
        <v>11</v>
      </c>
      <c r="C306" t="s">
        <v>18</v>
      </c>
      <c r="D306" s="37">
        <v>4450.1312335958009</v>
      </c>
      <c r="E306" s="37">
        <v>4520.0131233595803</v>
      </c>
      <c r="F306" s="5">
        <v>1271</v>
      </c>
      <c r="G306" s="37">
        <f t="shared" si="95"/>
        <v>4450.1312335958009</v>
      </c>
      <c r="H306" s="37">
        <f t="shared" si="84"/>
        <v>69.881889763779327</v>
      </c>
      <c r="I306" s="37">
        <f t="shared" si="85"/>
        <v>3179.1312335958009</v>
      </c>
      <c r="J306" s="37">
        <f t="shared" si="96"/>
        <v>3249.0131233595803</v>
      </c>
      <c r="K306" s="37">
        <f t="shared" si="97"/>
        <v>2</v>
      </c>
      <c r="L306" s="35">
        <f t="shared" si="104"/>
        <v>470</v>
      </c>
      <c r="M306" s="34"/>
      <c r="N306" s="35"/>
      <c r="O306">
        <v>300</v>
      </c>
      <c r="P306">
        <f t="shared" si="98"/>
        <v>186</v>
      </c>
      <c r="Q306">
        <f t="shared" si="99"/>
        <v>2</v>
      </c>
      <c r="R306">
        <f t="shared" ca="1" si="100"/>
        <v>2</v>
      </c>
      <c r="S306" t="str">
        <f t="shared" ca="1" si="101"/>
        <v>UE-20e #1</v>
      </c>
      <c r="T306" t="str">
        <f t="shared" ca="1" si="86"/>
        <v>TCU</v>
      </c>
      <c r="U306" t="str">
        <f t="shared" ca="1" si="87"/>
        <v>ZE</v>
      </c>
      <c r="V306" s="37">
        <f t="shared" ca="1" si="88"/>
        <v>1069.8556430446192</v>
      </c>
      <c r="W306" s="37">
        <f t="shared" ca="1" si="89"/>
        <v>1394.9868766404197</v>
      </c>
      <c r="X306" s="37">
        <f t="shared" ca="1" si="90"/>
        <v>2</v>
      </c>
      <c r="Y306" s="37">
        <f t="shared" ca="1" si="91"/>
        <v>3</v>
      </c>
      <c r="Z306" s="35">
        <f t="shared" ca="1" si="102"/>
        <v>1200</v>
      </c>
      <c r="AA306" s="35">
        <f t="shared" ca="1" si="92"/>
        <v>1600</v>
      </c>
      <c r="AB306" s="35">
        <f t="shared" ca="1" si="93"/>
        <v>1200</v>
      </c>
      <c r="AC306" s="35">
        <f t="shared" ca="1" si="94"/>
        <v>1394.9868766404197</v>
      </c>
      <c r="AD306" s="35">
        <f t="shared" ca="1" si="103"/>
        <v>194.98687664041972</v>
      </c>
    </row>
    <row r="307" spans="1:30" x14ac:dyDescent="0.25">
      <c r="A307" t="s">
        <v>109</v>
      </c>
      <c r="B307" t="s">
        <v>11</v>
      </c>
      <c r="C307" t="s">
        <v>20</v>
      </c>
      <c r="D307" s="37">
        <v>4520.0131233595803</v>
      </c>
      <c r="E307" s="37">
        <v>4752.9527559055114</v>
      </c>
      <c r="F307" s="5">
        <v>1271</v>
      </c>
      <c r="G307" s="37">
        <f t="shared" si="95"/>
        <v>4520.0131233595803</v>
      </c>
      <c r="H307" s="37">
        <f t="shared" si="84"/>
        <v>232.93963254593109</v>
      </c>
      <c r="I307" s="37">
        <f t="shared" si="85"/>
        <v>3249.0131233595803</v>
      </c>
      <c r="J307" s="37">
        <f t="shared" si="96"/>
        <v>3481.9527559055114</v>
      </c>
      <c r="K307" s="37">
        <f t="shared" si="97"/>
        <v>1</v>
      </c>
      <c r="L307" s="35">
        <f t="shared" si="104"/>
        <v>472</v>
      </c>
      <c r="M307" s="34"/>
      <c r="N307" s="35"/>
      <c r="O307">
        <v>301</v>
      </c>
      <c r="P307">
        <f t="shared" si="98"/>
        <v>187</v>
      </c>
      <c r="Q307">
        <f t="shared" si="99"/>
        <v>1</v>
      </c>
      <c r="R307">
        <f t="shared" ca="1" si="100"/>
        <v>1</v>
      </c>
      <c r="S307" t="str">
        <f t="shared" ca="1" si="101"/>
        <v>UE-20e #1</v>
      </c>
      <c r="T307" t="str">
        <f t="shared" ca="1" si="86"/>
        <v>TCU</v>
      </c>
      <c r="U307" t="str">
        <f t="shared" ca="1" si="87"/>
        <v>ZC</v>
      </c>
      <c r="V307" s="37">
        <f t="shared" ca="1" si="88"/>
        <v>1394.9868766404197</v>
      </c>
      <c r="W307" s="37">
        <f t="shared" ca="1" si="89"/>
        <v>1515.0656167979</v>
      </c>
      <c r="X307" s="37">
        <f t="shared" ca="1" si="90"/>
        <v>3</v>
      </c>
      <c r="Y307" s="37">
        <f t="shared" ca="1" si="91"/>
        <v>3</v>
      </c>
      <c r="Z307" s="35">
        <f t="shared" ca="1" si="102"/>
        <v>1200</v>
      </c>
      <c r="AA307" s="35">
        <f t="shared" ca="1" si="92"/>
        <v>1600</v>
      </c>
      <c r="AB307" s="35">
        <f t="shared" ca="1" si="93"/>
        <v>1394.9868766404197</v>
      </c>
      <c r="AC307" s="35">
        <f t="shared" ca="1" si="94"/>
        <v>1515.0656167979</v>
      </c>
      <c r="AD307" s="35">
        <f t="shared" ca="1" si="103"/>
        <v>120.0787401574803</v>
      </c>
    </row>
    <row r="308" spans="1:30" x14ac:dyDescent="0.25">
      <c r="A308" t="s">
        <v>109</v>
      </c>
      <c r="B308" t="s">
        <v>11</v>
      </c>
      <c r="C308" t="s">
        <v>20</v>
      </c>
      <c r="D308" s="37">
        <v>4752.9527559055114</v>
      </c>
      <c r="E308" s="37">
        <v>5689.9934383202099</v>
      </c>
      <c r="F308" s="5">
        <v>1271</v>
      </c>
      <c r="G308" s="37">
        <f t="shared" si="95"/>
        <v>4752.9527559055114</v>
      </c>
      <c r="H308" s="37">
        <f t="shared" si="84"/>
        <v>937.04068241469849</v>
      </c>
      <c r="I308" s="37">
        <f t="shared" si="85"/>
        <v>3481.9527559055114</v>
      </c>
      <c r="J308" s="37">
        <f t="shared" si="96"/>
        <v>4418.9934383202099</v>
      </c>
      <c r="K308" s="37">
        <f t="shared" si="97"/>
        <v>4</v>
      </c>
      <c r="L308" s="35">
        <f t="shared" si="104"/>
        <v>473</v>
      </c>
      <c r="M308" s="34"/>
      <c r="N308" s="35"/>
      <c r="O308">
        <v>302</v>
      </c>
      <c r="P308">
        <f t="shared" si="98"/>
        <v>188</v>
      </c>
      <c r="Q308">
        <f t="shared" si="99"/>
        <v>1</v>
      </c>
      <c r="R308">
        <f t="shared" ca="1" si="100"/>
        <v>2</v>
      </c>
      <c r="S308" t="str">
        <f t="shared" ca="1" si="101"/>
        <v>UE-20e #1</v>
      </c>
      <c r="T308" t="str">
        <f t="shared" ca="1" si="86"/>
        <v>LFA</v>
      </c>
      <c r="U308" t="str">
        <f t="shared" ca="1" si="87"/>
        <v>ZC</v>
      </c>
      <c r="V308" s="37">
        <f t="shared" ca="1" si="88"/>
        <v>1515.0656167979</v>
      </c>
      <c r="W308" s="37">
        <f t="shared" ca="1" si="89"/>
        <v>1645.9711286089237</v>
      </c>
      <c r="X308" s="37">
        <f t="shared" ca="1" si="90"/>
        <v>3</v>
      </c>
      <c r="Y308" s="37">
        <f t="shared" ca="1" si="91"/>
        <v>3</v>
      </c>
      <c r="Z308" s="35">
        <f t="shared" ca="1" si="102"/>
        <v>1200</v>
      </c>
      <c r="AA308" s="35">
        <f t="shared" ca="1" si="92"/>
        <v>1600</v>
      </c>
      <c r="AB308" s="35">
        <f t="shared" ca="1" si="93"/>
        <v>1515.0656167979</v>
      </c>
      <c r="AC308" s="35">
        <f t="shared" ca="1" si="94"/>
        <v>1600</v>
      </c>
      <c r="AD308" s="35">
        <f t="shared" ca="1" si="103"/>
        <v>84.93438320209998</v>
      </c>
    </row>
    <row r="309" spans="1:30" x14ac:dyDescent="0.25">
      <c r="A309" t="s">
        <v>30</v>
      </c>
      <c r="B309" t="s">
        <v>9</v>
      </c>
      <c r="C309" t="s">
        <v>5</v>
      </c>
      <c r="D309" s="37">
        <v>791.99475065616798</v>
      </c>
      <c r="E309" s="37">
        <v>1127.9527559055118</v>
      </c>
      <c r="F309" s="5">
        <v>1068</v>
      </c>
      <c r="G309" s="37">
        <f t="shared" si="95"/>
        <v>1068</v>
      </c>
      <c r="H309" s="37">
        <f t="shared" si="84"/>
        <v>59.952755905511822</v>
      </c>
      <c r="I309" s="37">
        <f t="shared" si="85"/>
        <v>0</v>
      </c>
      <c r="J309" s="37">
        <f t="shared" si="96"/>
        <v>59.952755905511822</v>
      </c>
      <c r="K309" s="37">
        <f t="shared" si="97"/>
        <v>1</v>
      </c>
      <c r="L309" s="35">
        <f t="shared" si="104"/>
        <v>477</v>
      </c>
      <c r="M309" s="34"/>
      <c r="N309" s="35"/>
      <c r="O309">
        <v>303</v>
      </c>
      <c r="P309">
        <f t="shared" si="98"/>
        <v>188</v>
      </c>
      <c r="Q309">
        <f t="shared" si="99"/>
        <v>2</v>
      </c>
      <c r="R309">
        <f t="shared" ca="1" si="100"/>
        <v>2</v>
      </c>
      <c r="S309" t="str">
        <f t="shared" ca="1" si="101"/>
        <v>UE-20e #1</v>
      </c>
      <c r="T309" t="str">
        <f t="shared" ca="1" si="86"/>
        <v>LFA</v>
      </c>
      <c r="U309" t="str">
        <f t="shared" ca="1" si="87"/>
        <v>ZC</v>
      </c>
      <c r="V309" s="37">
        <f t="shared" ca="1" si="88"/>
        <v>1515.0656167979</v>
      </c>
      <c r="W309" s="37">
        <f t="shared" ca="1" si="89"/>
        <v>1645.9711286089237</v>
      </c>
      <c r="X309" s="37">
        <f t="shared" ca="1" si="90"/>
        <v>3</v>
      </c>
      <c r="Y309" s="37">
        <f t="shared" ca="1" si="91"/>
        <v>4</v>
      </c>
      <c r="Z309" s="35">
        <f t="shared" ca="1" si="102"/>
        <v>1600</v>
      </c>
      <c r="AA309" s="35">
        <f t="shared" ca="1" si="92"/>
        <v>2000</v>
      </c>
      <c r="AB309" s="35">
        <f t="shared" ca="1" si="93"/>
        <v>1600</v>
      </c>
      <c r="AC309" s="35">
        <f t="shared" ca="1" si="94"/>
        <v>1645.9711286089237</v>
      </c>
      <c r="AD309" s="35">
        <f t="shared" ca="1" si="103"/>
        <v>45.971128608923664</v>
      </c>
    </row>
    <row r="310" spans="1:30" x14ac:dyDescent="0.25">
      <c r="A310" t="s">
        <v>30</v>
      </c>
      <c r="B310" t="s">
        <v>11</v>
      </c>
      <c r="C310" t="s">
        <v>18</v>
      </c>
      <c r="D310" s="37">
        <v>1127.9527559055118</v>
      </c>
      <c r="E310" s="37">
        <v>1275.9186351706035</v>
      </c>
      <c r="F310" s="5">
        <v>1068</v>
      </c>
      <c r="G310" s="37">
        <f t="shared" si="95"/>
        <v>1127.9527559055118</v>
      </c>
      <c r="H310" s="37">
        <f t="shared" si="84"/>
        <v>147.96587926509164</v>
      </c>
      <c r="I310" s="37">
        <f t="shared" si="85"/>
        <v>59.952755905511822</v>
      </c>
      <c r="J310" s="37">
        <f t="shared" si="96"/>
        <v>207.91863517060347</v>
      </c>
      <c r="K310" s="37">
        <f t="shared" si="97"/>
        <v>1</v>
      </c>
      <c r="L310" s="35">
        <f t="shared" si="104"/>
        <v>478</v>
      </c>
      <c r="M310" s="34"/>
      <c r="N310" s="35"/>
      <c r="O310">
        <v>304</v>
      </c>
      <c r="P310">
        <f t="shared" si="98"/>
        <v>189</v>
      </c>
      <c r="Q310">
        <f t="shared" si="99"/>
        <v>1</v>
      </c>
      <c r="R310">
        <f t="shared" ca="1" si="100"/>
        <v>1</v>
      </c>
      <c r="S310" t="str">
        <f t="shared" ca="1" si="101"/>
        <v>UE-20e #1</v>
      </c>
      <c r="T310" t="str">
        <f t="shared" ca="1" si="86"/>
        <v>LFA</v>
      </c>
      <c r="U310" t="str">
        <f t="shared" ca="1" si="87"/>
        <v>DV</v>
      </c>
      <c r="V310" s="37">
        <f t="shared" ca="1" si="88"/>
        <v>1645.9711286089237</v>
      </c>
      <c r="W310" s="37">
        <f t="shared" ca="1" si="89"/>
        <v>1727.0078740157478</v>
      </c>
      <c r="X310" s="37">
        <f t="shared" ca="1" si="90"/>
        <v>4</v>
      </c>
      <c r="Y310" s="37">
        <f t="shared" ca="1" si="91"/>
        <v>4</v>
      </c>
      <c r="Z310" s="35">
        <f t="shared" ca="1" si="102"/>
        <v>1600</v>
      </c>
      <c r="AA310" s="35">
        <f t="shared" ca="1" si="92"/>
        <v>2000</v>
      </c>
      <c r="AB310" s="35">
        <f t="shared" ca="1" si="93"/>
        <v>1645.9711286089237</v>
      </c>
      <c r="AC310" s="35">
        <f t="shared" ca="1" si="94"/>
        <v>1727.0078740157478</v>
      </c>
      <c r="AD310" s="35">
        <f t="shared" ca="1" si="103"/>
        <v>81.036745406824139</v>
      </c>
    </row>
    <row r="311" spans="1:30" x14ac:dyDescent="0.25">
      <c r="A311" t="s">
        <v>30</v>
      </c>
      <c r="B311" t="s">
        <v>9</v>
      </c>
      <c r="C311" t="s">
        <v>5</v>
      </c>
      <c r="D311" s="37">
        <v>1275.9186351706035</v>
      </c>
      <c r="E311" s="37">
        <v>1642.0603674540682</v>
      </c>
      <c r="F311" s="5">
        <v>1068</v>
      </c>
      <c r="G311" s="37">
        <f t="shared" si="95"/>
        <v>1275.9186351706035</v>
      </c>
      <c r="H311" s="37">
        <f t="shared" si="84"/>
        <v>366.14173228346476</v>
      </c>
      <c r="I311" s="37">
        <f t="shared" si="85"/>
        <v>207.91863517060347</v>
      </c>
      <c r="J311" s="37">
        <f t="shared" si="96"/>
        <v>574.06036745406823</v>
      </c>
      <c r="K311" s="37">
        <f t="shared" si="97"/>
        <v>2</v>
      </c>
      <c r="L311" s="35">
        <f t="shared" si="104"/>
        <v>479</v>
      </c>
      <c r="M311" s="34"/>
      <c r="N311" s="35"/>
      <c r="O311">
        <v>305</v>
      </c>
      <c r="P311">
        <f t="shared" si="98"/>
        <v>190</v>
      </c>
      <c r="Q311">
        <f t="shared" si="99"/>
        <v>1</v>
      </c>
      <c r="R311">
        <f t="shared" ca="1" si="100"/>
        <v>1</v>
      </c>
      <c r="S311" t="str">
        <f t="shared" ca="1" si="101"/>
        <v>UE-20e #1</v>
      </c>
      <c r="T311" t="str">
        <f t="shared" ca="1" si="86"/>
        <v>VTA</v>
      </c>
      <c r="U311" t="str">
        <f t="shared" ca="1" si="87"/>
        <v>GL, ZE</v>
      </c>
      <c r="V311" s="37">
        <f t="shared" ca="1" si="88"/>
        <v>1727.0078740157478</v>
      </c>
      <c r="W311" s="37">
        <f t="shared" ca="1" si="89"/>
        <v>1827.0734908136483</v>
      </c>
      <c r="X311" s="37">
        <f t="shared" ca="1" si="90"/>
        <v>4</v>
      </c>
      <c r="Y311" s="37">
        <f t="shared" ca="1" si="91"/>
        <v>4</v>
      </c>
      <c r="Z311" s="35">
        <f t="shared" ca="1" si="102"/>
        <v>1600</v>
      </c>
      <c r="AA311" s="35">
        <f t="shared" ca="1" si="92"/>
        <v>2000</v>
      </c>
      <c r="AB311" s="35">
        <f t="shared" ca="1" si="93"/>
        <v>1727.0078740157478</v>
      </c>
      <c r="AC311" s="35">
        <f t="shared" ca="1" si="94"/>
        <v>1827.0734908136483</v>
      </c>
      <c r="AD311" s="35">
        <f t="shared" ca="1" si="103"/>
        <v>100.06561679790047</v>
      </c>
    </row>
    <row r="312" spans="1:30" x14ac:dyDescent="0.25">
      <c r="A312" t="s">
        <v>30</v>
      </c>
      <c r="B312" t="s">
        <v>4</v>
      </c>
      <c r="C312" t="s">
        <v>5</v>
      </c>
      <c r="D312" s="37">
        <v>1642.0603674540682</v>
      </c>
      <c r="E312" s="37">
        <v>1688.9763779527557</v>
      </c>
      <c r="F312" s="5">
        <v>1068</v>
      </c>
      <c r="G312" s="37">
        <f t="shared" si="95"/>
        <v>1642.0603674540682</v>
      </c>
      <c r="H312" s="37">
        <f t="shared" si="84"/>
        <v>46.916010498687456</v>
      </c>
      <c r="I312" s="37">
        <f t="shared" si="85"/>
        <v>574.06036745406823</v>
      </c>
      <c r="J312" s="37">
        <f t="shared" si="96"/>
        <v>620.97637795275568</v>
      </c>
      <c r="K312" s="37">
        <f t="shared" si="97"/>
        <v>1</v>
      </c>
      <c r="L312" s="35">
        <f t="shared" si="104"/>
        <v>481</v>
      </c>
      <c r="M312" s="34"/>
      <c r="N312" s="35"/>
      <c r="O312">
        <v>306</v>
      </c>
      <c r="P312">
        <f t="shared" si="98"/>
        <v>191</v>
      </c>
      <c r="Q312">
        <f t="shared" si="99"/>
        <v>1</v>
      </c>
      <c r="R312">
        <f t="shared" ca="1" si="100"/>
        <v>1</v>
      </c>
      <c r="S312" t="str">
        <f t="shared" ca="1" si="101"/>
        <v>UE-20e #1</v>
      </c>
      <c r="T312" t="str">
        <f t="shared" ca="1" si="86"/>
        <v>LFA</v>
      </c>
      <c r="U312" t="str">
        <f t="shared" ca="1" si="87"/>
        <v>ZA</v>
      </c>
      <c r="V312" s="37">
        <f t="shared" ca="1" si="88"/>
        <v>1827.0734908136483</v>
      </c>
      <c r="W312" s="37">
        <f t="shared" ca="1" si="89"/>
        <v>1865.1312335958</v>
      </c>
      <c r="X312" s="37">
        <f t="shared" ca="1" si="90"/>
        <v>4</v>
      </c>
      <c r="Y312" s="37">
        <f t="shared" ca="1" si="91"/>
        <v>4</v>
      </c>
      <c r="Z312" s="35">
        <f t="shared" ca="1" si="102"/>
        <v>1600</v>
      </c>
      <c r="AA312" s="35">
        <f t="shared" ca="1" si="92"/>
        <v>2000</v>
      </c>
      <c r="AB312" s="35">
        <f t="shared" ca="1" si="93"/>
        <v>1827.0734908136483</v>
      </c>
      <c r="AC312" s="35">
        <f t="shared" ca="1" si="94"/>
        <v>1865.1312335958</v>
      </c>
      <c r="AD312" s="35">
        <f t="shared" ca="1" si="103"/>
        <v>38.057742782151763</v>
      </c>
    </row>
    <row r="313" spans="1:30" x14ac:dyDescent="0.25">
      <c r="A313" t="s">
        <v>30</v>
      </c>
      <c r="B313" t="s">
        <v>9</v>
      </c>
      <c r="C313" t="s">
        <v>5</v>
      </c>
      <c r="D313" s="37">
        <v>1688.9763779527557</v>
      </c>
      <c r="E313" s="37">
        <v>2009.8425196850394</v>
      </c>
      <c r="F313" s="5">
        <v>1068</v>
      </c>
      <c r="G313" s="37">
        <f t="shared" si="95"/>
        <v>1688.9763779527557</v>
      </c>
      <c r="H313" s="37">
        <f t="shared" si="84"/>
        <v>320.86614173228372</v>
      </c>
      <c r="I313" s="37">
        <f t="shared" si="85"/>
        <v>620.97637795275568</v>
      </c>
      <c r="J313" s="37">
        <f t="shared" si="96"/>
        <v>941.84251968503941</v>
      </c>
      <c r="K313" s="37">
        <f t="shared" si="97"/>
        <v>2</v>
      </c>
      <c r="L313" s="35">
        <f t="shared" si="104"/>
        <v>482</v>
      </c>
      <c r="M313" s="34"/>
      <c r="N313" s="35"/>
      <c r="O313">
        <v>307</v>
      </c>
      <c r="P313">
        <f t="shared" si="98"/>
        <v>192</v>
      </c>
      <c r="Q313">
        <f t="shared" si="99"/>
        <v>1</v>
      </c>
      <c r="R313">
        <f t="shared" ca="1" si="100"/>
        <v>2</v>
      </c>
      <c r="S313" t="str">
        <f t="shared" ca="1" si="101"/>
        <v>UE-20e #1</v>
      </c>
      <c r="T313" t="str">
        <f t="shared" ca="1" si="86"/>
        <v>TCU</v>
      </c>
      <c r="U313" t="str">
        <f t="shared" ca="1" si="87"/>
        <v>ZC</v>
      </c>
      <c r="V313" s="37">
        <f t="shared" ca="1" si="88"/>
        <v>1865.1312335958</v>
      </c>
      <c r="W313" s="37">
        <f t="shared" ca="1" si="89"/>
        <v>2060.9973753280838</v>
      </c>
      <c r="X313" s="37">
        <f t="shared" ca="1" si="90"/>
        <v>4</v>
      </c>
      <c r="Y313" s="37">
        <f t="shared" ca="1" si="91"/>
        <v>4</v>
      </c>
      <c r="Z313" s="35">
        <f t="shared" ca="1" si="102"/>
        <v>1600</v>
      </c>
      <c r="AA313" s="35">
        <f t="shared" ca="1" si="92"/>
        <v>2000</v>
      </c>
      <c r="AB313" s="35">
        <f t="shared" ca="1" si="93"/>
        <v>1865.1312335958</v>
      </c>
      <c r="AC313" s="35">
        <f t="shared" ca="1" si="94"/>
        <v>2000</v>
      </c>
      <c r="AD313" s="35">
        <f t="shared" ca="1" si="103"/>
        <v>134.86876640419996</v>
      </c>
    </row>
    <row r="314" spans="1:30" x14ac:dyDescent="0.25">
      <c r="A314" t="s">
        <v>30</v>
      </c>
      <c r="B314" t="s">
        <v>6</v>
      </c>
      <c r="C314" t="s">
        <v>19</v>
      </c>
      <c r="D314" s="37">
        <v>2009.8425196850394</v>
      </c>
      <c r="E314" s="37">
        <v>2248.0314960629921</v>
      </c>
      <c r="F314" s="5">
        <v>1068</v>
      </c>
      <c r="G314" s="37">
        <f t="shared" si="95"/>
        <v>2009.8425196850394</v>
      </c>
      <c r="H314" s="37">
        <f t="shared" si="84"/>
        <v>238.18897637795271</v>
      </c>
      <c r="I314" s="37">
        <f t="shared" si="85"/>
        <v>941.84251968503941</v>
      </c>
      <c r="J314" s="37">
        <f t="shared" si="96"/>
        <v>1180.0314960629921</v>
      </c>
      <c r="K314" s="37">
        <f t="shared" si="97"/>
        <v>1</v>
      </c>
      <c r="L314" s="35">
        <f t="shared" si="104"/>
        <v>484</v>
      </c>
      <c r="M314" s="34"/>
      <c r="N314" s="35"/>
      <c r="O314">
        <v>308</v>
      </c>
      <c r="P314">
        <f t="shared" si="98"/>
        <v>192</v>
      </c>
      <c r="Q314">
        <f t="shared" si="99"/>
        <v>2</v>
      </c>
      <c r="R314">
        <f t="shared" ca="1" si="100"/>
        <v>2</v>
      </c>
      <c r="S314" t="str">
        <f t="shared" ca="1" si="101"/>
        <v>UE-20e #1</v>
      </c>
      <c r="T314" t="str">
        <f t="shared" ca="1" si="86"/>
        <v>TCU</v>
      </c>
      <c r="U314" t="str">
        <f t="shared" ca="1" si="87"/>
        <v>ZC</v>
      </c>
      <c r="V314" s="37">
        <f t="shared" ca="1" si="88"/>
        <v>1865.1312335958</v>
      </c>
      <c r="W314" s="37">
        <f t="shared" ca="1" si="89"/>
        <v>2060.9973753280838</v>
      </c>
      <c r="X314" s="37">
        <f t="shared" ca="1" si="90"/>
        <v>4</v>
      </c>
      <c r="Y314" s="37">
        <f t="shared" ca="1" si="91"/>
        <v>5</v>
      </c>
      <c r="Z314" s="35">
        <f t="shared" ca="1" si="102"/>
        <v>2000</v>
      </c>
      <c r="AA314" s="35">
        <f t="shared" ca="1" si="92"/>
        <v>2400</v>
      </c>
      <c r="AB314" s="35">
        <f t="shared" ca="1" si="93"/>
        <v>2000</v>
      </c>
      <c r="AC314" s="35">
        <f t="shared" ca="1" si="94"/>
        <v>2060.9973753280838</v>
      </c>
      <c r="AD314" s="35">
        <f t="shared" ca="1" si="103"/>
        <v>60.997375328083763</v>
      </c>
    </row>
    <row r="315" spans="1:30" x14ac:dyDescent="0.25">
      <c r="A315" t="s">
        <v>30</v>
      </c>
      <c r="B315" t="s">
        <v>11</v>
      </c>
      <c r="C315" t="s">
        <v>12</v>
      </c>
      <c r="D315" s="37">
        <v>2248.0314960629921</v>
      </c>
      <c r="E315" s="37">
        <v>2351.049868766404</v>
      </c>
      <c r="F315" s="5">
        <v>1068</v>
      </c>
      <c r="G315" s="37">
        <f t="shared" si="95"/>
        <v>2248.0314960629921</v>
      </c>
      <c r="H315" s="37">
        <f t="shared" si="84"/>
        <v>103.01837270341184</v>
      </c>
      <c r="I315" s="37">
        <f t="shared" si="85"/>
        <v>1180.0314960629921</v>
      </c>
      <c r="J315" s="37">
        <f t="shared" si="96"/>
        <v>1283.049868766404</v>
      </c>
      <c r="K315" s="37">
        <f t="shared" si="97"/>
        <v>2</v>
      </c>
      <c r="L315" s="35">
        <f t="shared" si="104"/>
        <v>485</v>
      </c>
      <c r="M315" s="34"/>
      <c r="N315" s="35"/>
      <c r="O315">
        <v>309</v>
      </c>
      <c r="P315">
        <f t="shared" si="98"/>
        <v>193</v>
      </c>
      <c r="Q315">
        <f t="shared" si="99"/>
        <v>1</v>
      </c>
      <c r="R315">
        <f t="shared" ca="1" si="100"/>
        <v>1</v>
      </c>
      <c r="S315" t="str">
        <f t="shared" ca="1" si="101"/>
        <v>UE-20e #1</v>
      </c>
      <c r="T315" t="str">
        <f t="shared" ca="1" si="86"/>
        <v>TCU</v>
      </c>
      <c r="U315" t="str">
        <f t="shared" ca="1" si="87"/>
        <v>KF, ZE</v>
      </c>
      <c r="V315" s="37">
        <f t="shared" ca="1" si="88"/>
        <v>2060.9973753280838</v>
      </c>
      <c r="W315" s="37">
        <f t="shared" ca="1" si="89"/>
        <v>2292.9527559055114</v>
      </c>
      <c r="X315" s="37">
        <f t="shared" ca="1" si="90"/>
        <v>5</v>
      </c>
      <c r="Y315" s="37">
        <f t="shared" ca="1" si="91"/>
        <v>5</v>
      </c>
      <c r="Z315" s="35">
        <f t="shared" ca="1" si="102"/>
        <v>2000</v>
      </c>
      <c r="AA315" s="35">
        <f t="shared" ca="1" si="92"/>
        <v>2400</v>
      </c>
      <c r="AB315" s="35">
        <f t="shared" ca="1" si="93"/>
        <v>2060.9973753280838</v>
      </c>
      <c r="AC315" s="35">
        <f t="shared" ca="1" si="94"/>
        <v>2292.9527559055114</v>
      </c>
      <c r="AD315" s="35">
        <f t="shared" ca="1" si="103"/>
        <v>231.9553805774276</v>
      </c>
    </row>
    <row r="316" spans="1:30" x14ac:dyDescent="0.25">
      <c r="A316" t="s">
        <v>30</v>
      </c>
      <c r="B316" t="s">
        <v>11</v>
      </c>
      <c r="C316" t="s">
        <v>12</v>
      </c>
      <c r="D316" s="37">
        <v>2351.049868766404</v>
      </c>
      <c r="E316" s="37">
        <v>2500</v>
      </c>
      <c r="F316" s="5">
        <v>1068</v>
      </c>
      <c r="G316" s="37">
        <f t="shared" si="95"/>
        <v>2351.049868766404</v>
      </c>
      <c r="H316" s="37">
        <f t="shared" si="84"/>
        <v>148.95013123359604</v>
      </c>
      <c r="I316" s="37">
        <f t="shared" si="85"/>
        <v>1283.049868766404</v>
      </c>
      <c r="J316" s="37">
        <f t="shared" si="96"/>
        <v>1432</v>
      </c>
      <c r="K316" s="37">
        <f t="shared" si="97"/>
        <v>1</v>
      </c>
      <c r="L316" s="35">
        <f t="shared" si="104"/>
        <v>487</v>
      </c>
      <c r="M316" s="34"/>
      <c r="N316" s="35"/>
      <c r="O316">
        <v>310</v>
      </c>
      <c r="P316">
        <f t="shared" si="98"/>
        <v>194</v>
      </c>
      <c r="Q316">
        <f t="shared" si="99"/>
        <v>1</v>
      </c>
      <c r="R316">
        <f t="shared" ca="1" si="100"/>
        <v>1</v>
      </c>
      <c r="S316" t="str">
        <f t="shared" ca="1" si="101"/>
        <v>UE-20e #1</v>
      </c>
      <c r="T316" t="str">
        <f t="shared" ca="1" si="86"/>
        <v>TCU</v>
      </c>
      <c r="U316" t="str">
        <f t="shared" ca="1" si="87"/>
        <v>KF, ZE</v>
      </c>
      <c r="V316" s="37">
        <f t="shared" ca="1" si="88"/>
        <v>2292.9527559055114</v>
      </c>
      <c r="W316" s="37">
        <f t="shared" ca="1" si="89"/>
        <v>2331.010498687664</v>
      </c>
      <c r="X316" s="37">
        <f t="shared" ca="1" si="90"/>
        <v>5</v>
      </c>
      <c r="Y316" s="37">
        <f t="shared" ca="1" si="91"/>
        <v>5</v>
      </c>
      <c r="Z316" s="35">
        <f t="shared" ca="1" si="102"/>
        <v>2000</v>
      </c>
      <c r="AA316" s="35">
        <f t="shared" ca="1" si="92"/>
        <v>2400</v>
      </c>
      <c r="AB316" s="35">
        <f t="shared" ca="1" si="93"/>
        <v>2292.9527559055114</v>
      </c>
      <c r="AC316" s="35">
        <f t="shared" ca="1" si="94"/>
        <v>2331.010498687664</v>
      </c>
      <c r="AD316" s="35">
        <f t="shared" ca="1" si="103"/>
        <v>38.057742782152673</v>
      </c>
    </row>
    <row r="317" spans="1:30" x14ac:dyDescent="0.25">
      <c r="A317" t="s">
        <v>30</v>
      </c>
      <c r="B317" t="s">
        <v>11</v>
      </c>
      <c r="C317" t="s">
        <v>12</v>
      </c>
      <c r="D317" s="37">
        <v>2500</v>
      </c>
      <c r="E317" s="37">
        <v>2741.1417322834645</v>
      </c>
      <c r="F317" s="5">
        <v>1068</v>
      </c>
      <c r="G317" s="37">
        <f t="shared" si="95"/>
        <v>2500</v>
      </c>
      <c r="H317" s="37">
        <f t="shared" si="84"/>
        <v>241.14173228346453</v>
      </c>
      <c r="I317" s="37">
        <f t="shared" si="85"/>
        <v>1432</v>
      </c>
      <c r="J317" s="37">
        <f t="shared" si="96"/>
        <v>1673.1417322834645</v>
      </c>
      <c r="K317" s="37">
        <f t="shared" si="97"/>
        <v>2</v>
      </c>
      <c r="L317" s="35">
        <f t="shared" si="104"/>
        <v>488</v>
      </c>
      <c r="M317" s="34"/>
      <c r="N317" s="35"/>
      <c r="O317">
        <v>311</v>
      </c>
      <c r="P317">
        <f t="shared" si="98"/>
        <v>195</v>
      </c>
      <c r="Q317">
        <f t="shared" si="99"/>
        <v>1</v>
      </c>
      <c r="R317">
        <f t="shared" ca="1" si="100"/>
        <v>1</v>
      </c>
      <c r="S317" t="str">
        <f t="shared" ca="1" si="101"/>
        <v>UE-20e #1</v>
      </c>
      <c r="T317" t="str">
        <f t="shared" ca="1" si="86"/>
        <v>TCU</v>
      </c>
      <c r="U317" t="str">
        <f t="shared" ca="1" si="87"/>
        <v>ZC</v>
      </c>
      <c r="V317" s="37">
        <f t="shared" ca="1" si="88"/>
        <v>2331.010498687664</v>
      </c>
      <c r="W317" s="37">
        <f t="shared" ca="1" si="89"/>
        <v>2399.908136482939</v>
      </c>
      <c r="X317" s="37">
        <f t="shared" ca="1" si="90"/>
        <v>5</v>
      </c>
      <c r="Y317" s="37">
        <f t="shared" ca="1" si="91"/>
        <v>5</v>
      </c>
      <c r="Z317" s="35">
        <f t="shared" ca="1" si="102"/>
        <v>2000</v>
      </c>
      <c r="AA317" s="35">
        <f t="shared" ca="1" si="92"/>
        <v>2400</v>
      </c>
      <c r="AB317" s="35">
        <f t="shared" ca="1" si="93"/>
        <v>2331.010498687664</v>
      </c>
      <c r="AC317" s="35">
        <f t="shared" ca="1" si="94"/>
        <v>2399.908136482939</v>
      </c>
      <c r="AD317" s="35">
        <f t="shared" ca="1" si="103"/>
        <v>68.897637795274932</v>
      </c>
    </row>
    <row r="318" spans="1:30" x14ac:dyDescent="0.25">
      <c r="A318" t="s">
        <v>30</v>
      </c>
      <c r="B318" t="s">
        <v>4</v>
      </c>
      <c r="C318" t="s">
        <v>5</v>
      </c>
      <c r="D318" s="37">
        <v>2741.1417322834645</v>
      </c>
      <c r="E318" s="37">
        <v>3721.1286089238843</v>
      </c>
      <c r="F318" s="5">
        <v>1068</v>
      </c>
      <c r="G318" s="37">
        <f t="shared" si="95"/>
        <v>2741.1417322834645</v>
      </c>
      <c r="H318" s="37">
        <f t="shared" si="84"/>
        <v>979.98687664041972</v>
      </c>
      <c r="I318" s="37">
        <f t="shared" si="85"/>
        <v>1673.1417322834645</v>
      </c>
      <c r="J318" s="37">
        <f t="shared" si="96"/>
        <v>2653.1286089238843</v>
      </c>
      <c r="K318" s="37">
        <f t="shared" si="97"/>
        <v>3</v>
      </c>
      <c r="L318" s="35">
        <f t="shared" si="104"/>
        <v>490</v>
      </c>
      <c r="M318" s="34"/>
      <c r="N318" s="35"/>
      <c r="O318">
        <v>312</v>
      </c>
      <c r="P318">
        <f t="shared" si="98"/>
        <v>196</v>
      </c>
      <c r="Q318">
        <f t="shared" si="99"/>
        <v>1</v>
      </c>
      <c r="R318">
        <f t="shared" ca="1" si="100"/>
        <v>2</v>
      </c>
      <c r="S318" t="str">
        <f t="shared" ca="1" si="101"/>
        <v>UE-20e #1</v>
      </c>
      <c r="T318" t="str">
        <f t="shared" ca="1" si="86"/>
        <v>TCU</v>
      </c>
      <c r="U318" t="str">
        <f t="shared" ca="1" si="87"/>
        <v>ZC</v>
      </c>
      <c r="V318" s="37">
        <f t="shared" ca="1" si="88"/>
        <v>2399.908136482939</v>
      </c>
      <c r="W318" s="37">
        <f t="shared" ca="1" si="89"/>
        <v>2416.9685039370079</v>
      </c>
      <c r="X318" s="37">
        <f t="shared" ca="1" si="90"/>
        <v>5</v>
      </c>
      <c r="Y318" s="37">
        <f t="shared" ca="1" si="91"/>
        <v>5</v>
      </c>
      <c r="Z318" s="35">
        <f t="shared" ca="1" si="102"/>
        <v>2000</v>
      </c>
      <c r="AA318" s="35">
        <f t="shared" ca="1" si="92"/>
        <v>2400</v>
      </c>
      <c r="AB318" s="35">
        <f t="shared" ca="1" si="93"/>
        <v>2399.908136482939</v>
      </c>
      <c r="AC318" s="35">
        <f t="shared" ca="1" si="94"/>
        <v>2400</v>
      </c>
      <c r="AD318" s="35">
        <f t="shared" ca="1" si="103"/>
        <v>9.1863517061028688E-2</v>
      </c>
    </row>
    <row r="319" spans="1:30" x14ac:dyDescent="0.25">
      <c r="A319" t="s">
        <v>30</v>
      </c>
      <c r="B319" t="s">
        <v>11</v>
      </c>
      <c r="C319" t="s">
        <v>12</v>
      </c>
      <c r="D319" s="37">
        <v>3721.1286089238843</v>
      </c>
      <c r="E319" s="37">
        <v>3799.8687664041995</v>
      </c>
      <c r="F319" s="5">
        <v>1068</v>
      </c>
      <c r="G319" s="37">
        <f t="shared" si="95"/>
        <v>3721.1286089238843</v>
      </c>
      <c r="H319" s="37">
        <f t="shared" si="84"/>
        <v>78.740157480315247</v>
      </c>
      <c r="I319" s="37">
        <f t="shared" si="85"/>
        <v>2653.1286089238843</v>
      </c>
      <c r="J319" s="37">
        <f t="shared" si="96"/>
        <v>2731.8687664041995</v>
      </c>
      <c r="K319" s="37">
        <f t="shared" si="97"/>
        <v>1</v>
      </c>
      <c r="L319" s="35">
        <f t="shared" si="104"/>
        <v>493</v>
      </c>
      <c r="M319" s="34"/>
      <c r="N319" s="35"/>
      <c r="O319">
        <v>313</v>
      </c>
      <c r="P319">
        <f t="shared" si="98"/>
        <v>196</v>
      </c>
      <c r="Q319">
        <f t="shared" si="99"/>
        <v>2</v>
      </c>
      <c r="R319">
        <f t="shared" ca="1" si="100"/>
        <v>2</v>
      </c>
      <c r="S319" t="str">
        <f t="shared" ca="1" si="101"/>
        <v>UE-20e #1</v>
      </c>
      <c r="T319" t="str">
        <f t="shared" ca="1" si="86"/>
        <v>TCU</v>
      </c>
      <c r="U319" t="str">
        <f t="shared" ca="1" si="87"/>
        <v>ZC</v>
      </c>
      <c r="V319" s="37">
        <f t="shared" ca="1" si="88"/>
        <v>2399.908136482939</v>
      </c>
      <c r="W319" s="37">
        <f t="shared" ca="1" si="89"/>
        <v>2416.9685039370079</v>
      </c>
      <c r="X319" s="37">
        <f t="shared" ca="1" si="90"/>
        <v>5</v>
      </c>
      <c r="Y319" s="37">
        <f t="shared" ca="1" si="91"/>
        <v>6</v>
      </c>
      <c r="Z319" s="35">
        <f t="shared" ca="1" si="102"/>
        <v>2400</v>
      </c>
      <c r="AA319" s="35">
        <f t="shared" ca="1" si="92"/>
        <v>2800</v>
      </c>
      <c r="AB319" s="35">
        <f t="shared" ca="1" si="93"/>
        <v>2400</v>
      </c>
      <c r="AC319" s="35">
        <f t="shared" ca="1" si="94"/>
        <v>2416.9685039370079</v>
      </c>
      <c r="AD319" s="35">
        <f t="shared" ca="1" si="103"/>
        <v>16.968503937007881</v>
      </c>
    </row>
    <row r="320" spans="1:30" x14ac:dyDescent="0.25">
      <c r="A320" t="s">
        <v>30</v>
      </c>
      <c r="B320" t="s">
        <v>11</v>
      </c>
      <c r="C320" t="s">
        <v>12</v>
      </c>
      <c r="D320" s="37">
        <v>3799.8687664041995</v>
      </c>
      <c r="E320" s="37">
        <v>3888.1233595800518</v>
      </c>
      <c r="F320" s="5">
        <v>1068</v>
      </c>
      <c r="G320" s="37">
        <f t="shared" si="95"/>
        <v>3799.8687664041995</v>
      </c>
      <c r="H320" s="37">
        <f t="shared" si="84"/>
        <v>88.254593175852278</v>
      </c>
      <c r="I320" s="37">
        <f t="shared" si="85"/>
        <v>2731.8687664041995</v>
      </c>
      <c r="J320" s="37">
        <f t="shared" si="96"/>
        <v>2820.1233595800518</v>
      </c>
      <c r="K320" s="37">
        <f t="shared" si="97"/>
        <v>2</v>
      </c>
      <c r="L320" s="35">
        <f t="shared" si="104"/>
        <v>494</v>
      </c>
      <c r="M320" s="34"/>
      <c r="N320" s="35"/>
      <c r="O320">
        <v>314</v>
      </c>
      <c r="P320">
        <f t="shared" si="98"/>
        <v>197</v>
      </c>
      <c r="Q320">
        <f t="shared" si="99"/>
        <v>1</v>
      </c>
      <c r="R320">
        <f t="shared" ca="1" si="100"/>
        <v>1</v>
      </c>
      <c r="S320" t="str">
        <f t="shared" ca="1" si="101"/>
        <v>UE-20e #1</v>
      </c>
      <c r="T320" t="str">
        <f t="shared" ca="1" si="86"/>
        <v>TCU</v>
      </c>
      <c r="U320" t="str">
        <f t="shared" ca="1" si="87"/>
        <v>ZA</v>
      </c>
      <c r="V320" s="37">
        <f t="shared" ca="1" si="88"/>
        <v>2416.9685039370079</v>
      </c>
      <c r="W320" s="37">
        <f t="shared" ca="1" si="89"/>
        <v>2533.1102362204729</v>
      </c>
      <c r="X320" s="37">
        <f t="shared" ca="1" si="90"/>
        <v>6</v>
      </c>
      <c r="Y320" s="37">
        <f t="shared" ca="1" si="91"/>
        <v>6</v>
      </c>
      <c r="Z320" s="35">
        <f t="shared" ca="1" si="102"/>
        <v>2400</v>
      </c>
      <c r="AA320" s="35">
        <f t="shared" ca="1" si="92"/>
        <v>2800</v>
      </c>
      <c r="AB320" s="35">
        <f t="shared" ca="1" si="93"/>
        <v>2416.9685039370079</v>
      </c>
      <c r="AC320" s="35">
        <f t="shared" ca="1" si="94"/>
        <v>2533.1102362204729</v>
      </c>
      <c r="AD320" s="35">
        <f t="shared" ca="1" si="103"/>
        <v>116.14173228346499</v>
      </c>
    </row>
    <row r="321" spans="1:30" x14ac:dyDescent="0.25">
      <c r="A321" t="s">
        <v>30</v>
      </c>
      <c r="B321" t="s">
        <v>4</v>
      </c>
      <c r="C321" t="s">
        <v>5</v>
      </c>
      <c r="D321" s="37">
        <v>3888.1233595800518</v>
      </c>
      <c r="E321" s="37">
        <v>4073.1627296587926</v>
      </c>
      <c r="F321" s="5">
        <v>1068</v>
      </c>
      <c r="G321" s="37">
        <f t="shared" si="95"/>
        <v>3888.1233595800518</v>
      </c>
      <c r="H321" s="37">
        <f t="shared" si="84"/>
        <v>185.03937007874083</v>
      </c>
      <c r="I321" s="37">
        <f t="shared" si="85"/>
        <v>2820.1233595800518</v>
      </c>
      <c r="J321" s="37">
        <f t="shared" si="96"/>
        <v>3005.1627296587926</v>
      </c>
      <c r="K321" s="37">
        <f t="shared" si="97"/>
        <v>1</v>
      </c>
      <c r="L321" s="35">
        <f t="shared" si="104"/>
        <v>496</v>
      </c>
      <c r="M321" s="34"/>
      <c r="N321" s="35"/>
      <c r="O321">
        <v>315</v>
      </c>
      <c r="P321">
        <f t="shared" si="98"/>
        <v>198</v>
      </c>
      <c r="Q321">
        <f t="shared" si="99"/>
        <v>1</v>
      </c>
      <c r="R321">
        <f t="shared" ca="1" si="100"/>
        <v>1</v>
      </c>
      <c r="S321" t="str">
        <f t="shared" ca="1" si="101"/>
        <v>UE-20e #1</v>
      </c>
      <c r="T321" t="str">
        <f t="shared" ca="1" si="86"/>
        <v>TCU</v>
      </c>
      <c r="U321" t="str">
        <f t="shared" ca="1" si="87"/>
        <v>ZA</v>
      </c>
      <c r="V321" s="37">
        <f t="shared" ca="1" si="88"/>
        <v>2533.1102362204729</v>
      </c>
      <c r="W321" s="37">
        <f t="shared" ca="1" si="89"/>
        <v>2661.0629921259842</v>
      </c>
      <c r="X321" s="37">
        <f t="shared" ca="1" si="90"/>
        <v>6</v>
      </c>
      <c r="Y321" s="37">
        <f t="shared" ca="1" si="91"/>
        <v>6</v>
      </c>
      <c r="Z321" s="35">
        <f t="shared" ca="1" si="102"/>
        <v>2400</v>
      </c>
      <c r="AA321" s="35">
        <f t="shared" ca="1" si="92"/>
        <v>2800</v>
      </c>
      <c r="AB321" s="35">
        <f t="shared" ca="1" si="93"/>
        <v>2533.1102362204729</v>
      </c>
      <c r="AC321" s="35">
        <f t="shared" ca="1" si="94"/>
        <v>2661.0629921259842</v>
      </c>
      <c r="AD321" s="35">
        <f t="shared" ca="1" si="103"/>
        <v>127.95275590551137</v>
      </c>
    </row>
    <row r="322" spans="1:30" x14ac:dyDescent="0.25">
      <c r="A322" t="s">
        <v>30</v>
      </c>
      <c r="B322" t="s">
        <v>4</v>
      </c>
      <c r="C322" t="s">
        <v>5</v>
      </c>
      <c r="D322" s="37">
        <v>4073.1627296587926</v>
      </c>
      <c r="E322" s="37">
        <v>5040.0262467191596</v>
      </c>
      <c r="F322" s="5">
        <v>1068</v>
      </c>
      <c r="G322" s="37">
        <f t="shared" si="95"/>
        <v>4073.1627296587926</v>
      </c>
      <c r="H322" s="37">
        <f t="shared" si="84"/>
        <v>966.86351706036703</v>
      </c>
      <c r="I322" s="37">
        <f t="shared" si="85"/>
        <v>3005.1627296587926</v>
      </c>
      <c r="J322" s="37">
        <f t="shared" si="96"/>
        <v>3972.0262467191596</v>
      </c>
      <c r="K322" s="37">
        <f t="shared" si="97"/>
        <v>3</v>
      </c>
      <c r="L322" s="35">
        <f t="shared" si="104"/>
        <v>497</v>
      </c>
      <c r="M322" s="34"/>
      <c r="N322" s="35"/>
      <c r="O322">
        <v>316</v>
      </c>
      <c r="P322">
        <f t="shared" si="98"/>
        <v>199</v>
      </c>
      <c r="Q322">
        <f t="shared" si="99"/>
        <v>1</v>
      </c>
      <c r="R322">
        <f t="shared" ca="1" si="100"/>
        <v>2</v>
      </c>
      <c r="S322" t="str">
        <f t="shared" ca="1" si="101"/>
        <v>UE-20e #1</v>
      </c>
      <c r="T322" t="str">
        <f t="shared" ca="1" si="86"/>
        <v>TCU</v>
      </c>
      <c r="U322" t="str">
        <f t="shared" ca="1" si="87"/>
        <v>KF, ZE</v>
      </c>
      <c r="V322" s="37">
        <f t="shared" ca="1" si="88"/>
        <v>2661.0629921259842</v>
      </c>
      <c r="W322" s="37">
        <f t="shared" ca="1" si="89"/>
        <v>2911.0629921259833</v>
      </c>
      <c r="X322" s="37">
        <f t="shared" ca="1" si="90"/>
        <v>6</v>
      </c>
      <c r="Y322" s="37">
        <f t="shared" ca="1" si="91"/>
        <v>6</v>
      </c>
      <c r="Z322" s="35">
        <f t="shared" ca="1" si="102"/>
        <v>2400</v>
      </c>
      <c r="AA322" s="35">
        <f t="shared" ca="1" si="92"/>
        <v>2800</v>
      </c>
      <c r="AB322" s="35">
        <f t="shared" ca="1" si="93"/>
        <v>2661.0629921259842</v>
      </c>
      <c r="AC322" s="35">
        <f t="shared" ca="1" si="94"/>
        <v>2800</v>
      </c>
      <c r="AD322" s="35">
        <f t="shared" ca="1" si="103"/>
        <v>138.93700787401576</v>
      </c>
    </row>
    <row r="323" spans="1:30" x14ac:dyDescent="0.25">
      <c r="A323" t="s">
        <v>30</v>
      </c>
      <c r="B323" t="s">
        <v>11</v>
      </c>
      <c r="C323" t="s">
        <v>12</v>
      </c>
      <c r="D323" s="37">
        <v>5040.0262467191596</v>
      </c>
      <c r="E323" s="37">
        <v>5279.8556430446188</v>
      </c>
      <c r="F323" s="5">
        <v>1068</v>
      </c>
      <c r="G323" s="37">
        <f t="shared" si="95"/>
        <v>5040.0262467191596</v>
      </c>
      <c r="H323" s="37">
        <f t="shared" si="84"/>
        <v>239.82939632545913</v>
      </c>
      <c r="I323" s="37">
        <f t="shared" si="85"/>
        <v>3972.0262467191596</v>
      </c>
      <c r="J323" s="37">
        <f t="shared" si="96"/>
        <v>4211.8556430446188</v>
      </c>
      <c r="K323" s="37">
        <f t="shared" si="97"/>
        <v>2</v>
      </c>
      <c r="L323" s="35">
        <f t="shared" si="104"/>
        <v>500</v>
      </c>
      <c r="M323" s="34"/>
      <c r="N323" s="35"/>
      <c r="O323">
        <v>317</v>
      </c>
      <c r="P323">
        <f t="shared" si="98"/>
        <v>199</v>
      </c>
      <c r="Q323">
        <f t="shared" si="99"/>
        <v>2</v>
      </c>
      <c r="R323">
        <f t="shared" ca="1" si="100"/>
        <v>2</v>
      </c>
      <c r="S323" t="str">
        <f t="shared" ca="1" si="101"/>
        <v>UE-20e #1</v>
      </c>
      <c r="T323" t="str">
        <f t="shared" ca="1" si="86"/>
        <v>TCU</v>
      </c>
      <c r="U323" t="str">
        <f t="shared" ca="1" si="87"/>
        <v>KF, ZE</v>
      </c>
      <c r="V323" s="37">
        <f t="shared" ca="1" si="88"/>
        <v>2661.0629921259842</v>
      </c>
      <c r="W323" s="37">
        <f t="shared" ca="1" si="89"/>
        <v>2911.0629921259833</v>
      </c>
      <c r="X323" s="37">
        <f t="shared" ca="1" si="90"/>
        <v>6</v>
      </c>
      <c r="Y323" s="37">
        <f t="shared" ca="1" si="91"/>
        <v>7</v>
      </c>
      <c r="Z323" s="35">
        <f t="shared" ca="1" si="102"/>
        <v>2800</v>
      </c>
      <c r="AA323" s="35">
        <f t="shared" ca="1" si="92"/>
        <v>3200</v>
      </c>
      <c r="AB323" s="35">
        <f t="shared" ca="1" si="93"/>
        <v>2800</v>
      </c>
      <c r="AC323" s="35">
        <f t="shared" ca="1" si="94"/>
        <v>2911.0629921259833</v>
      </c>
      <c r="AD323" s="35">
        <f t="shared" ca="1" si="103"/>
        <v>111.06299212598333</v>
      </c>
    </row>
    <row r="324" spans="1:30" x14ac:dyDescent="0.25">
      <c r="A324" t="s">
        <v>30</v>
      </c>
      <c r="B324" t="s">
        <v>11</v>
      </c>
      <c r="C324" t="s">
        <v>24</v>
      </c>
      <c r="D324" s="37">
        <v>5279.8556430446188</v>
      </c>
      <c r="E324" s="37">
        <v>5499.0157480314956</v>
      </c>
      <c r="F324" s="5">
        <v>1068</v>
      </c>
      <c r="G324" s="37">
        <f t="shared" si="95"/>
        <v>5279.8556430446188</v>
      </c>
      <c r="H324" s="37">
        <f t="shared" si="84"/>
        <v>219.16010498687683</v>
      </c>
      <c r="I324" s="37">
        <f t="shared" si="85"/>
        <v>4211.8556430446188</v>
      </c>
      <c r="J324" s="37">
        <f t="shared" si="96"/>
        <v>4431.0157480314956</v>
      </c>
      <c r="K324" s="37">
        <f t="shared" si="97"/>
        <v>2</v>
      </c>
      <c r="L324" s="35">
        <f t="shared" si="104"/>
        <v>502</v>
      </c>
      <c r="M324" s="34"/>
      <c r="N324" s="35"/>
      <c r="O324">
        <v>318</v>
      </c>
      <c r="P324">
        <f t="shared" si="98"/>
        <v>200</v>
      </c>
      <c r="Q324">
        <f t="shared" si="99"/>
        <v>1</v>
      </c>
      <c r="R324">
        <f t="shared" ca="1" si="100"/>
        <v>2</v>
      </c>
      <c r="S324" t="str">
        <f t="shared" ca="1" si="101"/>
        <v>UE-20e #1</v>
      </c>
      <c r="T324" t="str">
        <f t="shared" ca="1" si="86"/>
        <v>LFA</v>
      </c>
      <c r="U324" t="str">
        <f t="shared" ca="1" si="87"/>
        <v>DV</v>
      </c>
      <c r="V324" s="37">
        <f t="shared" ca="1" si="88"/>
        <v>2911.0629921259833</v>
      </c>
      <c r="W324" s="37">
        <f t="shared" ca="1" si="89"/>
        <v>3245.0524934383202</v>
      </c>
      <c r="X324" s="37">
        <f t="shared" ca="1" si="90"/>
        <v>7</v>
      </c>
      <c r="Y324" s="37">
        <f t="shared" ca="1" si="91"/>
        <v>7</v>
      </c>
      <c r="Z324" s="35">
        <f t="shared" ca="1" si="102"/>
        <v>2800</v>
      </c>
      <c r="AA324" s="35">
        <f t="shared" ca="1" si="92"/>
        <v>3200</v>
      </c>
      <c r="AB324" s="35">
        <f t="shared" ca="1" si="93"/>
        <v>2911.0629921259833</v>
      </c>
      <c r="AC324" s="35">
        <f t="shared" ca="1" si="94"/>
        <v>3200</v>
      </c>
      <c r="AD324" s="35">
        <f t="shared" ca="1" si="103"/>
        <v>288.93700787401667</v>
      </c>
    </row>
    <row r="325" spans="1:30" x14ac:dyDescent="0.25">
      <c r="A325" t="s">
        <v>147</v>
      </c>
      <c r="B325" t="s">
        <v>11</v>
      </c>
      <c r="C325" t="s">
        <v>93</v>
      </c>
      <c r="D325" s="37">
        <v>1193.8976377952754</v>
      </c>
      <c r="E325" s="37">
        <v>1266.0761154855641</v>
      </c>
      <c r="F325" s="37">
        <v>1211</v>
      </c>
      <c r="G325" s="37">
        <f t="shared" si="95"/>
        <v>1211</v>
      </c>
      <c r="H325" s="37">
        <f t="shared" ref="H325:H388" si="105">E325-G325</f>
        <v>55.07611548556406</v>
      </c>
      <c r="I325" s="37">
        <f t="shared" ref="I325:I388" si="106">IF(G325=F325,0,I324+H324)</f>
        <v>0</v>
      </c>
      <c r="J325" s="37">
        <f t="shared" ref="J325:J388" si="107">I325+H325</f>
        <v>55.07611548556406</v>
      </c>
      <c r="K325" s="37">
        <f t="shared" si="97"/>
        <v>1</v>
      </c>
      <c r="L325" s="35">
        <f t="shared" si="104"/>
        <v>504</v>
      </c>
      <c r="M325" s="34"/>
      <c r="N325" s="34"/>
      <c r="O325">
        <v>319</v>
      </c>
      <c r="P325">
        <f t="shared" si="98"/>
        <v>200</v>
      </c>
      <c r="Q325">
        <f t="shared" si="99"/>
        <v>2</v>
      </c>
      <c r="R325">
        <f t="shared" ca="1" si="100"/>
        <v>2</v>
      </c>
      <c r="S325" t="str">
        <f t="shared" ca="1" si="101"/>
        <v>UE-20e #1</v>
      </c>
      <c r="T325" t="str">
        <f t="shared" ca="1" si="86"/>
        <v>LFA</v>
      </c>
      <c r="U325" t="str">
        <f t="shared" ca="1" si="87"/>
        <v>DV</v>
      </c>
      <c r="V325" s="37">
        <f t="shared" ca="1" si="88"/>
        <v>2911.0629921259833</v>
      </c>
      <c r="W325" s="37">
        <f t="shared" ca="1" si="89"/>
        <v>3245.0524934383202</v>
      </c>
      <c r="X325" s="37">
        <f t="shared" ca="1" si="90"/>
        <v>7</v>
      </c>
      <c r="Y325" s="37">
        <f t="shared" ca="1" si="91"/>
        <v>8</v>
      </c>
      <c r="Z325" s="35">
        <f t="shared" ca="1" si="102"/>
        <v>3200</v>
      </c>
      <c r="AA325" s="35">
        <f t="shared" ca="1" si="92"/>
        <v>3600</v>
      </c>
      <c r="AB325" s="35">
        <f t="shared" ca="1" si="93"/>
        <v>3200</v>
      </c>
      <c r="AC325" s="35">
        <f t="shared" ca="1" si="94"/>
        <v>3245.0524934383202</v>
      </c>
      <c r="AD325" s="35">
        <f t="shared" ca="1" si="103"/>
        <v>45.052493438320198</v>
      </c>
    </row>
    <row r="326" spans="1:30" x14ac:dyDescent="0.25">
      <c r="A326" t="s">
        <v>147</v>
      </c>
      <c r="B326" t="s">
        <v>4</v>
      </c>
      <c r="C326" t="s">
        <v>95</v>
      </c>
      <c r="D326" s="37">
        <v>1266.0761154855641</v>
      </c>
      <c r="E326" s="37">
        <v>1290.0262467191601</v>
      </c>
      <c r="F326" s="37">
        <v>1211</v>
      </c>
      <c r="G326" s="37">
        <f t="shared" si="95"/>
        <v>1266.0761154855641</v>
      </c>
      <c r="H326" s="37">
        <f t="shared" si="105"/>
        <v>23.950131233596039</v>
      </c>
      <c r="I326" s="37">
        <f t="shared" si="106"/>
        <v>55.07611548556406</v>
      </c>
      <c r="J326" s="37">
        <f t="shared" si="107"/>
        <v>79.026246719160099</v>
      </c>
      <c r="K326" s="37">
        <f t="shared" si="97"/>
        <v>1</v>
      </c>
      <c r="L326" s="35">
        <f t="shared" si="104"/>
        <v>505</v>
      </c>
      <c r="M326" s="34"/>
      <c r="N326" s="34"/>
      <c r="O326">
        <v>320</v>
      </c>
      <c r="P326">
        <f t="shared" si="98"/>
        <v>201</v>
      </c>
      <c r="Q326">
        <f t="shared" si="99"/>
        <v>1</v>
      </c>
      <c r="R326">
        <f t="shared" ca="1" si="100"/>
        <v>1</v>
      </c>
      <c r="S326" t="str">
        <f t="shared" ca="1" si="101"/>
        <v>UE-20e #1</v>
      </c>
      <c r="T326" t="str">
        <f t="shared" ca="1" si="86"/>
        <v>TCU</v>
      </c>
      <c r="U326" t="str">
        <f t="shared" ca="1" si="87"/>
        <v>ZA</v>
      </c>
      <c r="V326" s="37">
        <f t="shared" ca="1" si="88"/>
        <v>3245.0524934383202</v>
      </c>
      <c r="W326" s="37">
        <f t="shared" ca="1" si="89"/>
        <v>3278.8451443569556</v>
      </c>
      <c r="X326" s="37">
        <f t="shared" ca="1" si="90"/>
        <v>8</v>
      </c>
      <c r="Y326" s="37">
        <f t="shared" ca="1" si="91"/>
        <v>8</v>
      </c>
      <c r="Z326" s="35">
        <f t="shared" ca="1" si="102"/>
        <v>3200</v>
      </c>
      <c r="AA326" s="35">
        <f t="shared" ca="1" si="92"/>
        <v>3600</v>
      </c>
      <c r="AB326" s="35">
        <f t="shared" ca="1" si="93"/>
        <v>3245.0524934383202</v>
      </c>
      <c r="AC326" s="35">
        <f t="shared" ca="1" si="94"/>
        <v>3278.8451443569556</v>
      </c>
      <c r="AD326" s="35">
        <f t="shared" ca="1" si="103"/>
        <v>33.792650918635445</v>
      </c>
    </row>
    <row r="327" spans="1:30" x14ac:dyDescent="0.25">
      <c r="A327" t="s">
        <v>147</v>
      </c>
      <c r="B327" t="s">
        <v>4</v>
      </c>
      <c r="C327" t="s">
        <v>93</v>
      </c>
      <c r="D327" s="37">
        <v>1290.0262467191601</v>
      </c>
      <c r="E327" s="37">
        <v>1539.0419947506562</v>
      </c>
      <c r="F327" s="37">
        <v>1211</v>
      </c>
      <c r="G327" s="37">
        <f t="shared" si="95"/>
        <v>1290.0262467191601</v>
      </c>
      <c r="H327" s="37">
        <f t="shared" si="105"/>
        <v>249.01574803149606</v>
      </c>
      <c r="I327" s="37">
        <f t="shared" si="106"/>
        <v>79.026246719160099</v>
      </c>
      <c r="J327" s="37">
        <f t="shared" si="107"/>
        <v>328.04199475065616</v>
      </c>
      <c r="K327" s="37">
        <f t="shared" si="97"/>
        <v>1</v>
      </c>
      <c r="L327" s="35">
        <f t="shared" si="104"/>
        <v>506</v>
      </c>
      <c r="M327" s="34"/>
      <c r="N327" s="34"/>
      <c r="O327">
        <v>321</v>
      </c>
      <c r="P327">
        <f t="shared" si="98"/>
        <v>202</v>
      </c>
      <c r="Q327">
        <f t="shared" si="99"/>
        <v>1</v>
      </c>
      <c r="R327">
        <f t="shared" ca="1" si="100"/>
        <v>1</v>
      </c>
      <c r="S327" t="str">
        <f t="shared" ca="1" si="101"/>
        <v>UE-20e #1</v>
      </c>
      <c r="T327" t="str">
        <f t="shared" ref="T327:T390" ca="1" si="108">OFFSET($B$6,$P327,0)</f>
        <v>LFA</v>
      </c>
      <c r="U327" t="str">
        <f t="shared" ref="U327:U390" ca="1" si="109">OFFSET($C$6,$P327,0)</f>
        <v>DV</v>
      </c>
      <c r="V327" s="37">
        <f t="shared" ref="V327:V390" ca="1" si="110">OFFSET($I$6,$P327,0)</f>
        <v>3278.8451443569556</v>
      </c>
      <c r="W327" s="37">
        <f t="shared" ref="W327:W390" ca="1" si="111">OFFSET($J$6,$P327,0)</f>
        <v>3288.0314960629921</v>
      </c>
      <c r="X327" s="37">
        <f t="shared" ref="X327:X390" ca="1" si="112">TRUNC(V327/400)</f>
        <v>8</v>
      </c>
      <c r="Y327" s="37">
        <f t="shared" ref="Y327:Y390" ca="1" si="113">IF(Q327=1,X327,Y326+1)</f>
        <v>8</v>
      </c>
      <c r="Z327" s="35">
        <f t="shared" ca="1" si="102"/>
        <v>3200</v>
      </c>
      <c r="AA327" s="35">
        <f t="shared" ref="AA327:AA390" ca="1" si="114">400*(Y327+1)</f>
        <v>3600</v>
      </c>
      <c r="AB327" s="35">
        <f t="shared" ref="AB327:AB390" ca="1" si="115">IF(Q327=1,V327,Z327)</f>
        <v>3278.8451443569556</v>
      </c>
      <c r="AC327" s="35">
        <f t="shared" ref="AC327:AC390" ca="1" si="116">IF(Q327=R327,W327,AA327)</f>
        <v>3288.0314960629921</v>
      </c>
      <c r="AD327" s="35">
        <f t="shared" ca="1" si="103"/>
        <v>9.1863517060364757</v>
      </c>
    </row>
    <row r="328" spans="1:30" x14ac:dyDescent="0.25">
      <c r="A328" t="s">
        <v>147</v>
      </c>
      <c r="B328" t="s">
        <v>4</v>
      </c>
      <c r="C328" t="s">
        <v>148</v>
      </c>
      <c r="D328" s="37">
        <v>1539.0419947506562</v>
      </c>
      <c r="E328" s="37">
        <v>2500</v>
      </c>
      <c r="F328" s="37">
        <v>1211</v>
      </c>
      <c r="G328" s="37">
        <f t="shared" ref="G328:G391" si="117">IF(A327=A328,D328,F328)</f>
        <v>1539.0419947506562</v>
      </c>
      <c r="H328" s="37">
        <f t="shared" si="105"/>
        <v>960.95800524934384</v>
      </c>
      <c r="I328" s="37">
        <f t="shared" si="106"/>
        <v>328.04199475065616</v>
      </c>
      <c r="J328" s="37">
        <f t="shared" si="107"/>
        <v>1289</v>
      </c>
      <c r="K328" s="37">
        <f t="shared" ref="K328:K391" si="118">((INT(J328/400)+1) - (INT(I328/400)+1))+1</f>
        <v>4</v>
      </c>
      <c r="L328" s="35">
        <f t="shared" si="104"/>
        <v>507</v>
      </c>
      <c r="M328" s="34"/>
      <c r="N328" s="34"/>
      <c r="O328">
        <v>322</v>
      </c>
      <c r="P328">
        <f t="shared" ref="P328:P391" si="119">MATCH(O328,$L$7:$L$99991)</f>
        <v>203</v>
      </c>
      <c r="Q328">
        <f t="shared" ref="Q328:Q391" si="120">IF(P328=P327,Q327+1,1)</f>
        <v>1</v>
      </c>
      <c r="R328">
        <f t="shared" ref="R328:R391" ca="1" si="121">OFFSET($K$6,P328,0)</f>
        <v>1</v>
      </c>
      <c r="S328" t="str">
        <f t="shared" ref="S328:S391" ca="1" si="122">OFFSET($A$6,P328,0)</f>
        <v>UE-20e #1</v>
      </c>
      <c r="T328" t="str">
        <f t="shared" ca="1" si="108"/>
        <v>LFA</v>
      </c>
      <c r="U328" t="str">
        <f t="shared" ca="1" si="109"/>
        <v>DV</v>
      </c>
      <c r="V328" s="37">
        <f t="shared" ca="1" si="110"/>
        <v>3288.0314960629921</v>
      </c>
      <c r="W328" s="37">
        <f t="shared" ca="1" si="111"/>
        <v>3341.8372703412078</v>
      </c>
      <c r="X328" s="37">
        <f t="shared" ca="1" si="112"/>
        <v>8</v>
      </c>
      <c r="Y328" s="37">
        <f t="shared" ca="1" si="113"/>
        <v>8</v>
      </c>
      <c r="Z328" s="35">
        <f t="shared" ref="Z328:Z391" ca="1" si="123">AA328-400</f>
        <v>3200</v>
      </c>
      <c r="AA328" s="35">
        <f t="shared" ca="1" si="114"/>
        <v>3600</v>
      </c>
      <c r="AB328" s="35">
        <f t="shared" ca="1" si="115"/>
        <v>3288.0314960629921</v>
      </c>
      <c r="AC328" s="35">
        <f t="shared" ca="1" si="116"/>
        <v>3341.8372703412078</v>
      </c>
      <c r="AD328" s="35">
        <f t="shared" ref="AD328:AD391" ca="1" si="124">AC328-AB328</f>
        <v>53.805774278215722</v>
      </c>
    </row>
    <row r="329" spans="1:30" x14ac:dyDescent="0.25">
      <c r="A329" t="s">
        <v>188</v>
      </c>
      <c r="B329" t="s">
        <v>9</v>
      </c>
      <c r="C329" t="s">
        <v>166</v>
      </c>
      <c r="D329" s="37">
        <v>1400</v>
      </c>
      <c r="E329" s="37">
        <v>1660</v>
      </c>
      <c r="F329" s="37">
        <v>1521</v>
      </c>
      <c r="G329" s="37">
        <f t="shared" si="117"/>
        <v>1521</v>
      </c>
      <c r="H329" s="37">
        <f t="shared" si="105"/>
        <v>139</v>
      </c>
      <c r="I329" s="37">
        <f t="shared" si="106"/>
        <v>0</v>
      </c>
      <c r="J329" s="37">
        <f t="shared" si="107"/>
        <v>139</v>
      </c>
      <c r="K329" s="37">
        <f t="shared" si="118"/>
        <v>1</v>
      </c>
      <c r="L329" s="35">
        <f t="shared" ref="L329:L392" si="125">L328+K328</f>
        <v>511</v>
      </c>
      <c r="M329" s="34"/>
      <c r="N329" s="34"/>
      <c r="O329">
        <v>323</v>
      </c>
      <c r="P329">
        <f t="shared" si="119"/>
        <v>204</v>
      </c>
      <c r="Q329">
        <f t="shared" si="120"/>
        <v>1</v>
      </c>
      <c r="R329">
        <f t="shared" ca="1" si="121"/>
        <v>1</v>
      </c>
      <c r="S329" t="str">
        <f t="shared" ca="1" si="122"/>
        <v>UE-20e #1</v>
      </c>
      <c r="T329" t="str">
        <f t="shared" ca="1" si="108"/>
        <v>TCU</v>
      </c>
      <c r="U329" t="str">
        <f t="shared" ca="1" si="109"/>
        <v>ZC</v>
      </c>
      <c r="V329" s="37">
        <f t="shared" ca="1" si="110"/>
        <v>3341.8372703412078</v>
      </c>
      <c r="W329" s="37">
        <f t="shared" ca="1" si="111"/>
        <v>3456.010498687664</v>
      </c>
      <c r="X329" s="37">
        <f t="shared" ca="1" si="112"/>
        <v>8</v>
      </c>
      <c r="Y329" s="37">
        <f t="shared" ca="1" si="113"/>
        <v>8</v>
      </c>
      <c r="Z329" s="35">
        <f t="shared" ca="1" si="123"/>
        <v>3200</v>
      </c>
      <c r="AA329" s="35">
        <f t="shared" ca="1" si="114"/>
        <v>3600</v>
      </c>
      <c r="AB329" s="35">
        <f t="shared" ca="1" si="115"/>
        <v>3341.8372703412078</v>
      </c>
      <c r="AC329" s="35">
        <f t="shared" ca="1" si="116"/>
        <v>3456.010498687664</v>
      </c>
      <c r="AD329" s="35">
        <f t="shared" ca="1" si="124"/>
        <v>114.1732283464562</v>
      </c>
    </row>
    <row r="330" spans="1:30" x14ac:dyDescent="0.25">
      <c r="A330" t="s">
        <v>188</v>
      </c>
      <c r="B330" t="s">
        <v>9</v>
      </c>
      <c r="C330" t="s">
        <v>8</v>
      </c>
      <c r="D330" s="37">
        <v>1660</v>
      </c>
      <c r="E330" s="37">
        <v>1687.5656167979002</v>
      </c>
      <c r="F330" s="37">
        <v>1521</v>
      </c>
      <c r="G330" s="37">
        <f t="shared" si="117"/>
        <v>1660</v>
      </c>
      <c r="H330" s="37">
        <f t="shared" si="105"/>
        <v>27.565616797900248</v>
      </c>
      <c r="I330" s="37">
        <f t="shared" si="106"/>
        <v>139</v>
      </c>
      <c r="J330" s="37">
        <f t="shared" si="107"/>
        <v>166.56561679790025</v>
      </c>
      <c r="K330" s="37">
        <f t="shared" si="118"/>
        <v>1</v>
      </c>
      <c r="L330" s="35">
        <f t="shared" si="125"/>
        <v>512</v>
      </c>
      <c r="M330" s="34"/>
      <c r="N330" s="34"/>
      <c r="O330">
        <v>324</v>
      </c>
      <c r="P330">
        <f t="shared" si="119"/>
        <v>205</v>
      </c>
      <c r="Q330">
        <f t="shared" si="120"/>
        <v>1</v>
      </c>
      <c r="R330">
        <f t="shared" ca="1" si="121"/>
        <v>1</v>
      </c>
      <c r="S330" t="str">
        <f t="shared" ca="1" si="122"/>
        <v>UE-20e #1</v>
      </c>
      <c r="T330" t="str">
        <f t="shared" ca="1" si="108"/>
        <v>LFA</v>
      </c>
      <c r="U330" t="str">
        <f t="shared" ca="1" si="109"/>
        <v>DV</v>
      </c>
      <c r="V330" s="37">
        <f t="shared" ca="1" si="110"/>
        <v>3456.010498687664</v>
      </c>
      <c r="W330" s="37">
        <f t="shared" ca="1" si="111"/>
        <v>3479.9606299212592</v>
      </c>
      <c r="X330" s="37">
        <f t="shared" ca="1" si="112"/>
        <v>8</v>
      </c>
      <c r="Y330" s="37">
        <f t="shared" ca="1" si="113"/>
        <v>8</v>
      </c>
      <c r="Z330" s="35">
        <f t="shared" ca="1" si="123"/>
        <v>3200</v>
      </c>
      <c r="AA330" s="35">
        <f t="shared" ca="1" si="114"/>
        <v>3600</v>
      </c>
      <c r="AB330" s="35">
        <f t="shared" ca="1" si="115"/>
        <v>3456.010498687664</v>
      </c>
      <c r="AC330" s="35">
        <f t="shared" ca="1" si="116"/>
        <v>3479.9606299212592</v>
      </c>
      <c r="AD330" s="35">
        <f t="shared" ca="1" si="124"/>
        <v>23.95013123359513</v>
      </c>
    </row>
    <row r="331" spans="1:30" x14ac:dyDescent="0.25">
      <c r="A331" t="s">
        <v>188</v>
      </c>
      <c r="B331" t="s">
        <v>9</v>
      </c>
      <c r="C331" t="s">
        <v>8</v>
      </c>
      <c r="D331" s="37">
        <v>1687.5656167979002</v>
      </c>
      <c r="E331" s="37">
        <v>1689.9999999999998</v>
      </c>
      <c r="F331" s="37">
        <v>1521</v>
      </c>
      <c r="G331" s="37">
        <f t="shared" si="117"/>
        <v>1687.5656167979002</v>
      </c>
      <c r="H331" s="37">
        <f t="shared" si="105"/>
        <v>2.4343832020995251</v>
      </c>
      <c r="I331" s="37">
        <f t="shared" si="106"/>
        <v>166.56561679790025</v>
      </c>
      <c r="J331" s="37">
        <f t="shared" si="107"/>
        <v>168.99999999999977</v>
      </c>
      <c r="K331" s="37">
        <f t="shared" si="118"/>
        <v>1</v>
      </c>
      <c r="L331" s="35">
        <f t="shared" si="125"/>
        <v>513</v>
      </c>
      <c r="M331" s="34"/>
      <c r="N331" s="34"/>
      <c r="O331">
        <v>325</v>
      </c>
      <c r="P331">
        <f t="shared" si="119"/>
        <v>206</v>
      </c>
      <c r="Q331">
        <f t="shared" si="120"/>
        <v>1</v>
      </c>
      <c r="R331">
        <f t="shared" ca="1" si="121"/>
        <v>2</v>
      </c>
      <c r="S331" t="str">
        <f t="shared" ca="1" si="122"/>
        <v>UE-20e #1</v>
      </c>
      <c r="T331" t="str">
        <f t="shared" ca="1" si="108"/>
        <v>TCU</v>
      </c>
      <c r="U331" t="str">
        <f t="shared" ca="1" si="109"/>
        <v>ZC</v>
      </c>
      <c r="V331" s="37">
        <f t="shared" ca="1" si="110"/>
        <v>3479.9606299212592</v>
      </c>
      <c r="W331" s="37">
        <f t="shared" ca="1" si="111"/>
        <v>3638.0971128608926</v>
      </c>
      <c r="X331" s="37">
        <f t="shared" ca="1" si="112"/>
        <v>8</v>
      </c>
      <c r="Y331" s="37">
        <f t="shared" ca="1" si="113"/>
        <v>8</v>
      </c>
      <c r="Z331" s="35">
        <f t="shared" ca="1" si="123"/>
        <v>3200</v>
      </c>
      <c r="AA331" s="35">
        <f t="shared" ca="1" si="114"/>
        <v>3600</v>
      </c>
      <c r="AB331" s="35">
        <f t="shared" ca="1" si="115"/>
        <v>3479.9606299212592</v>
      </c>
      <c r="AC331" s="35">
        <f t="shared" ca="1" si="116"/>
        <v>3600</v>
      </c>
      <c r="AD331" s="35">
        <f t="shared" ca="1" si="124"/>
        <v>120.03937007874083</v>
      </c>
    </row>
    <row r="332" spans="1:30" x14ac:dyDescent="0.25">
      <c r="A332" t="s">
        <v>188</v>
      </c>
      <c r="B332" t="s">
        <v>9</v>
      </c>
      <c r="C332" t="s">
        <v>12</v>
      </c>
      <c r="D332" s="37">
        <v>1689.9999999999998</v>
      </c>
      <c r="E332" s="37">
        <v>1746.6207349081365</v>
      </c>
      <c r="F332" s="37">
        <v>1521</v>
      </c>
      <c r="G332" s="37">
        <f t="shared" si="117"/>
        <v>1689.9999999999998</v>
      </c>
      <c r="H332" s="37">
        <f t="shared" si="105"/>
        <v>56.620734908136683</v>
      </c>
      <c r="I332" s="37">
        <f t="shared" si="106"/>
        <v>168.99999999999977</v>
      </c>
      <c r="J332" s="37">
        <f t="shared" si="107"/>
        <v>225.62073490813646</v>
      </c>
      <c r="K332" s="37">
        <f t="shared" si="118"/>
        <v>1</v>
      </c>
      <c r="L332" s="35">
        <f t="shared" si="125"/>
        <v>514</v>
      </c>
      <c r="M332" s="34"/>
      <c r="N332" s="34"/>
      <c r="O332">
        <v>326</v>
      </c>
      <c r="P332">
        <f t="shared" si="119"/>
        <v>206</v>
      </c>
      <c r="Q332">
        <f t="shared" si="120"/>
        <v>2</v>
      </c>
      <c r="R332">
        <f t="shared" ca="1" si="121"/>
        <v>2</v>
      </c>
      <c r="S332" t="str">
        <f t="shared" ca="1" si="122"/>
        <v>UE-20e #1</v>
      </c>
      <c r="T332" t="str">
        <f t="shared" ca="1" si="108"/>
        <v>TCU</v>
      </c>
      <c r="U332" t="str">
        <f t="shared" ca="1" si="109"/>
        <v>ZC</v>
      </c>
      <c r="V332" s="37">
        <f t="shared" ca="1" si="110"/>
        <v>3479.9606299212592</v>
      </c>
      <c r="W332" s="37">
        <f t="shared" ca="1" si="111"/>
        <v>3638.0971128608926</v>
      </c>
      <c r="X332" s="37">
        <f t="shared" ca="1" si="112"/>
        <v>8</v>
      </c>
      <c r="Y332" s="37">
        <f t="shared" ca="1" si="113"/>
        <v>9</v>
      </c>
      <c r="Z332" s="35">
        <f t="shared" ca="1" si="123"/>
        <v>3600</v>
      </c>
      <c r="AA332" s="35">
        <f t="shared" ca="1" si="114"/>
        <v>4000</v>
      </c>
      <c r="AB332" s="35">
        <f t="shared" ca="1" si="115"/>
        <v>3600</v>
      </c>
      <c r="AC332" s="35">
        <f t="shared" ca="1" si="116"/>
        <v>3638.0971128608926</v>
      </c>
      <c r="AD332" s="35">
        <f t="shared" ca="1" si="124"/>
        <v>38.097112860892594</v>
      </c>
    </row>
    <row r="333" spans="1:30" x14ac:dyDescent="0.25">
      <c r="A333" t="s">
        <v>188</v>
      </c>
      <c r="B333" t="s">
        <v>11</v>
      </c>
      <c r="C333" t="s">
        <v>12</v>
      </c>
      <c r="D333" s="37">
        <v>1746.6207349081365</v>
      </c>
      <c r="E333" s="37">
        <v>1979.5603674540682</v>
      </c>
      <c r="F333" s="37">
        <v>1521</v>
      </c>
      <c r="G333" s="37">
        <f t="shared" si="117"/>
        <v>1746.6207349081365</v>
      </c>
      <c r="H333" s="37">
        <f t="shared" si="105"/>
        <v>232.93963254593177</v>
      </c>
      <c r="I333" s="37">
        <f t="shared" si="106"/>
        <v>225.62073490813646</v>
      </c>
      <c r="J333" s="37">
        <f t="shared" si="107"/>
        <v>458.56036745406823</v>
      </c>
      <c r="K333" s="37">
        <f t="shared" si="118"/>
        <v>2</v>
      </c>
      <c r="L333" s="35">
        <f t="shared" si="125"/>
        <v>515</v>
      </c>
      <c r="M333" s="34"/>
      <c r="N333" s="34"/>
      <c r="O333">
        <v>327</v>
      </c>
      <c r="P333">
        <f t="shared" si="119"/>
        <v>207</v>
      </c>
      <c r="Q333">
        <f t="shared" si="120"/>
        <v>1</v>
      </c>
      <c r="R333">
        <f t="shared" ca="1" si="121"/>
        <v>1</v>
      </c>
      <c r="S333" t="str">
        <f t="shared" ca="1" si="122"/>
        <v>UE-20e #1</v>
      </c>
      <c r="T333" t="str">
        <f t="shared" ca="1" si="108"/>
        <v>TCU</v>
      </c>
      <c r="U333" t="str">
        <f t="shared" ca="1" si="109"/>
        <v>ZC</v>
      </c>
      <c r="V333" s="37">
        <f t="shared" ca="1" si="110"/>
        <v>3638.0971128608926</v>
      </c>
      <c r="W333" s="37">
        <f t="shared" ca="1" si="111"/>
        <v>3778.8451443569547</v>
      </c>
      <c r="X333" s="37">
        <f t="shared" ca="1" si="112"/>
        <v>9</v>
      </c>
      <c r="Y333" s="37">
        <f t="shared" ca="1" si="113"/>
        <v>9</v>
      </c>
      <c r="Z333" s="35">
        <f t="shared" ca="1" si="123"/>
        <v>3600</v>
      </c>
      <c r="AA333" s="35">
        <f t="shared" ca="1" si="114"/>
        <v>4000</v>
      </c>
      <c r="AB333" s="35">
        <f t="shared" ca="1" si="115"/>
        <v>3638.0971128608926</v>
      </c>
      <c r="AC333" s="35">
        <f t="shared" ca="1" si="116"/>
        <v>3778.8451443569547</v>
      </c>
      <c r="AD333" s="35">
        <f t="shared" ca="1" si="124"/>
        <v>140.74803149606214</v>
      </c>
    </row>
    <row r="334" spans="1:30" x14ac:dyDescent="0.25">
      <c r="A334" t="s">
        <v>188</v>
      </c>
      <c r="B334" t="s">
        <v>11</v>
      </c>
      <c r="C334" t="s">
        <v>12</v>
      </c>
      <c r="D334" s="37">
        <v>1979.5603674540682</v>
      </c>
      <c r="E334" s="37">
        <v>1985</v>
      </c>
      <c r="F334" s="37">
        <v>1521</v>
      </c>
      <c r="G334" s="37">
        <f t="shared" si="117"/>
        <v>1979.5603674540682</v>
      </c>
      <c r="H334" s="37">
        <f t="shared" si="105"/>
        <v>5.4396325459317723</v>
      </c>
      <c r="I334" s="37">
        <f t="shared" si="106"/>
        <v>458.56036745406823</v>
      </c>
      <c r="J334" s="37">
        <f t="shared" si="107"/>
        <v>464</v>
      </c>
      <c r="K334" s="37">
        <f t="shared" si="118"/>
        <v>1</v>
      </c>
      <c r="L334" s="35">
        <f t="shared" si="125"/>
        <v>517</v>
      </c>
      <c r="M334" s="34"/>
      <c r="N334" s="34"/>
      <c r="O334">
        <v>328</v>
      </c>
      <c r="P334">
        <f t="shared" si="119"/>
        <v>208</v>
      </c>
      <c r="Q334">
        <f t="shared" si="120"/>
        <v>1</v>
      </c>
      <c r="R334">
        <f t="shared" ca="1" si="121"/>
        <v>2</v>
      </c>
      <c r="S334" t="str">
        <f t="shared" ca="1" si="122"/>
        <v>UE-20e #1</v>
      </c>
      <c r="T334" t="str">
        <f t="shared" ca="1" si="108"/>
        <v>LFA</v>
      </c>
      <c r="U334" t="str">
        <f t="shared" ca="1" si="109"/>
        <v>DV</v>
      </c>
      <c r="V334" s="37">
        <f t="shared" ca="1" si="110"/>
        <v>3778.8451443569547</v>
      </c>
      <c r="W334" s="37">
        <f t="shared" ca="1" si="111"/>
        <v>4128.9107611548552</v>
      </c>
      <c r="X334" s="37">
        <f t="shared" ca="1" si="112"/>
        <v>9</v>
      </c>
      <c r="Y334" s="37">
        <f t="shared" ca="1" si="113"/>
        <v>9</v>
      </c>
      <c r="Z334" s="35">
        <f t="shared" ca="1" si="123"/>
        <v>3600</v>
      </c>
      <c r="AA334" s="35">
        <f t="shared" ca="1" si="114"/>
        <v>4000</v>
      </c>
      <c r="AB334" s="35">
        <f t="shared" ca="1" si="115"/>
        <v>3778.8451443569547</v>
      </c>
      <c r="AC334" s="35">
        <f t="shared" ca="1" si="116"/>
        <v>4000</v>
      </c>
      <c r="AD334" s="35">
        <f t="shared" ca="1" si="124"/>
        <v>221.15485564304527</v>
      </c>
    </row>
    <row r="335" spans="1:30" x14ac:dyDescent="0.25">
      <c r="A335" t="s">
        <v>188</v>
      </c>
      <c r="B335" t="s">
        <v>11</v>
      </c>
      <c r="C335" t="s">
        <v>190</v>
      </c>
      <c r="D335" s="37">
        <v>1985</v>
      </c>
      <c r="E335" s="37">
        <v>2274.8359580052493</v>
      </c>
      <c r="F335" s="37">
        <v>1521</v>
      </c>
      <c r="G335" s="37">
        <f t="shared" si="117"/>
        <v>1985</v>
      </c>
      <c r="H335" s="37">
        <f t="shared" si="105"/>
        <v>289.83595800524927</v>
      </c>
      <c r="I335" s="37">
        <f t="shared" si="106"/>
        <v>464</v>
      </c>
      <c r="J335" s="37">
        <f t="shared" si="107"/>
        <v>753.83595800524927</v>
      </c>
      <c r="K335" s="37">
        <f t="shared" si="118"/>
        <v>1</v>
      </c>
      <c r="L335" s="35">
        <f t="shared" si="125"/>
        <v>518</v>
      </c>
      <c r="M335" s="34"/>
      <c r="N335" s="34"/>
      <c r="O335">
        <v>329</v>
      </c>
      <c r="P335">
        <f t="shared" si="119"/>
        <v>208</v>
      </c>
      <c r="Q335">
        <f t="shared" si="120"/>
        <v>2</v>
      </c>
      <c r="R335">
        <f t="shared" ca="1" si="121"/>
        <v>2</v>
      </c>
      <c r="S335" t="str">
        <f t="shared" ca="1" si="122"/>
        <v>UE-20e #1</v>
      </c>
      <c r="T335" t="str">
        <f t="shared" ca="1" si="108"/>
        <v>LFA</v>
      </c>
      <c r="U335" t="str">
        <f t="shared" ca="1" si="109"/>
        <v>DV</v>
      </c>
      <c r="V335" s="37">
        <f t="shared" ca="1" si="110"/>
        <v>3778.8451443569547</v>
      </c>
      <c r="W335" s="37">
        <f t="shared" ca="1" si="111"/>
        <v>4128.9107611548552</v>
      </c>
      <c r="X335" s="37">
        <f t="shared" ca="1" si="112"/>
        <v>9</v>
      </c>
      <c r="Y335" s="37">
        <f t="shared" ca="1" si="113"/>
        <v>10</v>
      </c>
      <c r="Z335" s="35">
        <f t="shared" ca="1" si="123"/>
        <v>4000</v>
      </c>
      <c r="AA335" s="35">
        <f t="shared" ca="1" si="114"/>
        <v>4400</v>
      </c>
      <c r="AB335" s="35">
        <f t="shared" ca="1" si="115"/>
        <v>4000</v>
      </c>
      <c r="AC335" s="35">
        <f t="shared" ca="1" si="116"/>
        <v>4128.9107611548552</v>
      </c>
      <c r="AD335" s="35">
        <f t="shared" ca="1" si="124"/>
        <v>128.91076115485521</v>
      </c>
    </row>
    <row r="336" spans="1:30" x14ac:dyDescent="0.25">
      <c r="A336" t="s">
        <v>188</v>
      </c>
      <c r="B336" t="s">
        <v>11</v>
      </c>
      <c r="C336" t="s">
        <v>190</v>
      </c>
      <c r="D336" s="37">
        <v>2274.8359580052493</v>
      </c>
      <c r="E336" s="37">
        <v>2282.9999999999995</v>
      </c>
      <c r="F336" s="37">
        <v>1521</v>
      </c>
      <c r="G336" s="37">
        <f t="shared" si="117"/>
        <v>2274.8359580052493</v>
      </c>
      <c r="H336" s="37">
        <f t="shared" si="105"/>
        <v>8.1640419947502778</v>
      </c>
      <c r="I336" s="37">
        <f t="shared" si="106"/>
        <v>753.83595800524927</v>
      </c>
      <c r="J336" s="37">
        <f t="shared" si="107"/>
        <v>761.99999999999955</v>
      </c>
      <c r="K336" s="37">
        <f t="shared" si="118"/>
        <v>1</v>
      </c>
      <c r="L336" s="35">
        <f t="shared" si="125"/>
        <v>519</v>
      </c>
      <c r="M336" s="34"/>
      <c r="N336" s="34"/>
      <c r="O336">
        <v>330</v>
      </c>
      <c r="P336">
        <f t="shared" si="119"/>
        <v>209</v>
      </c>
      <c r="Q336">
        <f t="shared" si="120"/>
        <v>1</v>
      </c>
      <c r="R336">
        <f t="shared" ca="1" si="121"/>
        <v>1</v>
      </c>
      <c r="S336" t="str">
        <f t="shared" ca="1" si="122"/>
        <v>UE-20e #1</v>
      </c>
      <c r="T336" t="str">
        <f t="shared" ca="1" si="108"/>
        <v>TCU</v>
      </c>
      <c r="U336" t="str">
        <f t="shared" ca="1" si="109"/>
        <v>ZC</v>
      </c>
      <c r="V336" s="37">
        <f t="shared" ca="1" si="110"/>
        <v>4128.9107611548552</v>
      </c>
      <c r="W336" s="37">
        <f t="shared" ca="1" si="111"/>
        <v>4165</v>
      </c>
      <c r="X336" s="37">
        <f t="shared" ca="1" si="112"/>
        <v>10</v>
      </c>
      <c r="Y336" s="37">
        <f t="shared" ca="1" si="113"/>
        <v>10</v>
      </c>
      <c r="Z336" s="35">
        <f t="shared" ca="1" si="123"/>
        <v>4000</v>
      </c>
      <c r="AA336" s="35">
        <f t="shared" ca="1" si="114"/>
        <v>4400</v>
      </c>
      <c r="AB336" s="35">
        <f t="shared" ca="1" si="115"/>
        <v>4128.9107611548552</v>
      </c>
      <c r="AC336" s="35">
        <f t="shared" ca="1" si="116"/>
        <v>4165</v>
      </c>
      <c r="AD336" s="35">
        <f t="shared" ca="1" si="124"/>
        <v>36.089238845144791</v>
      </c>
    </row>
    <row r="337" spans="1:30" x14ac:dyDescent="0.25">
      <c r="A337" t="s">
        <v>188</v>
      </c>
      <c r="B337" t="s">
        <v>11</v>
      </c>
      <c r="C337" t="s">
        <v>39</v>
      </c>
      <c r="D337" s="37">
        <v>2282.9999999999995</v>
      </c>
      <c r="E337" s="37">
        <v>2366.6994750656168</v>
      </c>
      <c r="F337" s="37">
        <v>1521</v>
      </c>
      <c r="G337" s="37">
        <f t="shared" si="117"/>
        <v>2282.9999999999995</v>
      </c>
      <c r="H337" s="37">
        <f t="shared" si="105"/>
        <v>83.699475065617207</v>
      </c>
      <c r="I337" s="37">
        <f t="shared" si="106"/>
        <v>761.99999999999955</v>
      </c>
      <c r="J337" s="37">
        <f t="shared" si="107"/>
        <v>845.69947506561675</v>
      </c>
      <c r="K337" s="37">
        <f t="shared" si="118"/>
        <v>2</v>
      </c>
      <c r="L337" s="35">
        <f t="shared" si="125"/>
        <v>520</v>
      </c>
      <c r="M337" s="34"/>
      <c r="N337" s="34"/>
      <c r="O337">
        <v>331</v>
      </c>
      <c r="P337">
        <f t="shared" si="119"/>
        <v>210</v>
      </c>
      <c r="Q337">
        <f t="shared" si="120"/>
        <v>1</v>
      </c>
      <c r="R337">
        <f t="shared" ca="1" si="121"/>
        <v>2</v>
      </c>
      <c r="S337" t="str">
        <f t="shared" ca="1" si="122"/>
        <v>UE-20e #1</v>
      </c>
      <c r="T337" t="str">
        <f t="shared" ca="1" si="108"/>
        <v>LFA</v>
      </c>
      <c r="U337" t="str">
        <f t="shared" ca="1" si="109"/>
        <v>DV</v>
      </c>
      <c r="V337" s="37">
        <f t="shared" ca="1" si="110"/>
        <v>4165</v>
      </c>
      <c r="W337" s="37">
        <f t="shared" ca="1" si="111"/>
        <v>4560.0131233595803</v>
      </c>
      <c r="X337" s="37">
        <f t="shared" ca="1" si="112"/>
        <v>10</v>
      </c>
      <c r="Y337" s="37">
        <f t="shared" ca="1" si="113"/>
        <v>10</v>
      </c>
      <c r="Z337" s="35">
        <f t="shared" ca="1" si="123"/>
        <v>4000</v>
      </c>
      <c r="AA337" s="35">
        <f t="shared" ca="1" si="114"/>
        <v>4400</v>
      </c>
      <c r="AB337" s="35">
        <f t="shared" ca="1" si="115"/>
        <v>4165</v>
      </c>
      <c r="AC337" s="35">
        <f t="shared" ca="1" si="116"/>
        <v>4400</v>
      </c>
      <c r="AD337" s="35">
        <f t="shared" ca="1" si="124"/>
        <v>235</v>
      </c>
    </row>
    <row r="338" spans="1:30" x14ac:dyDescent="0.25">
      <c r="A338" t="s">
        <v>188</v>
      </c>
      <c r="B338" t="s">
        <v>9</v>
      </c>
      <c r="C338" t="s">
        <v>39</v>
      </c>
      <c r="D338" s="37">
        <v>2366.6994750656168</v>
      </c>
      <c r="E338" s="37">
        <v>2370</v>
      </c>
      <c r="F338" s="37">
        <v>1521</v>
      </c>
      <c r="G338" s="37">
        <f t="shared" si="117"/>
        <v>2366.6994750656168</v>
      </c>
      <c r="H338" s="37">
        <f t="shared" si="105"/>
        <v>3.3005249343832475</v>
      </c>
      <c r="I338" s="37">
        <f t="shared" si="106"/>
        <v>845.69947506561675</v>
      </c>
      <c r="J338" s="37">
        <f t="shared" si="107"/>
        <v>849</v>
      </c>
      <c r="K338" s="37">
        <f t="shared" si="118"/>
        <v>1</v>
      </c>
      <c r="L338" s="35">
        <f t="shared" si="125"/>
        <v>522</v>
      </c>
      <c r="M338" s="34"/>
      <c r="N338" s="34"/>
      <c r="O338">
        <v>332</v>
      </c>
      <c r="P338">
        <f t="shared" si="119"/>
        <v>210</v>
      </c>
      <c r="Q338">
        <f t="shared" si="120"/>
        <v>2</v>
      </c>
      <c r="R338">
        <f t="shared" ca="1" si="121"/>
        <v>2</v>
      </c>
      <c r="S338" t="str">
        <f t="shared" ca="1" si="122"/>
        <v>UE-20e #1</v>
      </c>
      <c r="T338" t="str">
        <f t="shared" ca="1" si="108"/>
        <v>LFA</v>
      </c>
      <c r="U338" t="str">
        <f t="shared" ca="1" si="109"/>
        <v>DV</v>
      </c>
      <c r="V338" s="37">
        <f t="shared" ca="1" si="110"/>
        <v>4165</v>
      </c>
      <c r="W338" s="37">
        <f t="shared" ca="1" si="111"/>
        <v>4560.0131233595803</v>
      </c>
      <c r="X338" s="37">
        <f t="shared" ca="1" si="112"/>
        <v>10</v>
      </c>
      <c r="Y338" s="37">
        <f t="shared" ca="1" si="113"/>
        <v>11</v>
      </c>
      <c r="Z338" s="35">
        <f t="shared" ca="1" si="123"/>
        <v>4400</v>
      </c>
      <c r="AA338" s="35">
        <f t="shared" ca="1" si="114"/>
        <v>4800</v>
      </c>
      <c r="AB338" s="35">
        <f t="shared" ca="1" si="115"/>
        <v>4400</v>
      </c>
      <c r="AC338" s="35">
        <f t="shared" ca="1" si="116"/>
        <v>4560.0131233595803</v>
      </c>
      <c r="AD338" s="35">
        <f t="shared" ca="1" si="124"/>
        <v>160.01312335958028</v>
      </c>
    </row>
    <row r="339" spans="1:30" x14ac:dyDescent="0.25">
      <c r="A339" t="s">
        <v>188</v>
      </c>
      <c r="B339" t="s">
        <v>9</v>
      </c>
      <c r="C339" t="s">
        <v>5</v>
      </c>
      <c r="D339" s="37">
        <v>2370</v>
      </c>
      <c r="E339" s="37">
        <v>2695</v>
      </c>
      <c r="F339" s="37">
        <v>1521</v>
      </c>
      <c r="G339" s="37">
        <f t="shared" si="117"/>
        <v>2370</v>
      </c>
      <c r="H339" s="37">
        <f t="shared" si="105"/>
        <v>325</v>
      </c>
      <c r="I339" s="37">
        <f t="shared" si="106"/>
        <v>849</v>
      </c>
      <c r="J339" s="37">
        <f t="shared" si="107"/>
        <v>1174</v>
      </c>
      <c r="K339" s="37">
        <f t="shared" si="118"/>
        <v>1</v>
      </c>
      <c r="L339" s="35">
        <f t="shared" si="125"/>
        <v>523</v>
      </c>
      <c r="M339" s="34"/>
      <c r="N339" s="34"/>
      <c r="O339">
        <v>333</v>
      </c>
      <c r="P339">
        <f t="shared" si="119"/>
        <v>211</v>
      </c>
      <c r="Q339">
        <f t="shared" si="120"/>
        <v>1</v>
      </c>
      <c r="R339">
        <f t="shared" ca="1" si="121"/>
        <v>1</v>
      </c>
      <c r="S339" t="str">
        <f t="shared" ca="1" si="122"/>
        <v>UE-20f</v>
      </c>
      <c r="T339" t="str">
        <f t="shared" ca="1" si="108"/>
        <v>VTA</v>
      </c>
      <c r="U339" t="str">
        <f t="shared" ca="1" si="109"/>
        <v>GL</v>
      </c>
      <c r="V339" s="37">
        <f t="shared" ca="1" si="110"/>
        <v>0</v>
      </c>
      <c r="W339" s="37">
        <f t="shared" ca="1" si="111"/>
        <v>13.041994750655931</v>
      </c>
      <c r="X339" s="37">
        <f t="shared" ca="1" si="112"/>
        <v>0</v>
      </c>
      <c r="Y339" s="37">
        <f t="shared" ca="1" si="113"/>
        <v>0</v>
      </c>
      <c r="Z339" s="35">
        <f t="shared" ca="1" si="123"/>
        <v>0</v>
      </c>
      <c r="AA339" s="35">
        <f t="shared" ca="1" si="114"/>
        <v>400</v>
      </c>
      <c r="AB339" s="35">
        <f t="shared" ca="1" si="115"/>
        <v>0</v>
      </c>
      <c r="AC339" s="35">
        <f t="shared" ca="1" si="116"/>
        <v>13.041994750655931</v>
      </c>
      <c r="AD339" s="35">
        <f t="shared" ca="1" si="124"/>
        <v>13.041994750655931</v>
      </c>
    </row>
    <row r="340" spans="1:30" x14ac:dyDescent="0.25">
      <c r="A340" t="s">
        <v>188</v>
      </c>
      <c r="B340" t="s">
        <v>9</v>
      </c>
      <c r="C340" t="s">
        <v>5</v>
      </c>
      <c r="D340" s="37">
        <v>2695</v>
      </c>
      <c r="E340" s="37">
        <v>2760</v>
      </c>
      <c r="F340" s="37">
        <v>1521</v>
      </c>
      <c r="G340" s="37">
        <f t="shared" si="117"/>
        <v>2695</v>
      </c>
      <c r="H340" s="37">
        <f t="shared" si="105"/>
        <v>65</v>
      </c>
      <c r="I340" s="37">
        <f t="shared" si="106"/>
        <v>1174</v>
      </c>
      <c r="J340" s="37">
        <f t="shared" si="107"/>
        <v>1239</v>
      </c>
      <c r="K340" s="37">
        <f t="shared" si="118"/>
        <v>2</v>
      </c>
      <c r="L340" s="35">
        <f t="shared" si="125"/>
        <v>524</v>
      </c>
      <c r="M340" s="34"/>
      <c r="N340" s="34"/>
      <c r="O340">
        <v>334</v>
      </c>
      <c r="P340">
        <f t="shared" si="119"/>
        <v>212</v>
      </c>
      <c r="Q340">
        <f t="shared" si="120"/>
        <v>1</v>
      </c>
      <c r="R340">
        <f t="shared" ca="1" si="121"/>
        <v>1</v>
      </c>
      <c r="S340" t="str">
        <f t="shared" ca="1" si="122"/>
        <v>UE-20f</v>
      </c>
      <c r="T340" t="str">
        <f t="shared" ca="1" si="108"/>
        <v>TCU</v>
      </c>
      <c r="U340" t="str">
        <f t="shared" ca="1" si="109"/>
        <v>ZC</v>
      </c>
      <c r="V340" s="37">
        <f t="shared" ca="1" si="110"/>
        <v>13.041994750655931</v>
      </c>
      <c r="W340" s="37">
        <f t="shared" ca="1" si="111"/>
        <v>173.14698162729655</v>
      </c>
      <c r="X340" s="37">
        <f t="shared" ca="1" si="112"/>
        <v>0</v>
      </c>
      <c r="Y340" s="37">
        <f t="shared" ca="1" si="113"/>
        <v>0</v>
      </c>
      <c r="Z340" s="35">
        <f t="shared" ca="1" si="123"/>
        <v>0</v>
      </c>
      <c r="AA340" s="35">
        <f t="shared" ca="1" si="114"/>
        <v>400</v>
      </c>
      <c r="AB340" s="35">
        <f t="shared" ca="1" si="115"/>
        <v>13.041994750655931</v>
      </c>
      <c r="AC340" s="35">
        <f t="shared" ca="1" si="116"/>
        <v>173.14698162729655</v>
      </c>
      <c r="AD340" s="35">
        <f t="shared" ca="1" si="124"/>
        <v>160.10498687664062</v>
      </c>
    </row>
    <row r="341" spans="1:30" x14ac:dyDescent="0.25">
      <c r="A341" t="s">
        <v>188</v>
      </c>
      <c r="B341" t="s">
        <v>9</v>
      </c>
      <c r="C341" t="s">
        <v>191</v>
      </c>
      <c r="D341" s="37">
        <v>2760</v>
      </c>
      <c r="E341" s="37">
        <v>2878.510498687664</v>
      </c>
      <c r="F341" s="37">
        <v>1521</v>
      </c>
      <c r="G341" s="37">
        <f t="shared" si="117"/>
        <v>2760</v>
      </c>
      <c r="H341" s="37">
        <f t="shared" si="105"/>
        <v>118.51049868766404</v>
      </c>
      <c r="I341" s="37">
        <f t="shared" si="106"/>
        <v>1239</v>
      </c>
      <c r="J341" s="37">
        <f t="shared" si="107"/>
        <v>1357.510498687664</v>
      </c>
      <c r="K341" s="37">
        <f t="shared" si="118"/>
        <v>1</v>
      </c>
      <c r="L341" s="35">
        <f t="shared" si="125"/>
        <v>526</v>
      </c>
      <c r="M341" s="34"/>
      <c r="N341" s="34"/>
      <c r="O341">
        <v>335</v>
      </c>
      <c r="P341">
        <f t="shared" si="119"/>
        <v>213</v>
      </c>
      <c r="Q341">
        <f t="shared" si="120"/>
        <v>1</v>
      </c>
      <c r="R341">
        <f t="shared" ca="1" si="121"/>
        <v>2</v>
      </c>
      <c r="S341" t="str">
        <f t="shared" ca="1" si="122"/>
        <v>UE-20f</v>
      </c>
      <c r="T341" t="str">
        <f t="shared" ca="1" si="108"/>
        <v>TCU</v>
      </c>
      <c r="U341" t="str">
        <f t="shared" ca="1" si="109"/>
        <v>ZC</v>
      </c>
      <c r="V341" s="37">
        <f t="shared" ca="1" si="110"/>
        <v>173.14698162729655</v>
      </c>
      <c r="W341" s="37">
        <f t="shared" ca="1" si="111"/>
        <v>621.96587926509164</v>
      </c>
      <c r="X341" s="37">
        <f t="shared" ca="1" si="112"/>
        <v>0</v>
      </c>
      <c r="Y341" s="37">
        <f t="shared" ca="1" si="113"/>
        <v>0</v>
      </c>
      <c r="Z341" s="35">
        <f t="shared" ca="1" si="123"/>
        <v>0</v>
      </c>
      <c r="AA341" s="35">
        <f t="shared" ca="1" si="114"/>
        <v>400</v>
      </c>
      <c r="AB341" s="35">
        <f t="shared" ca="1" si="115"/>
        <v>173.14698162729655</v>
      </c>
      <c r="AC341" s="35">
        <f t="shared" ca="1" si="116"/>
        <v>400</v>
      </c>
      <c r="AD341" s="35">
        <f t="shared" ca="1" si="124"/>
        <v>226.85301837270345</v>
      </c>
    </row>
    <row r="342" spans="1:30" x14ac:dyDescent="0.25">
      <c r="A342" t="s">
        <v>188</v>
      </c>
      <c r="B342" t="s">
        <v>11</v>
      </c>
      <c r="C342" t="s">
        <v>191</v>
      </c>
      <c r="D342" s="37">
        <v>2878.510498687664</v>
      </c>
      <c r="E342" s="37">
        <v>2904.9999999999995</v>
      </c>
      <c r="F342" s="37">
        <v>1521</v>
      </c>
      <c r="G342" s="37">
        <f t="shared" si="117"/>
        <v>2878.510498687664</v>
      </c>
      <c r="H342" s="37">
        <f t="shared" si="105"/>
        <v>26.489501312335506</v>
      </c>
      <c r="I342" s="37">
        <f t="shared" si="106"/>
        <v>1357.510498687664</v>
      </c>
      <c r="J342" s="37">
        <f t="shared" si="107"/>
        <v>1383.9999999999995</v>
      </c>
      <c r="K342" s="37">
        <f t="shared" si="118"/>
        <v>1</v>
      </c>
      <c r="L342" s="35">
        <f t="shared" si="125"/>
        <v>527</v>
      </c>
      <c r="M342" s="34"/>
      <c r="N342" s="34"/>
      <c r="O342">
        <v>336</v>
      </c>
      <c r="P342">
        <f t="shared" si="119"/>
        <v>213</v>
      </c>
      <c r="Q342">
        <f t="shared" si="120"/>
        <v>2</v>
      </c>
      <c r="R342">
        <f t="shared" ca="1" si="121"/>
        <v>2</v>
      </c>
      <c r="S342" t="str">
        <f t="shared" ca="1" si="122"/>
        <v>UE-20f</v>
      </c>
      <c r="T342" t="str">
        <f t="shared" ca="1" si="108"/>
        <v>TCU</v>
      </c>
      <c r="U342" t="str">
        <f t="shared" ca="1" si="109"/>
        <v>ZC</v>
      </c>
      <c r="V342" s="37">
        <f t="shared" ca="1" si="110"/>
        <v>173.14698162729655</v>
      </c>
      <c r="W342" s="37">
        <f t="shared" ca="1" si="111"/>
        <v>621.96587926509164</v>
      </c>
      <c r="X342" s="37">
        <f t="shared" ca="1" si="112"/>
        <v>0</v>
      </c>
      <c r="Y342" s="37">
        <f t="shared" ca="1" si="113"/>
        <v>1</v>
      </c>
      <c r="Z342" s="35">
        <f t="shared" ca="1" si="123"/>
        <v>400</v>
      </c>
      <c r="AA342" s="35">
        <f t="shared" ca="1" si="114"/>
        <v>800</v>
      </c>
      <c r="AB342" s="35">
        <f t="shared" ca="1" si="115"/>
        <v>400</v>
      </c>
      <c r="AC342" s="35">
        <f t="shared" ca="1" si="116"/>
        <v>621.96587926509164</v>
      </c>
      <c r="AD342" s="35">
        <f t="shared" ca="1" si="124"/>
        <v>221.96587926509164</v>
      </c>
    </row>
    <row r="343" spans="1:30" x14ac:dyDescent="0.25">
      <c r="A343" t="s">
        <v>188</v>
      </c>
      <c r="B343" t="s">
        <v>11</v>
      </c>
      <c r="C343" t="s">
        <v>192</v>
      </c>
      <c r="D343" s="37">
        <v>2904.9999999999995</v>
      </c>
      <c r="E343" s="37">
        <v>3221</v>
      </c>
      <c r="F343" s="37">
        <v>1521</v>
      </c>
      <c r="G343" s="37">
        <f t="shared" si="117"/>
        <v>2904.9999999999995</v>
      </c>
      <c r="H343" s="37">
        <f t="shared" si="105"/>
        <v>316.00000000000045</v>
      </c>
      <c r="I343" s="37">
        <f t="shared" si="106"/>
        <v>1383.9999999999995</v>
      </c>
      <c r="J343" s="37">
        <f t="shared" si="107"/>
        <v>1700</v>
      </c>
      <c r="K343" s="37">
        <f t="shared" si="118"/>
        <v>2</v>
      </c>
      <c r="L343" s="35">
        <f t="shared" si="125"/>
        <v>528</v>
      </c>
      <c r="M343" s="34"/>
      <c r="N343" s="34"/>
      <c r="O343">
        <v>337</v>
      </c>
      <c r="P343">
        <f t="shared" si="119"/>
        <v>214</v>
      </c>
      <c r="Q343">
        <f t="shared" si="120"/>
        <v>1</v>
      </c>
      <c r="R343">
        <f t="shared" ca="1" si="121"/>
        <v>1</v>
      </c>
      <c r="S343" t="str">
        <f t="shared" ca="1" si="122"/>
        <v>UE-20f</v>
      </c>
      <c r="T343" t="str">
        <f t="shared" ca="1" si="108"/>
        <v>TCU</v>
      </c>
      <c r="U343" t="str">
        <f t="shared" ca="1" si="109"/>
        <v>ZC</v>
      </c>
      <c r="V343" s="37">
        <f t="shared" ca="1" si="110"/>
        <v>621.96587926509164</v>
      </c>
      <c r="W343" s="37">
        <f t="shared" ca="1" si="111"/>
        <v>694.14435695538032</v>
      </c>
      <c r="X343" s="37">
        <f t="shared" ca="1" si="112"/>
        <v>1</v>
      </c>
      <c r="Y343" s="37">
        <f t="shared" ca="1" si="113"/>
        <v>1</v>
      </c>
      <c r="Z343" s="35">
        <f t="shared" ca="1" si="123"/>
        <v>400</v>
      </c>
      <c r="AA343" s="35">
        <f t="shared" ca="1" si="114"/>
        <v>800</v>
      </c>
      <c r="AB343" s="35">
        <f t="shared" ca="1" si="115"/>
        <v>621.96587926509164</v>
      </c>
      <c r="AC343" s="35">
        <f t="shared" ca="1" si="116"/>
        <v>694.14435695538032</v>
      </c>
      <c r="AD343" s="35">
        <f t="shared" ca="1" si="124"/>
        <v>72.178477690288673</v>
      </c>
    </row>
    <row r="344" spans="1:30" x14ac:dyDescent="0.25">
      <c r="A344" t="s">
        <v>188</v>
      </c>
      <c r="B344" t="s">
        <v>11</v>
      </c>
      <c r="C344" t="s">
        <v>192</v>
      </c>
      <c r="D344" s="37">
        <v>3221</v>
      </c>
      <c r="E344" s="37">
        <v>3449.9999999999995</v>
      </c>
      <c r="F344" s="37">
        <v>1521</v>
      </c>
      <c r="G344" s="37">
        <f t="shared" si="117"/>
        <v>3221</v>
      </c>
      <c r="H344" s="37">
        <f t="shared" si="105"/>
        <v>228.99999999999955</v>
      </c>
      <c r="I344" s="37">
        <f t="shared" si="106"/>
        <v>1700</v>
      </c>
      <c r="J344" s="37">
        <f t="shared" si="107"/>
        <v>1928.9999999999995</v>
      </c>
      <c r="K344" s="37">
        <f t="shared" si="118"/>
        <v>1</v>
      </c>
      <c r="L344" s="35">
        <f t="shared" si="125"/>
        <v>530</v>
      </c>
      <c r="M344" s="34"/>
      <c r="N344" s="34"/>
      <c r="O344">
        <v>338</v>
      </c>
      <c r="P344">
        <f t="shared" si="119"/>
        <v>215</v>
      </c>
      <c r="Q344">
        <f t="shared" si="120"/>
        <v>1</v>
      </c>
      <c r="R344">
        <f t="shared" ca="1" si="121"/>
        <v>2</v>
      </c>
      <c r="S344" t="str">
        <f t="shared" ca="1" si="122"/>
        <v>UE-20f</v>
      </c>
      <c r="T344" t="str">
        <f t="shared" ca="1" si="108"/>
        <v>TCU</v>
      </c>
      <c r="U344" t="str">
        <f t="shared" ca="1" si="109"/>
        <v>ZC</v>
      </c>
      <c r="V344" s="37">
        <f t="shared" ca="1" si="110"/>
        <v>694.14435695538032</v>
      </c>
      <c r="W344" s="37">
        <f t="shared" ca="1" si="111"/>
        <v>828.00262467191624</v>
      </c>
      <c r="X344" s="37">
        <f t="shared" ca="1" si="112"/>
        <v>1</v>
      </c>
      <c r="Y344" s="37">
        <f t="shared" ca="1" si="113"/>
        <v>1</v>
      </c>
      <c r="Z344" s="35">
        <f t="shared" ca="1" si="123"/>
        <v>400</v>
      </c>
      <c r="AA344" s="35">
        <f t="shared" ca="1" si="114"/>
        <v>800</v>
      </c>
      <c r="AB344" s="35">
        <f t="shared" ca="1" si="115"/>
        <v>694.14435695538032</v>
      </c>
      <c r="AC344" s="35">
        <f t="shared" ca="1" si="116"/>
        <v>800</v>
      </c>
      <c r="AD344" s="35">
        <f t="shared" ca="1" si="124"/>
        <v>105.85564304461968</v>
      </c>
    </row>
    <row r="345" spans="1:30" x14ac:dyDescent="0.25">
      <c r="A345" t="s">
        <v>188</v>
      </c>
      <c r="B345" t="s">
        <v>11</v>
      </c>
      <c r="C345" t="s">
        <v>192</v>
      </c>
      <c r="D345" s="37">
        <v>3449.9999999999995</v>
      </c>
      <c r="E345" s="37">
        <v>3498.9501312335956</v>
      </c>
      <c r="F345" s="37">
        <v>1521</v>
      </c>
      <c r="G345" s="37">
        <f t="shared" si="117"/>
        <v>3449.9999999999995</v>
      </c>
      <c r="H345" s="37">
        <f t="shared" si="105"/>
        <v>48.950131233596039</v>
      </c>
      <c r="I345" s="37">
        <f t="shared" si="106"/>
        <v>1928.9999999999995</v>
      </c>
      <c r="J345" s="37">
        <f t="shared" si="107"/>
        <v>1977.9501312335956</v>
      </c>
      <c r="K345" s="37">
        <f t="shared" si="118"/>
        <v>1</v>
      </c>
      <c r="L345" s="35">
        <f t="shared" si="125"/>
        <v>531</v>
      </c>
      <c r="M345" s="34"/>
      <c r="N345" s="34"/>
      <c r="O345">
        <v>339</v>
      </c>
      <c r="P345">
        <f t="shared" si="119"/>
        <v>215</v>
      </c>
      <c r="Q345">
        <f t="shared" si="120"/>
        <v>2</v>
      </c>
      <c r="R345">
        <f t="shared" ca="1" si="121"/>
        <v>2</v>
      </c>
      <c r="S345" t="str">
        <f t="shared" ca="1" si="122"/>
        <v>UE-20f</v>
      </c>
      <c r="T345" t="str">
        <f t="shared" ca="1" si="108"/>
        <v>TCU</v>
      </c>
      <c r="U345" t="str">
        <f t="shared" ca="1" si="109"/>
        <v>ZC</v>
      </c>
      <c r="V345" s="37">
        <f t="shared" ca="1" si="110"/>
        <v>694.14435695538032</v>
      </c>
      <c r="W345" s="37">
        <f t="shared" ca="1" si="111"/>
        <v>828.00262467191624</v>
      </c>
      <c r="X345" s="37">
        <f t="shared" ca="1" si="112"/>
        <v>1</v>
      </c>
      <c r="Y345" s="37">
        <f t="shared" ca="1" si="113"/>
        <v>2</v>
      </c>
      <c r="Z345" s="35">
        <f t="shared" ca="1" si="123"/>
        <v>800</v>
      </c>
      <c r="AA345" s="35">
        <f t="shared" ca="1" si="114"/>
        <v>1200</v>
      </c>
      <c r="AB345" s="35">
        <f t="shared" ca="1" si="115"/>
        <v>800</v>
      </c>
      <c r="AC345" s="35">
        <f t="shared" ca="1" si="116"/>
        <v>828.00262467191624</v>
      </c>
      <c r="AD345" s="35">
        <f t="shared" ca="1" si="124"/>
        <v>28.002624671916237</v>
      </c>
    </row>
    <row r="346" spans="1:30" x14ac:dyDescent="0.25">
      <c r="A346" t="s">
        <v>21</v>
      </c>
      <c r="B346" t="s">
        <v>9</v>
      </c>
      <c r="C346" t="s">
        <v>12</v>
      </c>
      <c r="D346" s="37">
        <v>2000</v>
      </c>
      <c r="E346" s="37">
        <v>2120.0787401574803</v>
      </c>
      <c r="F346" s="37">
        <v>2015</v>
      </c>
      <c r="G346" s="37">
        <f t="shared" si="117"/>
        <v>2015</v>
      </c>
      <c r="H346" s="37">
        <f t="shared" si="105"/>
        <v>105.0787401574803</v>
      </c>
      <c r="I346" s="37">
        <f t="shared" si="106"/>
        <v>0</v>
      </c>
      <c r="J346" s="37">
        <f t="shared" si="107"/>
        <v>105.0787401574803</v>
      </c>
      <c r="K346" s="37">
        <f t="shared" si="118"/>
        <v>1</v>
      </c>
      <c r="L346" s="35">
        <f t="shared" si="125"/>
        <v>532</v>
      </c>
      <c r="M346" s="34"/>
      <c r="N346" s="34"/>
      <c r="O346">
        <v>340</v>
      </c>
      <c r="P346">
        <f t="shared" si="119"/>
        <v>216</v>
      </c>
      <c r="Q346">
        <f t="shared" si="120"/>
        <v>1</v>
      </c>
      <c r="R346">
        <f t="shared" ca="1" si="121"/>
        <v>1</v>
      </c>
      <c r="S346" t="str">
        <f t="shared" ca="1" si="122"/>
        <v>UE-20f</v>
      </c>
      <c r="T346" t="str">
        <f t="shared" ca="1" si="108"/>
        <v>WTA</v>
      </c>
      <c r="U346" t="str">
        <f t="shared" ca="1" si="109"/>
        <v>DV</v>
      </c>
      <c r="V346" s="37">
        <f t="shared" ca="1" si="110"/>
        <v>828.00262467191624</v>
      </c>
      <c r="W346" s="37">
        <f t="shared" ca="1" si="111"/>
        <v>842.11023622047242</v>
      </c>
      <c r="X346" s="37">
        <f t="shared" ca="1" si="112"/>
        <v>2</v>
      </c>
      <c r="Y346" s="37">
        <f t="shared" ca="1" si="113"/>
        <v>2</v>
      </c>
      <c r="Z346" s="35">
        <f t="shared" ca="1" si="123"/>
        <v>800</v>
      </c>
      <c r="AA346" s="35">
        <f t="shared" ca="1" si="114"/>
        <v>1200</v>
      </c>
      <c r="AB346" s="35">
        <f t="shared" ca="1" si="115"/>
        <v>828.00262467191624</v>
      </c>
      <c r="AC346" s="35">
        <f t="shared" ca="1" si="116"/>
        <v>842.11023622047242</v>
      </c>
      <c r="AD346" s="35">
        <f t="shared" ca="1" si="124"/>
        <v>14.107611548556179</v>
      </c>
    </row>
    <row r="347" spans="1:30" x14ac:dyDescent="0.25">
      <c r="A347" t="s">
        <v>21</v>
      </c>
      <c r="B347" t="s">
        <v>9</v>
      </c>
      <c r="C347" t="s">
        <v>5</v>
      </c>
      <c r="D347" s="37">
        <v>2120.0787401574803</v>
      </c>
      <c r="E347" s="37">
        <v>2178.1496062992123</v>
      </c>
      <c r="F347" s="37">
        <v>2015</v>
      </c>
      <c r="G347" s="37">
        <f t="shared" si="117"/>
        <v>2120.0787401574803</v>
      </c>
      <c r="H347" s="37">
        <f t="shared" si="105"/>
        <v>58.07086614173204</v>
      </c>
      <c r="I347" s="37">
        <f t="shared" si="106"/>
        <v>105.0787401574803</v>
      </c>
      <c r="J347" s="37">
        <f t="shared" si="107"/>
        <v>163.14960629921234</v>
      </c>
      <c r="K347" s="37">
        <f t="shared" si="118"/>
        <v>1</v>
      </c>
      <c r="L347" s="35">
        <f t="shared" si="125"/>
        <v>533</v>
      </c>
      <c r="M347" s="34"/>
      <c r="N347" s="34"/>
      <c r="O347">
        <v>341</v>
      </c>
      <c r="P347">
        <f t="shared" si="119"/>
        <v>217</v>
      </c>
      <c r="Q347">
        <f t="shared" si="120"/>
        <v>1</v>
      </c>
      <c r="R347">
        <f t="shared" ca="1" si="121"/>
        <v>1</v>
      </c>
      <c r="S347" t="str">
        <f t="shared" ca="1" si="122"/>
        <v>UE-20f</v>
      </c>
      <c r="T347" t="str">
        <f t="shared" ca="1" si="108"/>
        <v>WTA</v>
      </c>
      <c r="U347" t="str">
        <f t="shared" ca="1" si="109"/>
        <v>DV</v>
      </c>
      <c r="V347" s="37">
        <f t="shared" ca="1" si="110"/>
        <v>842.11023622047242</v>
      </c>
      <c r="W347" s="37">
        <f t="shared" ca="1" si="111"/>
        <v>947.09711286089214</v>
      </c>
      <c r="X347" s="37">
        <f t="shared" ca="1" si="112"/>
        <v>2</v>
      </c>
      <c r="Y347" s="37">
        <f t="shared" ca="1" si="113"/>
        <v>2</v>
      </c>
      <c r="Z347" s="35">
        <f t="shared" ca="1" si="123"/>
        <v>800</v>
      </c>
      <c r="AA347" s="35">
        <f t="shared" ca="1" si="114"/>
        <v>1200</v>
      </c>
      <c r="AB347" s="35">
        <f t="shared" ca="1" si="115"/>
        <v>842.11023622047242</v>
      </c>
      <c r="AC347" s="35">
        <f t="shared" ca="1" si="116"/>
        <v>947.09711286089214</v>
      </c>
      <c r="AD347" s="35">
        <f t="shared" ca="1" si="124"/>
        <v>104.98687664041972</v>
      </c>
    </row>
    <row r="348" spans="1:30" x14ac:dyDescent="0.25">
      <c r="A348" t="s">
        <v>21</v>
      </c>
      <c r="B348" t="s">
        <v>9</v>
      </c>
      <c r="C348" t="s">
        <v>7</v>
      </c>
      <c r="D348" s="37">
        <v>2178.1496062992123</v>
      </c>
      <c r="E348" s="37">
        <v>2209.9737532808399</v>
      </c>
      <c r="F348" s="37">
        <v>2015</v>
      </c>
      <c r="G348" s="37">
        <f t="shared" si="117"/>
        <v>2178.1496062992123</v>
      </c>
      <c r="H348" s="37">
        <f t="shared" si="105"/>
        <v>31.824146981627564</v>
      </c>
      <c r="I348" s="37">
        <f t="shared" si="106"/>
        <v>163.14960629921234</v>
      </c>
      <c r="J348" s="37">
        <f t="shared" si="107"/>
        <v>194.9737532808399</v>
      </c>
      <c r="K348" s="37">
        <f t="shared" si="118"/>
        <v>1</v>
      </c>
      <c r="L348" s="35">
        <f t="shared" si="125"/>
        <v>534</v>
      </c>
      <c r="M348" s="34"/>
      <c r="N348" s="34"/>
      <c r="O348">
        <v>342</v>
      </c>
      <c r="P348">
        <f t="shared" si="119"/>
        <v>218</v>
      </c>
      <c r="Q348">
        <f t="shared" si="120"/>
        <v>1</v>
      </c>
      <c r="R348">
        <f t="shared" ca="1" si="121"/>
        <v>1</v>
      </c>
      <c r="S348" t="str">
        <f t="shared" ca="1" si="122"/>
        <v>UE-20f</v>
      </c>
      <c r="T348" t="str">
        <f t="shared" ca="1" si="108"/>
        <v>TCU</v>
      </c>
      <c r="U348" t="str">
        <f t="shared" ca="1" si="109"/>
        <v>ZC</v>
      </c>
      <c r="V348" s="37">
        <f t="shared" ca="1" si="110"/>
        <v>947.09711286089214</v>
      </c>
      <c r="W348" s="37">
        <f t="shared" ca="1" si="111"/>
        <v>1058.9737532808399</v>
      </c>
      <c r="X348" s="37">
        <f t="shared" ca="1" si="112"/>
        <v>2</v>
      </c>
      <c r="Y348" s="37">
        <f t="shared" ca="1" si="113"/>
        <v>2</v>
      </c>
      <c r="Z348" s="35">
        <f t="shared" ca="1" si="123"/>
        <v>800</v>
      </c>
      <c r="AA348" s="35">
        <f t="shared" ca="1" si="114"/>
        <v>1200</v>
      </c>
      <c r="AB348" s="35">
        <f t="shared" ca="1" si="115"/>
        <v>947.09711286089214</v>
      </c>
      <c r="AC348" s="35">
        <f t="shared" ca="1" si="116"/>
        <v>1058.9737532808399</v>
      </c>
      <c r="AD348" s="35">
        <f t="shared" ca="1" si="124"/>
        <v>111.87664041994776</v>
      </c>
    </row>
    <row r="349" spans="1:30" x14ac:dyDescent="0.25">
      <c r="A349" t="s">
        <v>21</v>
      </c>
      <c r="B349" t="s">
        <v>11</v>
      </c>
      <c r="C349" t="s">
        <v>12</v>
      </c>
      <c r="D349" s="37">
        <v>2209.9737532808399</v>
      </c>
      <c r="E349" s="37">
        <v>2282.1522309711286</v>
      </c>
      <c r="F349" s="37">
        <v>2015</v>
      </c>
      <c r="G349" s="37">
        <f t="shared" si="117"/>
        <v>2209.9737532808399</v>
      </c>
      <c r="H349" s="37">
        <f t="shared" si="105"/>
        <v>72.178477690288673</v>
      </c>
      <c r="I349" s="37">
        <f t="shared" si="106"/>
        <v>194.9737532808399</v>
      </c>
      <c r="J349" s="37">
        <f t="shared" si="107"/>
        <v>267.15223097112857</v>
      </c>
      <c r="K349" s="37">
        <f t="shared" si="118"/>
        <v>1</v>
      </c>
      <c r="L349" s="35">
        <f t="shared" si="125"/>
        <v>535</v>
      </c>
      <c r="M349" s="34"/>
      <c r="N349" s="34"/>
      <c r="O349">
        <v>343</v>
      </c>
      <c r="P349">
        <f t="shared" si="119"/>
        <v>219</v>
      </c>
      <c r="Q349">
        <f t="shared" si="120"/>
        <v>1</v>
      </c>
      <c r="R349">
        <f t="shared" ca="1" si="121"/>
        <v>1</v>
      </c>
      <c r="S349" t="str">
        <f t="shared" ca="1" si="122"/>
        <v>UE-20f</v>
      </c>
      <c r="T349" t="str">
        <f t="shared" ca="1" si="108"/>
        <v>TCU</v>
      </c>
      <c r="U349" t="str">
        <f t="shared" ca="1" si="109"/>
        <v>ZC</v>
      </c>
      <c r="V349" s="37">
        <f t="shared" ca="1" si="110"/>
        <v>1058.9737532808399</v>
      </c>
      <c r="W349" s="37">
        <f t="shared" ca="1" si="111"/>
        <v>1174.1312335958005</v>
      </c>
      <c r="X349" s="37">
        <f t="shared" ca="1" si="112"/>
        <v>2</v>
      </c>
      <c r="Y349" s="37">
        <f t="shared" ca="1" si="113"/>
        <v>2</v>
      </c>
      <c r="Z349" s="35">
        <f t="shared" ca="1" si="123"/>
        <v>800</v>
      </c>
      <c r="AA349" s="35">
        <f t="shared" ca="1" si="114"/>
        <v>1200</v>
      </c>
      <c r="AB349" s="35">
        <f t="shared" ca="1" si="115"/>
        <v>1058.9737532808399</v>
      </c>
      <c r="AC349" s="35">
        <f t="shared" ca="1" si="116"/>
        <v>1174.1312335958005</v>
      </c>
      <c r="AD349" s="35">
        <f t="shared" ca="1" si="124"/>
        <v>115.15748031496059</v>
      </c>
    </row>
    <row r="350" spans="1:30" x14ac:dyDescent="0.25">
      <c r="A350" t="s">
        <v>21</v>
      </c>
      <c r="B350" t="s">
        <v>11</v>
      </c>
      <c r="C350" t="s">
        <v>12</v>
      </c>
      <c r="D350" s="37">
        <v>2282.1522309711286</v>
      </c>
      <c r="E350" s="37">
        <v>2470.1443569553803</v>
      </c>
      <c r="F350" s="37">
        <v>2015</v>
      </c>
      <c r="G350" s="37">
        <f t="shared" si="117"/>
        <v>2282.1522309711286</v>
      </c>
      <c r="H350" s="37">
        <f t="shared" si="105"/>
        <v>187.99212598425174</v>
      </c>
      <c r="I350" s="37">
        <f t="shared" si="106"/>
        <v>267.15223097112857</v>
      </c>
      <c r="J350" s="37">
        <f t="shared" si="107"/>
        <v>455.14435695538032</v>
      </c>
      <c r="K350" s="37">
        <f t="shared" si="118"/>
        <v>2</v>
      </c>
      <c r="L350" s="35">
        <f t="shared" si="125"/>
        <v>536</v>
      </c>
      <c r="M350" s="34"/>
      <c r="N350" s="34"/>
      <c r="O350">
        <v>344</v>
      </c>
      <c r="P350">
        <f t="shared" si="119"/>
        <v>220</v>
      </c>
      <c r="Q350">
        <f t="shared" si="120"/>
        <v>1</v>
      </c>
      <c r="R350">
        <f t="shared" ca="1" si="121"/>
        <v>2</v>
      </c>
      <c r="S350" t="str">
        <f t="shared" ca="1" si="122"/>
        <v>UE-20f</v>
      </c>
      <c r="T350" t="str">
        <f t="shared" ca="1" si="108"/>
        <v>TCU</v>
      </c>
      <c r="U350" t="str">
        <f t="shared" ca="1" si="109"/>
        <v>ZC</v>
      </c>
      <c r="V350" s="37">
        <f t="shared" ca="1" si="110"/>
        <v>1174.1312335958005</v>
      </c>
      <c r="W350" s="37">
        <f t="shared" ca="1" si="111"/>
        <v>1258.120734908136</v>
      </c>
      <c r="X350" s="37">
        <f t="shared" ca="1" si="112"/>
        <v>2</v>
      </c>
      <c r="Y350" s="37">
        <f t="shared" ca="1" si="113"/>
        <v>2</v>
      </c>
      <c r="Z350" s="35">
        <f t="shared" ca="1" si="123"/>
        <v>800</v>
      </c>
      <c r="AA350" s="35">
        <f t="shared" ca="1" si="114"/>
        <v>1200</v>
      </c>
      <c r="AB350" s="35">
        <f t="shared" ca="1" si="115"/>
        <v>1174.1312335958005</v>
      </c>
      <c r="AC350" s="35">
        <f t="shared" ca="1" si="116"/>
        <v>1200</v>
      </c>
      <c r="AD350" s="35">
        <f t="shared" ca="1" si="124"/>
        <v>25.868766404199505</v>
      </c>
    </row>
    <row r="351" spans="1:30" x14ac:dyDescent="0.25">
      <c r="A351" t="s">
        <v>21</v>
      </c>
      <c r="B351" t="s">
        <v>11</v>
      </c>
      <c r="C351" t="s">
        <v>12</v>
      </c>
      <c r="D351" s="37">
        <v>2470.1443569553803</v>
      </c>
      <c r="E351" s="37">
        <v>2505.9055118110232</v>
      </c>
      <c r="F351" s="37">
        <v>2015</v>
      </c>
      <c r="G351" s="37">
        <f t="shared" si="117"/>
        <v>2470.1443569553803</v>
      </c>
      <c r="H351" s="37">
        <f t="shared" si="105"/>
        <v>35.761154855642872</v>
      </c>
      <c r="I351" s="37">
        <f t="shared" si="106"/>
        <v>455.14435695538032</v>
      </c>
      <c r="J351" s="37">
        <f t="shared" si="107"/>
        <v>490.90551181102319</v>
      </c>
      <c r="K351" s="37">
        <f t="shared" si="118"/>
        <v>1</v>
      </c>
      <c r="L351" s="35">
        <f t="shared" si="125"/>
        <v>538</v>
      </c>
      <c r="M351" s="34"/>
      <c r="N351" s="34"/>
      <c r="O351">
        <v>345</v>
      </c>
      <c r="P351">
        <f t="shared" si="119"/>
        <v>220</v>
      </c>
      <c r="Q351">
        <f t="shared" si="120"/>
        <v>2</v>
      </c>
      <c r="R351">
        <f t="shared" ca="1" si="121"/>
        <v>2</v>
      </c>
      <c r="S351" t="str">
        <f t="shared" ca="1" si="122"/>
        <v>UE-20f</v>
      </c>
      <c r="T351" t="str">
        <f t="shared" ca="1" si="108"/>
        <v>TCU</v>
      </c>
      <c r="U351" t="str">
        <f t="shared" ca="1" si="109"/>
        <v>ZC</v>
      </c>
      <c r="V351" s="37">
        <f t="shared" ca="1" si="110"/>
        <v>1174.1312335958005</v>
      </c>
      <c r="W351" s="37">
        <f t="shared" ca="1" si="111"/>
        <v>1258.120734908136</v>
      </c>
      <c r="X351" s="37">
        <f t="shared" ca="1" si="112"/>
        <v>2</v>
      </c>
      <c r="Y351" s="37">
        <f t="shared" ca="1" si="113"/>
        <v>3</v>
      </c>
      <c r="Z351" s="35">
        <f t="shared" ca="1" si="123"/>
        <v>1200</v>
      </c>
      <c r="AA351" s="35">
        <f t="shared" ca="1" si="114"/>
        <v>1600</v>
      </c>
      <c r="AB351" s="35">
        <f t="shared" ca="1" si="115"/>
        <v>1200</v>
      </c>
      <c r="AC351" s="35">
        <f t="shared" ca="1" si="116"/>
        <v>1258.120734908136</v>
      </c>
      <c r="AD351" s="35">
        <f t="shared" ca="1" si="124"/>
        <v>58.120734908136001</v>
      </c>
    </row>
    <row r="352" spans="1:30" x14ac:dyDescent="0.25">
      <c r="A352" t="s">
        <v>21</v>
      </c>
      <c r="B352" t="s">
        <v>9</v>
      </c>
      <c r="C352" t="s">
        <v>12</v>
      </c>
      <c r="D352" s="37">
        <v>2505.9055118110232</v>
      </c>
      <c r="E352" s="37">
        <v>2535.1049868766404</v>
      </c>
      <c r="F352" s="37">
        <v>2015</v>
      </c>
      <c r="G352" s="37">
        <f t="shared" si="117"/>
        <v>2505.9055118110232</v>
      </c>
      <c r="H352" s="37">
        <f t="shared" si="105"/>
        <v>29.199475065617207</v>
      </c>
      <c r="I352" s="37">
        <f t="shared" si="106"/>
        <v>490.90551181102319</v>
      </c>
      <c r="J352" s="37">
        <f t="shared" si="107"/>
        <v>520.1049868766404</v>
      </c>
      <c r="K352" s="37">
        <f t="shared" si="118"/>
        <v>1</v>
      </c>
      <c r="L352" s="35">
        <f t="shared" si="125"/>
        <v>539</v>
      </c>
      <c r="M352" s="34"/>
      <c r="N352" s="34"/>
      <c r="O352">
        <v>346</v>
      </c>
      <c r="P352">
        <f t="shared" si="119"/>
        <v>221</v>
      </c>
      <c r="Q352">
        <f t="shared" si="120"/>
        <v>1</v>
      </c>
      <c r="R352">
        <f t="shared" ca="1" si="121"/>
        <v>1</v>
      </c>
      <c r="S352" t="str">
        <f t="shared" ca="1" si="122"/>
        <v>UE-20f</v>
      </c>
      <c r="T352" t="str">
        <f t="shared" ca="1" si="108"/>
        <v>LFA</v>
      </c>
      <c r="U352" t="str">
        <f t="shared" ca="1" si="109"/>
        <v>ZC</v>
      </c>
      <c r="V352" s="37">
        <f t="shared" ca="1" si="110"/>
        <v>1258.120734908136</v>
      </c>
      <c r="W352" s="37">
        <f t="shared" ca="1" si="111"/>
        <v>1379.8398950131232</v>
      </c>
      <c r="X352" s="37">
        <f t="shared" ca="1" si="112"/>
        <v>3</v>
      </c>
      <c r="Y352" s="37">
        <f t="shared" ca="1" si="113"/>
        <v>3</v>
      </c>
      <c r="Z352" s="35">
        <f t="shared" ca="1" si="123"/>
        <v>1200</v>
      </c>
      <c r="AA352" s="35">
        <f t="shared" ca="1" si="114"/>
        <v>1600</v>
      </c>
      <c r="AB352" s="35">
        <f t="shared" ca="1" si="115"/>
        <v>1258.120734908136</v>
      </c>
      <c r="AC352" s="35">
        <f t="shared" ca="1" si="116"/>
        <v>1379.8398950131232</v>
      </c>
      <c r="AD352" s="35">
        <f t="shared" ca="1" si="124"/>
        <v>121.71916010498717</v>
      </c>
    </row>
    <row r="353" spans="1:30" x14ac:dyDescent="0.25">
      <c r="A353" t="s">
        <v>21</v>
      </c>
      <c r="B353" t="s">
        <v>9</v>
      </c>
      <c r="C353" t="s">
        <v>7</v>
      </c>
      <c r="D353" s="37">
        <v>2535.1049868766404</v>
      </c>
      <c r="E353" s="37">
        <v>2564.9606299212596</v>
      </c>
      <c r="F353" s="37">
        <v>2015</v>
      </c>
      <c r="G353" s="37">
        <f t="shared" si="117"/>
        <v>2535.1049868766404</v>
      </c>
      <c r="H353" s="37">
        <f t="shared" si="105"/>
        <v>29.855643044619228</v>
      </c>
      <c r="I353" s="37">
        <f t="shared" si="106"/>
        <v>520.1049868766404</v>
      </c>
      <c r="J353" s="37">
        <f t="shared" si="107"/>
        <v>549.96062992125962</v>
      </c>
      <c r="K353" s="37">
        <f t="shared" si="118"/>
        <v>1</v>
      </c>
      <c r="L353" s="35">
        <f t="shared" si="125"/>
        <v>540</v>
      </c>
      <c r="M353" s="34"/>
      <c r="N353" s="34"/>
      <c r="O353">
        <v>347</v>
      </c>
      <c r="P353">
        <f t="shared" si="119"/>
        <v>222</v>
      </c>
      <c r="Q353">
        <f t="shared" si="120"/>
        <v>1</v>
      </c>
      <c r="R353">
        <f t="shared" ca="1" si="121"/>
        <v>1</v>
      </c>
      <c r="S353" t="str">
        <f t="shared" ca="1" si="122"/>
        <v>UE-20f</v>
      </c>
      <c r="T353" t="str">
        <f t="shared" ca="1" si="108"/>
        <v>LFA</v>
      </c>
      <c r="U353" t="str">
        <f t="shared" ca="1" si="109"/>
        <v>GL, DV</v>
      </c>
      <c r="V353" s="37">
        <f t="shared" ca="1" si="110"/>
        <v>1379.8398950131232</v>
      </c>
      <c r="W353" s="37">
        <f t="shared" ca="1" si="111"/>
        <v>1452.0183727034118</v>
      </c>
      <c r="X353" s="37">
        <f t="shared" ca="1" si="112"/>
        <v>3</v>
      </c>
      <c r="Y353" s="37">
        <f t="shared" ca="1" si="113"/>
        <v>3</v>
      </c>
      <c r="Z353" s="35">
        <f t="shared" ca="1" si="123"/>
        <v>1200</v>
      </c>
      <c r="AA353" s="35">
        <f t="shared" ca="1" si="114"/>
        <v>1600</v>
      </c>
      <c r="AB353" s="35">
        <f t="shared" ca="1" si="115"/>
        <v>1379.8398950131232</v>
      </c>
      <c r="AC353" s="35">
        <f t="shared" ca="1" si="116"/>
        <v>1452.0183727034118</v>
      </c>
      <c r="AD353" s="35">
        <f t="shared" ca="1" si="124"/>
        <v>72.178477690288673</v>
      </c>
    </row>
    <row r="354" spans="1:30" x14ac:dyDescent="0.25">
      <c r="A354" t="s">
        <v>21</v>
      </c>
      <c r="B354" t="s">
        <v>9</v>
      </c>
      <c r="C354" t="s">
        <v>5</v>
      </c>
      <c r="D354" s="37">
        <v>2564.9606299212596</v>
      </c>
      <c r="E354" s="37">
        <v>2591.8635170603675</v>
      </c>
      <c r="F354" s="37">
        <v>2015</v>
      </c>
      <c r="G354" s="37">
        <f t="shared" si="117"/>
        <v>2564.9606299212596</v>
      </c>
      <c r="H354" s="37">
        <f t="shared" si="105"/>
        <v>26.902887139107861</v>
      </c>
      <c r="I354" s="37">
        <f t="shared" si="106"/>
        <v>549.96062992125962</v>
      </c>
      <c r="J354" s="37">
        <f t="shared" si="107"/>
        <v>576.86351706036749</v>
      </c>
      <c r="K354" s="37">
        <f t="shared" si="118"/>
        <v>1</v>
      </c>
      <c r="L354" s="35">
        <f t="shared" si="125"/>
        <v>541</v>
      </c>
      <c r="M354" s="34"/>
      <c r="N354" s="34"/>
      <c r="O354">
        <v>348</v>
      </c>
      <c r="P354">
        <f t="shared" si="119"/>
        <v>223</v>
      </c>
      <c r="Q354">
        <f t="shared" si="120"/>
        <v>1</v>
      </c>
      <c r="R354">
        <f t="shared" ca="1" si="121"/>
        <v>1</v>
      </c>
      <c r="S354" t="str">
        <f t="shared" ca="1" si="122"/>
        <v>UE-20f</v>
      </c>
      <c r="T354" t="str">
        <f t="shared" ca="1" si="108"/>
        <v>LFA</v>
      </c>
      <c r="U354" t="str">
        <f t="shared" ca="1" si="109"/>
        <v>DV</v>
      </c>
      <c r="V354" s="37">
        <f t="shared" ca="1" si="110"/>
        <v>1452.0183727034118</v>
      </c>
      <c r="W354" s="37">
        <f t="shared" ca="1" si="111"/>
        <v>1523.8687664041991</v>
      </c>
      <c r="X354" s="37">
        <f t="shared" ca="1" si="112"/>
        <v>3</v>
      </c>
      <c r="Y354" s="37">
        <f t="shared" ca="1" si="113"/>
        <v>3</v>
      </c>
      <c r="Z354" s="35">
        <f t="shared" ca="1" si="123"/>
        <v>1200</v>
      </c>
      <c r="AA354" s="35">
        <f t="shared" ca="1" si="114"/>
        <v>1600</v>
      </c>
      <c r="AB354" s="35">
        <f t="shared" ca="1" si="115"/>
        <v>1452.0183727034118</v>
      </c>
      <c r="AC354" s="35">
        <f t="shared" ca="1" si="116"/>
        <v>1523.8687664041991</v>
      </c>
      <c r="AD354" s="35">
        <f t="shared" ca="1" si="124"/>
        <v>71.850393700787208</v>
      </c>
    </row>
    <row r="355" spans="1:30" x14ac:dyDescent="0.25">
      <c r="A355" t="s">
        <v>21</v>
      </c>
      <c r="B355" t="s">
        <v>9</v>
      </c>
      <c r="C355" t="s">
        <v>22</v>
      </c>
      <c r="D355" s="37">
        <v>2591.8635170603675</v>
      </c>
      <c r="E355" s="37">
        <v>2634.8425196850394</v>
      </c>
      <c r="F355" s="37">
        <v>2015</v>
      </c>
      <c r="G355" s="37">
        <f t="shared" si="117"/>
        <v>2591.8635170603675</v>
      </c>
      <c r="H355" s="37">
        <f t="shared" si="105"/>
        <v>42.979002624671921</v>
      </c>
      <c r="I355" s="37">
        <f t="shared" si="106"/>
        <v>576.86351706036749</v>
      </c>
      <c r="J355" s="37">
        <f t="shared" si="107"/>
        <v>619.84251968503941</v>
      </c>
      <c r="K355" s="37">
        <f t="shared" si="118"/>
        <v>1</v>
      </c>
      <c r="L355" s="35">
        <f t="shared" si="125"/>
        <v>542</v>
      </c>
      <c r="M355" s="34"/>
      <c r="N355" s="34"/>
      <c r="O355">
        <v>349</v>
      </c>
      <c r="P355">
        <f t="shared" si="119"/>
        <v>224</v>
      </c>
      <c r="Q355">
        <f t="shared" si="120"/>
        <v>1</v>
      </c>
      <c r="R355">
        <f t="shared" ca="1" si="121"/>
        <v>2</v>
      </c>
      <c r="S355" t="str">
        <f t="shared" ca="1" si="122"/>
        <v>UE-20f</v>
      </c>
      <c r="T355" t="str">
        <f t="shared" ca="1" si="108"/>
        <v>LFA</v>
      </c>
      <c r="U355" t="str">
        <f t="shared" ca="1" si="109"/>
        <v>GL</v>
      </c>
      <c r="V355" s="37">
        <f t="shared" ca="1" si="110"/>
        <v>1523.8687664041991</v>
      </c>
      <c r="W355" s="37">
        <f t="shared" ca="1" si="111"/>
        <v>1723.9999999999995</v>
      </c>
      <c r="X355" s="37">
        <f t="shared" ca="1" si="112"/>
        <v>3</v>
      </c>
      <c r="Y355" s="37">
        <f t="shared" ca="1" si="113"/>
        <v>3</v>
      </c>
      <c r="Z355" s="35">
        <f t="shared" ca="1" si="123"/>
        <v>1200</v>
      </c>
      <c r="AA355" s="35">
        <f t="shared" ca="1" si="114"/>
        <v>1600</v>
      </c>
      <c r="AB355" s="35">
        <f t="shared" ca="1" si="115"/>
        <v>1523.8687664041991</v>
      </c>
      <c r="AC355" s="35">
        <f t="shared" ca="1" si="116"/>
        <v>1600</v>
      </c>
      <c r="AD355" s="35">
        <f t="shared" ca="1" si="124"/>
        <v>76.13123359580095</v>
      </c>
    </row>
    <row r="356" spans="1:30" x14ac:dyDescent="0.25">
      <c r="A356" t="s">
        <v>21</v>
      </c>
      <c r="B356" t="s">
        <v>9</v>
      </c>
      <c r="C356" t="s">
        <v>5</v>
      </c>
      <c r="D356" s="37">
        <v>2634.8425196850394</v>
      </c>
      <c r="E356" s="37">
        <v>2874.0157480314961</v>
      </c>
      <c r="F356" s="37">
        <v>2015</v>
      </c>
      <c r="G356" s="37">
        <f t="shared" si="117"/>
        <v>2634.8425196850394</v>
      </c>
      <c r="H356" s="37">
        <f t="shared" si="105"/>
        <v>239.17322834645665</v>
      </c>
      <c r="I356" s="37">
        <f t="shared" si="106"/>
        <v>619.84251968503941</v>
      </c>
      <c r="J356" s="37">
        <f t="shared" si="107"/>
        <v>859.01574803149606</v>
      </c>
      <c r="K356" s="37">
        <f t="shared" si="118"/>
        <v>2</v>
      </c>
      <c r="L356" s="35">
        <f t="shared" si="125"/>
        <v>543</v>
      </c>
      <c r="M356" s="34"/>
      <c r="N356" s="34"/>
      <c r="O356">
        <v>350</v>
      </c>
      <c r="P356">
        <f t="shared" si="119"/>
        <v>224</v>
      </c>
      <c r="Q356">
        <f t="shared" si="120"/>
        <v>2</v>
      </c>
      <c r="R356">
        <f t="shared" ca="1" si="121"/>
        <v>2</v>
      </c>
      <c r="S356" t="str">
        <f t="shared" ca="1" si="122"/>
        <v>UE-20f</v>
      </c>
      <c r="T356" t="str">
        <f t="shared" ca="1" si="108"/>
        <v>LFA</v>
      </c>
      <c r="U356" t="str">
        <f t="shared" ca="1" si="109"/>
        <v>GL</v>
      </c>
      <c r="V356" s="37">
        <f t="shared" ca="1" si="110"/>
        <v>1523.8687664041991</v>
      </c>
      <c r="W356" s="37">
        <f t="shared" ca="1" si="111"/>
        <v>1723.9999999999995</v>
      </c>
      <c r="X356" s="37">
        <f t="shared" ca="1" si="112"/>
        <v>3</v>
      </c>
      <c r="Y356" s="37">
        <f t="shared" ca="1" si="113"/>
        <v>4</v>
      </c>
      <c r="Z356" s="35">
        <f t="shared" ca="1" si="123"/>
        <v>1600</v>
      </c>
      <c r="AA356" s="35">
        <f t="shared" ca="1" si="114"/>
        <v>2000</v>
      </c>
      <c r="AB356" s="35">
        <f t="shared" ca="1" si="115"/>
        <v>1600</v>
      </c>
      <c r="AC356" s="35">
        <f t="shared" ca="1" si="116"/>
        <v>1723.9999999999995</v>
      </c>
      <c r="AD356" s="35">
        <f t="shared" ca="1" si="124"/>
        <v>123.99999999999955</v>
      </c>
    </row>
    <row r="357" spans="1:30" x14ac:dyDescent="0.25">
      <c r="A357" t="s">
        <v>21</v>
      </c>
      <c r="B357" t="s">
        <v>9</v>
      </c>
      <c r="C357" t="s">
        <v>7</v>
      </c>
      <c r="D357" s="37">
        <v>2874.0157480314961</v>
      </c>
      <c r="E357" s="37">
        <v>2910.1049868766404</v>
      </c>
      <c r="F357" s="37">
        <v>2015</v>
      </c>
      <c r="G357" s="37">
        <f t="shared" si="117"/>
        <v>2874.0157480314961</v>
      </c>
      <c r="H357" s="37">
        <f t="shared" si="105"/>
        <v>36.089238845144337</v>
      </c>
      <c r="I357" s="37">
        <f t="shared" si="106"/>
        <v>859.01574803149606</v>
      </c>
      <c r="J357" s="37">
        <f t="shared" si="107"/>
        <v>895.1049868766404</v>
      </c>
      <c r="K357" s="37">
        <f t="shared" si="118"/>
        <v>1</v>
      </c>
      <c r="L357" s="35">
        <f t="shared" si="125"/>
        <v>545</v>
      </c>
      <c r="M357" s="34"/>
      <c r="N357" s="34"/>
      <c r="O357">
        <v>351</v>
      </c>
      <c r="P357">
        <f t="shared" si="119"/>
        <v>225</v>
      </c>
      <c r="Q357">
        <f t="shared" si="120"/>
        <v>1</v>
      </c>
      <c r="R357">
        <f t="shared" ca="1" si="121"/>
        <v>1</v>
      </c>
      <c r="S357" t="str">
        <f t="shared" ca="1" si="122"/>
        <v>UE-20f</v>
      </c>
      <c r="T357" t="str">
        <f t="shared" ca="1" si="108"/>
        <v>LFA</v>
      </c>
      <c r="U357" t="str">
        <f t="shared" ca="1" si="109"/>
        <v>GL, DV</v>
      </c>
      <c r="V357" s="37">
        <f t="shared" ca="1" si="110"/>
        <v>1723.9999999999995</v>
      </c>
      <c r="W357" s="37">
        <f t="shared" ca="1" si="111"/>
        <v>1739.0918635170606</v>
      </c>
      <c r="X357" s="37">
        <f t="shared" ca="1" si="112"/>
        <v>4</v>
      </c>
      <c r="Y357" s="37">
        <f t="shared" ca="1" si="113"/>
        <v>4</v>
      </c>
      <c r="Z357" s="35">
        <f t="shared" ca="1" si="123"/>
        <v>1600</v>
      </c>
      <c r="AA357" s="35">
        <f t="shared" ca="1" si="114"/>
        <v>2000</v>
      </c>
      <c r="AB357" s="35">
        <f t="shared" ca="1" si="115"/>
        <v>1723.9999999999995</v>
      </c>
      <c r="AC357" s="35">
        <f t="shared" ca="1" si="116"/>
        <v>1739.0918635170606</v>
      </c>
      <c r="AD357" s="35">
        <f t="shared" ca="1" si="124"/>
        <v>15.091863517061029</v>
      </c>
    </row>
    <row r="358" spans="1:30" x14ac:dyDescent="0.25">
      <c r="A358" t="s">
        <v>21</v>
      </c>
      <c r="B358" t="s">
        <v>9</v>
      </c>
      <c r="C358" t="s">
        <v>5</v>
      </c>
      <c r="D358" s="37">
        <v>2910.1049868766404</v>
      </c>
      <c r="E358" s="37">
        <v>2959.9737532808399</v>
      </c>
      <c r="F358" s="37">
        <v>2015</v>
      </c>
      <c r="G358" s="37">
        <f t="shared" si="117"/>
        <v>2910.1049868766404</v>
      </c>
      <c r="H358" s="37">
        <f t="shared" si="105"/>
        <v>49.868766404199505</v>
      </c>
      <c r="I358" s="37">
        <f t="shared" si="106"/>
        <v>895.1049868766404</v>
      </c>
      <c r="J358" s="37">
        <f t="shared" si="107"/>
        <v>944.9737532808399</v>
      </c>
      <c r="K358" s="37">
        <f t="shared" si="118"/>
        <v>1</v>
      </c>
      <c r="L358" s="35">
        <f t="shared" si="125"/>
        <v>546</v>
      </c>
      <c r="M358" s="34"/>
      <c r="N358" s="34"/>
      <c r="O358">
        <v>352</v>
      </c>
      <c r="P358">
        <f t="shared" si="119"/>
        <v>226</v>
      </c>
      <c r="Q358">
        <f t="shared" si="120"/>
        <v>1</v>
      </c>
      <c r="R358">
        <f t="shared" ca="1" si="121"/>
        <v>1</v>
      </c>
      <c r="S358" t="str">
        <f t="shared" ca="1" si="122"/>
        <v>UE-20f</v>
      </c>
      <c r="T358" t="str">
        <f t="shared" ca="1" si="108"/>
        <v>LFA</v>
      </c>
      <c r="U358" t="str">
        <f t="shared" ca="1" si="109"/>
        <v>DV</v>
      </c>
      <c r="V358" s="37">
        <f t="shared" ca="1" si="110"/>
        <v>1739.0918635170606</v>
      </c>
      <c r="W358" s="37">
        <f t="shared" ca="1" si="111"/>
        <v>1808.9737532808399</v>
      </c>
      <c r="X358" s="37">
        <f t="shared" ca="1" si="112"/>
        <v>4</v>
      </c>
      <c r="Y358" s="37">
        <f t="shared" ca="1" si="113"/>
        <v>4</v>
      </c>
      <c r="Z358" s="35">
        <f t="shared" ca="1" si="123"/>
        <v>1600</v>
      </c>
      <c r="AA358" s="35">
        <f t="shared" ca="1" si="114"/>
        <v>2000</v>
      </c>
      <c r="AB358" s="35">
        <f t="shared" ca="1" si="115"/>
        <v>1739.0918635170606</v>
      </c>
      <c r="AC358" s="35">
        <f t="shared" ca="1" si="116"/>
        <v>1808.9737532808399</v>
      </c>
      <c r="AD358" s="35">
        <f t="shared" ca="1" si="124"/>
        <v>69.881889763779327</v>
      </c>
    </row>
    <row r="359" spans="1:30" x14ac:dyDescent="0.25">
      <c r="A359" t="s">
        <v>21</v>
      </c>
      <c r="B359" t="s">
        <v>11</v>
      </c>
      <c r="C359" t="s">
        <v>12</v>
      </c>
      <c r="D359" s="37">
        <v>2959.9737532808399</v>
      </c>
      <c r="E359" s="37">
        <v>3200</v>
      </c>
      <c r="F359" s="37">
        <v>2015</v>
      </c>
      <c r="G359" s="37">
        <f t="shared" si="117"/>
        <v>2959.9737532808399</v>
      </c>
      <c r="H359" s="37">
        <f t="shared" si="105"/>
        <v>240.0262467191601</v>
      </c>
      <c r="I359" s="37">
        <f t="shared" si="106"/>
        <v>944.9737532808399</v>
      </c>
      <c r="J359" s="37">
        <f t="shared" si="107"/>
        <v>1185</v>
      </c>
      <c r="K359" s="37">
        <f t="shared" si="118"/>
        <v>1</v>
      </c>
      <c r="L359" s="35">
        <f t="shared" si="125"/>
        <v>547</v>
      </c>
      <c r="M359" s="34"/>
      <c r="N359" s="34"/>
      <c r="O359">
        <v>353</v>
      </c>
      <c r="P359">
        <f t="shared" si="119"/>
        <v>227</v>
      </c>
      <c r="Q359">
        <f t="shared" si="120"/>
        <v>1</v>
      </c>
      <c r="R359">
        <f t="shared" ca="1" si="121"/>
        <v>1</v>
      </c>
      <c r="S359" t="str">
        <f t="shared" ca="1" si="122"/>
        <v>UE-20f</v>
      </c>
      <c r="T359" t="str">
        <f t="shared" ca="1" si="108"/>
        <v>LFA</v>
      </c>
      <c r="U359" t="str">
        <f t="shared" ca="1" si="109"/>
        <v>GL</v>
      </c>
      <c r="V359" s="37">
        <f t="shared" ca="1" si="110"/>
        <v>1808.9737532808399</v>
      </c>
      <c r="W359" s="37">
        <f t="shared" ca="1" si="111"/>
        <v>1853.9212598425197</v>
      </c>
      <c r="X359" s="37">
        <f t="shared" ca="1" si="112"/>
        <v>4</v>
      </c>
      <c r="Y359" s="37">
        <f t="shared" ca="1" si="113"/>
        <v>4</v>
      </c>
      <c r="Z359" s="35">
        <f t="shared" ca="1" si="123"/>
        <v>1600</v>
      </c>
      <c r="AA359" s="35">
        <f t="shared" ca="1" si="114"/>
        <v>2000</v>
      </c>
      <c r="AB359" s="35">
        <f t="shared" ca="1" si="115"/>
        <v>1808.9737532808399</v>
      </c>
      <c r="AC359" s="35">
        <f t="shared" ca="1" si="116"/>
        <v>1853.9212598425197</v>
      </c>
      <c r="AD359" s="35">
        <f t="shared" ca="1" si="124"/>
        <v>44.947506561679802</v>
      </c>
    </row>
    <row r="360" spans="1:30" x14ac:dyDescent="0.25">
      <c r="A360" t="s">
        <v>193</v>
      </c>
      <c r="B360" t="s">
        <v>4</v>
      </c>
      <c r="C360" t="s">
        <v>5</v>
      </c>
      <c r="D360" s="37">
        <v>1990</v>
      </c>
      <c r="E360" s="37">
        <v>2090</v>
      </c>
      <c r="F360" s="37">
        <v>2023</v>
      </c>
      <c r="G360" s="37">
        <f t="shared" si="117"/>
        <v>2023</v>
      </c>
      <c r="H360" s="37">
        <f t="shared" si="105"/>
        <v>67</v>
      </c>
      <c r="I360" s="37">
        <f t="shared" si="106"/>
        <v>0</v>
      </c>
      <c r="J360" s="37">
        <f t="shared" si="107"/>
        <v>67</v>
      </c>
      <c r="K360" s="37">
        <f t="shared" si="118"/>
        <v>1</v>
      </c>
      <c r="L360" s="35">
        <f t="shared" si="125"/>
        <v>548</v>
      </c>
      <c r="M360" s="34"/>
      <c r="N360" s="34"/>
      <c r="O360">
        <v>354</v>
      </c>
      <c r="P360">
        <f t="shared" si="119"/>
        <v>228</v>
      </c>
      <c r="Q360">
        <f t="shared" si="120"/>
        <v>1</v>
      </c>
      <c r="R360">
        <f t="shared" ca="1" si="121"/>
        <v>1</v>
      </c>
      <c r="S360" t="str">
        <f t="shared" ca="1" si="122"/>
        <v>UE-20f</v>
      </c>
      <c r="T360" t="str">
        <f t="shared" ca="1" si="108"/>
        <v>TCU</v>
      </c>
      <c r="U360" t="str">
        <f t="shared" ca="1" si="109"/>
        <v>ZE</v>
      </c>
      <c r="V360" s="37">
        <f t="shared" ca="1" si="110"/>
        <v>1853.9212598425197</v>
      </c>
      <c r="W360" s="37">
        <f t="shared" ca="1" si="111"/>
        <v>1887.0577427821522</v>
      </c>
      <c r="X360" s="37">
        <f t="shared" ca="1" si="112"/>
        <v>4</v>
      </c>
      <c r="Y360" s="37">
        <f t="shared" ca="1" si="113"/>
        <v>4</v>
      </c>
      <c r="Z360" s="35">
        <f t="shared" ca="1" si="123"/>
        <v>1600</v>
      </c>
      <c r="AA360" s="35">
        <f t="shared" ca="1" si="114"/>
        <v>2000</v>
      </c>
      <c r="AB360" s="35">
        <f t="shared" ca="1" si="115"/>
        <v>1853.9212598425197</v>
      </c>
      <c r="AC360" s="35">
        <f t="shared" ca="1" si="116"/>
        <v>1887.0577427821522</v>
      </c>
      <c r="AD360" s="35">
        <f t="shared" ca="1" si="124"/>
        <v>33.136482939632515</v>
      </c>
    </row>
    <row r="361" spans="1:30" x14ac:dyDescent="0.25">
      <c r="A361" t="s">
        <v>193</v>
      </c>
      <c r="B361" t="s">
        <v>4</v>
      </c>
      <c r="C361" t="s">
        <v>7</v>
      </c>
      <c r="D361" s="37">
        <v>2090</v>
      </c>
      <c r="E361" s="37">
        <v>2130</v>
      </c>
      <c r="F361" s="37">
        <v>2023</v>
      </c>
      <c r="G361" s="37">
        <f t="shared" si="117"/>
        <v>2090</v>
      </c>
      <c r="H361" s="37">
        <f t="shared" si="105"/>
        <v>40</v>
      </c>
      <c r="I361" s="37">
        <f t="shared" si="106"/>
        <v>67</v>
      </c>
      <c r="J361" s="37">
        <f t="shared" si="107"/>
        <v>107</v>
      </c>
      <c r="K361" s="37">
        <f t="shared" si="118"/>
        <v>1</v>
      </c>
      <c r="L361" s="35">
        <f t="shared" si="125"/>
        <v>549</v>
      </c>
      <c r="M361" s="34"/>
      <c r="N361" s="34"/>
      <c r="O361">
        <v>355</v>
      </c>
      <c r="P361">
        <f t="shared" si="119"/>
        <v>229</v>
      </c>
      <c r="Q361">
        <f t="shared" si="120"/>
        <v>1</v>
      </c>
      <c r="R361">
        <f t="shared" ca="1" si="121"/>
        <v>2</v>
      </c>
      <c r="S361" t="str">
        <f t="shared" ca="1" si="122"/>
        <v>UE-20f</v>
      </c>
      <c r="T361" t="str">
        <f t="shared" ca="1" si="108"/>
        <v>TCU</v>
      </c>
      <c r="U361" t="str">
        <f t="shared" ca="1" si="109"/>
        <v>ZA</v>
      </c>
      <c r="V361" s="37">
        <f t="shared" ca="1" si="110"/>
        <v>1887.0577427821522</v>
      </c>
      <c r="W361" s="37">
        <f t="shared" ca="1" si="111"/>
        <v>2248.9343832020995</v>
      </c>
      <c r="X361" s="37">
        <f t="shared" ca="1" si="112"/>
        <v>4</v>
      </c>
      <c r="Y361" s="37">
        <f t="shared" ca="1" si="113"/>
        <v>4</v>
      </c>
      <c r="Z361" s="35">
        <f t="shared" ca="1" si="123"/>
        <v>1600</v>
      </c>
      <c r="AA361" s="35">
        <f t="shared" ca="1" si="114"/>
        <v>2000</v>
      </c>
      <c r="AB361" s="35">
        <f t="shared" ca="1" si="115"/>
        <v>1887.0577427821522</v>
      </c>
      <c r="AC361" s="35">
        <f t="shared" ca="1" si="116"/>
        <v>2000</v>
      </c>
      <c r="AD361" s="35">
        <f t="shared" ca="1" si="124"/>
        <v>112.94225721784778</v>
      </c>
    </row>
    <row r="362" spans="1:30" x14ac:dyDescent="0.25">
      <c r="A362" t="s">
        <v>193</v>
      </c>
      <c r="B362" t="s">
        <v>4</v>
      </c>
      <c r="C362" t="s">
        <v>13</v>
      </c>
      <c r="D362" s="37">
        <v>2130</v>
      </c>
      <c r="E362" s="37">
        <v>2140</v>
      </c>
      <c r="F362" s="37">
        <v>2023</v>
      </c>
      <c r="G362" s="37">
        <f t="shared" si="117"/>
        <v>2130</v>
      </c>
      <c r="H362" s="37">
        <f t="shared" si="105"/>
        <v>10</v>
      </c>
      <c r="I362" s="37">
        <f t="shared" si="106"/>
        <v>107</v>
      </c>
      <c r="J362" s="37">
        <f t="shared" si="107"/>
        <v>117</v>
      </c>
      <c r="K362" s="37">
        <f t="shared" si="118"/>
        <v>1</v>
      </c>
      <c r="L362" s="35">
        <f t="shared" si="125"/>
        <v>550</v>
      </c>
      <c r="M362" s="34"/>
      <c r="N362" s="34"/>
      <c r="O362">
        <v>356</v>
      </c>
      <c r="P362">
        <f t="shared" si="119"/>
        <v>229</v>
      </c>
      <c r="Q362">
        <f t="shared" si="120"/>
        <v>2</v>
      </c>
      <c r="R362">
        <f t="shared" ca="1" si="121"/>
        <v>2</v>
      </c>
      <c r="S362" t="str">
        <f t="shared" ca="1" si="122"/>
        <v>UE-20f</v>
      </c>
      <c r="T362" t="str">
        <f t="shared" ca="1" si="108"/>
        <v>TCU</v>
      </c>
      <c r="U362" t="str">
        <f t="shared" ca="1" si="109"/>
        <v>ZA</v>
      </c>
      <c r="V362" s="37">
        <f t="shared" ca="1" si="110"/>
        <v>1887.0577427821522</v>
      </c>
      <c r="W362" s="37">
        <f t="shared" ca="1" si="111"/>
        <v>2248.9343832020995</v>
      </c>
      <c r="X362" s="37">
        <f t="shared" ca="1" si="112"/>
        <v>4</v>
      </c>
      <c r="Y362" s="37">
        <f t="shared" ca="1" si="113"/>
        <v>5</v>
      </c>
      <c r="Z362" s="35">
        <f t="shared" ca="1" si="123"/>
        <v>2000</v>
      </c>
      <c r="AA362" s="35">
        <f t="shared" ca="1" si="114"/>
        <v>2400</v>
      </c>
      <c r="AB362" s="35">
        <f t="shared" ca="1" si="115"/>
        <v>2000</v>
      </c>
      <c r="AC362" s="35">
        <f t="shared" ca="1" si="116"/>
        <v>2248.9343832020995</v>
      </c>
      <c r="AD362" s="35">
        <f t="shared" ca="1" si="124"/>
        <v>248.93438320209953</v>
      </c>
    </row>
    <row r="363" spans="1:30" x14ac:dyDescent="0.25">
      <c r="A363" t="s">
        <v>193</v>
      </c>
      <c r="B363" t="s">
        <v>4</v>
      </c>
      <c r="C363" t="s">
        <v>13</v>
      </c>
      <c r="D363" s="37">
        <v>2140</v>
      </c>
      <c r="E363" s="37">
        <v>2150</v>
      </c>
      <c r="F363" s="37">
        <v>2023</v>
      </c>
      <c r="G363" s="37">
        <f t="shared" si="117"/>
        <v>2140</v>
      </c>
      <c r="H363" s="37">
        <f t="shared" si="105"/>
        <v>10</v>
      </c>
      <c r="I363" s="37">
        <f t="shared" si="106"/>
        <v>117</v>
      </c>
      <c r="J363" s="37">
        <f t="shared" si="107"/>
        <v>127</v>
      </c>
      <c r="K363" s="37">
        <f t="shared" si="118"/>
        <v>1</v>
      </c>
      <c r="L363" s="35">
        <f t="shared" si="125"/>
        <v>551</v>
      </c>
      <c r="M363" s="34"/>
      <c r="N363" s="34"/>
      <c r="O363">
        <v>357</v>
      </c>
      <c r="P363">
        <f t="shared" si="119"/>
        <v>230</v>
      </c>
      <c r="Q363">
        <f t="shared" si="120"/>
        <v>1</v>
      </c>
      <c r="R363">
        <f t="shared" ca="1" si="121"/>
        <v>1</v>
      </c>
      <c r="S363" t="str">
        <f t="shared" ca="1" si="122"/>
        <v>UE-20f</v>
      </c>
      <c r="T363" t="str">
        <f t="shared" ca="1" si="108"/>
        <v>TCU</v>
      </c>
      <c r="U363" t="str">
        <f t="shared" ca="1" si="109"/>
        <v>ZA</v>
      </c>
      <c r="V363" s="37">
        <f t="shared" ca="1" si="110"/>
        <v>2248.9343832020995</v>
      </c>
      <c r="W363" s="37">
        <f t="shared" ca="1" si="111"/>
        <v>2384.1049868766404</v>
      </c>
      <c r="X363" s="37">
        <f t="shared" ca="1" si="112"/>
        <v>5</v>
      </c>
      <c r="Y363" s="37">
        <f t="shared" ca="1" si="113"/>
        <v>5</v>
      </c>
      <c r="Z363" s="35">
        <f t="shared" ca="1" si="123"/>
        <v>2000</v>
      </c>
      <c r="AA363" s="35">
        <f t="shared" ca="1" si="114"/>
        <v>2400</v>
      </c>
      <c r="AB363" s="35">
        <f t="shared" ca="1" si="115"/>
        <v>2248.9343832020995</v>
      </c>
      <c r="AC363" s="35">
        <f t="shared" ca="1" si="116"/>
        <v>2384.1049868766404</v>
      </c>
      <c r="AD363" s="35">
        <f t="shared" ca="1" si="124"/>
        <v>135.17060367454087</v>
      </c>
    </row>
    <row r="364" spans="1:30" x14ac:dyDescent="0.25">
      <c r="A364" t="s">
        <v>193</v>
      </c>
      <c r="B364" t="s">
        <v>11</v>
      </c>
      <c r="C364" t="s">
        <v>12</v>
      </c>
      <c r="D364" s="37">
        <v>2150</v>
      </c>
      <c r="E364" s="37">
        <v>2170</v>
      </c>
      <c r="F364" s="37">
        <v>2023</v>
      </c>
      <c r="G364" s="37">
        <f t="shared" si="117"/>
        <v>2150</v>
      </c>
      <c r="H364" s="37">
        <f t="shared" si="105"/>
        <v>20</v>
      </c>
      <c r="I364" s="37">
        <f t="shared" si="106"/>
        <v>127</v>
      </c>
      <c r="J364" s="37">
        <f t="shared" si="107"/>
        <v>147</v>
      </c>
      <c r="K364" s="37">
        <f t="shared" si="118"/>
        <v>1</v>
      </c>
      <c r="L364" s="35">
        <f t="shared" si="125"/>
        <v>552</v>
      </c>
      <c r="M364" s="34"/>
      <c r="N364" s="34"/>
      <c r="O364">
        <v>358</v>
      </c>
      <c r="P364">
        <f t="shared" si="119"/>
        <v>231</v>
      </c>
      <c r="Q364">
        <f t="shared" si="120"/>
        <v>1</v>
      </c>
      <c r="R364">
        <f t="shared" ca="1" si="121"/>
        <v>2</v>
      </c>
      <c r="S364" t="str">
        <f t="shared" ca="1" si="122"/>
        <v>UE-20f</v>
      </c>
      <c r="T364" t="str">
        <f t="shared" ca="1" si="108"/>
        <v>TCU</v>
      </c>
      <c r="U364" t="str">
        <f t="shared" ca="1" si="109"/>
        <v>ZA</v>
      </c>
      <c r="V364" s="37">
        <f t="shared" ca="1" si="110"/>
        <v>2384.1049868766404</v>
      </c>
      <c r="W364" s="37">
        <f t="shared" ca="1" si="111"/>
        <v>2566.847769028871</v>
      </c>
      <c r="X364" s="37">
        <f t="shared" ca="1" si="112"/>
        <v>5</v>
      </c>
      <c r="Y364" s="37">
        <f t="shared" ca="1" si="113"/>
        <v>5</v>
      </c>
      <c r="Z364" s="35">
        <f t="shared" ca="1" si="123"/>
        <v>2000</v>
      </c>
      <c r="AA364" s="35">
        <f t="shared" ca="1" si="114"/>
        <v>2400</v>
      </c>
      <c r="AB364" s="35">
        <f t="shared" ca="1" si="115"/>
        <v>2384.1049868766404</v>
      </c>
      <c r="AC364" s="35">
        <f t="shared" ca="1" si="116"/>
        <v>2400</v>
      </c>
      <c r="AD364" s="35">
        <f t="shared" ca="1" si="124"/>
        <v>15.895013123359604</v>
      </c>
    </row>
    <row r="365" spans="1:30" x14ac:dyDescent="0.25">
      <c r="A365" t="s">
        <v>193</v>
      </c>
      <c r="B365" t="s">
        <v>11</v>
      </c>
      <c r="C365" t="s">
        <v>12</v>
      </c>
      <c r="D365" s="37">
        <v>2170</v>
      </c>
      <c r="E365" s="37">
        <v>2320</v>
      </c>
      <c r="F365" s="37">
        <v>2023</v>
      </c>
      <c r="G365" s="37">
        <f t="shared" si="117"/>
        <v>2170</v>
      </c>
      <c r="H365" s="37">
        <f t="shared" si="105"/>
        <v>150</v>
      </c>
      <c r="I365" s="37">
        <f t="shared" si="106"/>
        <v>147</v>
      </c>
      <c r="J365" s="37">
        <f t="shared" si="107"/>
        <v>297</v>
      </c>
      <c r="K365" s="37">
        <f t="shared" si="118"/>
        <v>1</v>
      </c>
      <c r="L365" s="35">
        <f t="shared" si="125"/>
        <v>553</v>
      </c>
      <c r="M365" s="34"/>
      <c r="N365" s="34"/>
      <c r="O365">
        <v>359</v>
      </c>
      <c r="P365">
        <f t="shared" si="119"/>
        <v>231</v>
      </c>
      <c r="Q365">
        <f t="shared" si="120"/>
        <v>2</v>
      </c>
      <c r="R365">
        <f t="shared" ca="1" si="121"/>
        <v>2</v>
      </c>
      <c r="S365" t="str">
        <f t="shared" ca="1" si="122"/>
        <v>UE-20f</v>
      </c>
      <c r="T365" t="str">
        <f t="shared" ca="1" si="108"/>
        <v>TCU</v>
      </c>
      <c r="U365" t="str">
        <f t="shared" ca="1" si="109"/>
        <v>ZA</v>
      </c>
      <c r="V365" s="37">
        <f t="shared" ca="1" si="110"/>
        <v>2384.1049868766404</v>
      </c>
      <c r="W365" s="37">
        <f t="shared" ca="1" si="111"/>
        <v>2566.847769028871</v>
      </c>
      <c r="X365" s="37">
        <f t="shared" ca="1" si="112"/>
        <v>5</v>
      </c>
      <c r="Y365" s="37">
        <f t="shared" ca="1" si="113"/>
        <v>6</v>
      </c>
      <c r="Z365" s="35">
        <f t="shared" ca="1" si="123"/>
        <v>2400</v>
      </c>
      <c r="AA365" s="35">
        <f t="shared" ca="1" si="114"/>
        <v>2800</v>
      </c>
      <c r="AB365" s="35">
        <f t="shared" ca="1" si="115"/>
        <v>2400</v>
      </c>
      <c r="AC365" s="35">
        <f t="shared" ca="1" si="116"/>
        <v>2566.847769028871</v>
      </c>
      <c r="AD365" s="35">
        <f t="shared" ca="1" si="124"/>
        <v>166.84776902887097</v>
      </c>
    </row>
    <row r="366" spans="1:30" x14ac:dyDescent="0.25">
      <c r="A366" t="s">
        <v>193</v>
      </c>
      <c r="B366" t="s">
        <v>11</v>
      </c>
      <c r="C366" t="s">
        <v>190</v>
      </c>
      <c r="D366" s="37">
        <v>2320</v>
      </c>
      <c r="E366" s="37">
        <v>2336</v>
      </c>
      <c r="F366" s="37">
        <v>2023</v>
      </c>
      <c r="G366" s="37">
        <f t="shared" si="117"/>
        <v>2320</v>
      </c>
      <c r="H366" s="37">
        <f t="shared" si="105"/>
        <v>16</v>
      </c>
      <c r="I366" s="37">
        <f t="shared" si="106"/>
        <v>297</v>
      </c>
      <c r="J366" s="37">
        <f t="shared" si="107"/>
        <v>313</v>
      </c>
      <c r="K366" s="37">
        <f t="shared" si="118"/>
        <v>1</v>
      </c>
      <c r="L366" s="35">
        <f t="shared" si="125"/>
        <v>554</v>
      </c>
      <c r="M366" s="34"/>
      <c r="N366" s="34"/>
      <c r="O366">
        <v>360</v>
      </c>
      <c r="P366">
        <f t="shared" si="119"/>
        <v>232</v>
      </c>
      <c r="Q366">
        <f t="shared" si="120"/>
        <v>1</v>
      </c>
      <c r="R366">
        <f t="shared" ca="1" si="121"/>
        <v>2</v>
      </c>
      <c r="S366" t="str">
        <f t="shared" ca="1" si="122"/>
        <v>UE-20f</v>
      </c>
      <c r="T366" t="str">
        <f t="shared" ca="1" si="108"/>
        <v>LFA</v>
      </c>
      <c r="U366" t="str">
        <f t="shared" ca="1" si="109"/>
        <v>DV</v>
      </c>
      <c r="V366" s="37">
        <f t="shared" ca="1" si="110"/>
        <v>2566.847769028871</v>
      </c>
      <c r="W366" s="37">
        <f t="shared" ca="1" si="111"/>
        <v>2904.1181102362207</v>
      </c>
      <c r="X366" s="37">
        <f t="shared" ca="1" si="112"/>
        <v>6</v>
      </c>
      <c r="Y366" s="37">
        <f t="shared" ca="1" si="113"/>
        <v>6</v>
      </c>
      <c r="Z366" s="35">
        <f t="shared" ca="1" si="123"/>
        <v>2400</v>
      </c>
      <c r="AA366" s="35">
        <f t="shared" ca="1" si="114"/>
        <v>2800</v>
      </c>
      <c r="AB366" s="35">
        <f t="shared" ca="1" si="115"/>
        <v>2566.847769028871</v>
      </c>
      <c r="AC366" s="35">
        <f t="shared" ca="1" si="116"/>
        <v>2800</v>
      </c>
      <c r="AD366" s="35">
        <f t="shared" ca="1" si="124"/>
        <v>233.15223097112903</v>
      </c>
    </row>
    <row r="367" spans="1:30" x14ac:dyDescent="0.25">
      <c r="A367" t="s">
        <v>193</v>
      </c>
      <c r="B367" t="s">
        <v>11</v>
      </c>
      <c r="C367" t="s">
        <v>161</v>
      </c>
      <c r="D367" s="37">
        <v>2336</v>
      </c>
      <c r="E367" s="37">
        <v>2362</v>
      </c>
      <c r="F367" s="37">
        <v>2023</v>
      </c>
      <c r="G367" s="37">
        <f t="shared" si="117"/>
        <v>2336</v>
      </c>
      <c r="H367" s="37">
        <f t="shared" si="105"/>
        <v>26</v>
      </c>
      <c r="I367" s="37">
        <f t="shared" si="106"/>
        <v>313</v>
      </c>
      <c r="J367" s="37">
        <f t="shared" si="107"/>
        <v>339</v>
      </c>
      <c r="K367" s="37">
        <f t="shared" si="118"/>
        <v>1</v>
      </c>
      <c r="L367" s="35">
        <f t="shared" si="125"/>
        <v>555</v>
      </c>
      <c r="M367" s="34"/>
      <c r="N367" s="34"/>
      <c r="O367">
        <v>361</v>
      </c>
      <c r="P367">
        <f t="shared" si="119"/>
        <v>232</v>
      </c>
      <c r="Q367">
        <f t="shared" si="120"/>
        <v>2</v>
      </c>
      <c r="R367">
        <f t="shared" ca="1" si="121"/>
        <v>2</v>
      </c>
      <c r="S367" t="str">
        <f t="shared" ca="1" si="122"/>
        <v>UE-20f</v>
      </c>
      <c r="T367" t="str">
        <f t="shared" ca="1" si="108"/>
        <v>LFA</v>
      </c>
      <c r="U367" t="str">
        <f t="shared" ca="1" si="109"/>
        <v>DV</v>
      </c>
      <c r="V367" s="37">
        <f t="shared" ca="1" si="110"/>
        <v>2566.847769028871</v>
      </c>
      <c r="W367" s="37">
        <f t="shared" ca="1" si="111"/>
        <v>2904.1181102362207</v>
      </c>
      <c r="X367" s="37">
        <f t="shared" ca="1" si="112"/>
        <v>6</v>
      </c>
      <c r="Y367" s="37">
        <f t="shared" ca="1" si="113"/>
        <v>7</v>
      </c>
      <c r="Z367" s="35">
        <f t="shared" ca="1" si="123"/>
        <v>2800</v>
      </c>
      <c r="AA367" s="35">
        <f t="shared" ca="1" si="114"/>
        <v>3200</v>
      </c>
      <c r="AB367" s="35">
        <f t="shared" ca="1" si="115"/>
        <v>2800</v>
      </c>
      <c r="AC367" s="35">
        <f t="shared" ca="1" si="116"/>
        <v>2904.1181102362207</v>
      </c>
      <c r="AD367" s="35">
        <f t="shared" ca="1" si="124"/>
        <v>104.11811023622067</v>
      </c>
    </row>
    <row r="368" spans="1:30" x14ac:dyDescent="0.25">
      <c r="A368" t="s">
        <v>193</v>
      </c>
      <c r="B368" t="s">
        <v>4</v>
      </c>
      <c r="C368" t="s">
        <v>13</v>
      </c>
      <c r="D368" s="37">
        <v>2362</v>
      </c>
      <c r="E368" s="37">
        <v>2410</v>
      </c>
      <c r="F368" s="37">
        <v>2023</v>
      </c>
      <c r="G368" s="37">
        <f t="shared" si="117"/>
        <v>2362</v>
      </c>
      <c r="H368" s="37">
        <f t="shared" si="105"/>
        <v>48</v>
      </c>
      <c r="I368" s="37">
        <f t="shared" si="106"/>
        <v>339</v>
      </c>
      <c r="J368" s="37">
        <f t="shared" si="107"/>
        <v>387</v>
      </c>
      <c r="K368" s="37">
        <f t="shared" si="118"/>
        <v>1</v>
      </c>
      <c r="L368" s="35">
        <f t="shared" si="125"/>
        <v>556</v>
      </c>
      <c r="M368" s="34"/>
      <c r="N368" s="34"/>
      <c r="O368">
        <v>362</v>
      </c>
      <c r="P368">
        <f t="shared" si="119"/>
        <v>233</v>
      </c>
      <c r="Q368">
        <f t="shared" si="120"/>
        <v>1</v>
      </c>
      <c r="R368">
        <f t="shared" ca="1" si="121"/>
        <v>1</v>
      </c>
      <c r="S368" t="str">
        <f t="shared" ca="1" si="122"/>
        <v>UE-20f</v>
      </c>
      <c r="T368" t="str">
        <f t="shared" ca="1" si="108"/>
        <v>LFA</v>
      </c>
      <c r="U368" t="str">
        <f t="shared" ca="1" si="109"/>
        <v>DV</v>
      </c>
      <c r="V368" s="37">
        <f t="shared" ca="1" si="110"/>
        <v>2904.1181102362207</v>
      </c>
      <c r="W368" s="37">
        <f t="shared" ca="1" si="111"/>
        <v>2983.8425196850394</v>
      </c>
      <c r="X368" s="37">
        <f t="shared" ca="1" si="112"/>
        <v>7</v>
      </c>
      <c r="Y368" s="37">
        <f t="shared" ca="1" si="113"/>
        <v>7</v>
      </c>
      <c r="Z368" s="35">
        <f t="shared" ca="1" si="123"/>
        <v>2800</v>
      </c>
      <c r="AA368" s="35">
        <f t="shared" ca="1" si="114"/>
        <v>3200</v>
      </c>
      <c r="AB368" s="35">
        <f t="shared" ca="1" si="115"/>
        <v>2904.1181102362207</v>
      </c>
      <c r="AC368" s="35">
        <f t="shared" ca="1" si="116"/>
        <v>2983.8425196850394</v>
      </c>
      <c r="AD368" s="35">
        <f t="shared" ca="1" si="124"/>
        <v>79.724409448818733</v>
      </c>
    </row>
    <row r="369" spans="1:30" x14ac:dyDescent="0.25">
      <c r="A369" t="s">
        <v>193</v>
      </c>
      <c r="B369" t="s">
        <v>4</v>
      </c>
      <c r="C369" t="s">
        <v>5</v>
      </c>
      <c r="D369" s="37">
        <v>2410</v>
      </c>
      <c r="E369" s="37">
        <v>2780</v>
      </c>
      <c r="F369" s="37">
        <v>2023</v>
      </c>
      <c r="G369" s="37">
        <f t="shared" si="117"/>
        <v>2410</v>
      </c>
      <c r="H369" s="37">
        <f t="shared" si="105"/>
        <v>370</v>
      </c>
      <c r="I369" s="37">
        <f t="shared" si="106"/>
        <v>387</v>
      </c>
      <c r="J369" s="37">
        <f t="shared" si="107"/>
        <v>757</v>
      </c>
      <c r="K369" s="37">
        <f t="shared" si="118"/>
        <v>2</v>
      </c>
      <c r="L369" s="35">
        <f t="shared" si="125"/>
        <v>557</v>
      </c>
      <c r="M369" s="34"/>
      <c r="N369" s="34"/>
      <c r="O369">
        <v>363</v>
      </c>
      <c r="P369">
        <f t="shared" si="119"/>
        <v>234</v>
      </c>
      <c r="Q369">
        <f t="shared" si="120"/>
        <v>1</v>
      </c>
      <c r="R369">
        <f t="shared" ca="1" si="121"/>
        <v>2</v>
      </c>
      <c r="S369" t="str">
        <f t="shared" ca="1" si="122"/>
        <v>UE-20f</v>
      </c>
      <c r="T369" t="str">
        <f t="shared" ca="1" si="108"/>
        <v>WTA</v>
      </c>
      <c r="U369" t="str">
        <f t="shared" ca="1" si="109"/>
        <v>DV</v>
      </c>
      <c r="V369" s="37">
        <f t="shared" ca="1" si="110"/>
        <v>2983.8425196850394</v>
      </c>
      <c r="W369" s="37">
        <f t="shared" ca="1" si="111"/>
        <v>3424.1312335958</v>
      </c>
      <c r="X369" s="37">
        <f t="shared" ca="1" si="112"/>
        <v>7</v>
      </c>
      <c r="Y369" s="37">
        <f t="shared" ca="1" si="113"/>
        <v>7</v>
      </c>
      <c r="Z369" s="35">
        <f t="shared" ca="1" si="123"/>
        <v>2800</v>
      </c>
      <c r="AA369" s="35">
        <f t="shared" ca="1" si="114"/>
        <v>3200</v>
      </c>
      <c r="AB369" s="35">
        <f t="shared" ca="1" si="115"/>
        <v>2983.8425196850394</v>
      </c>
      <c r="AC369" s="35">
        <f t="shared" ca="1" si="116"/>
        <v>3200</v>
      </c>
      <c r="AD369" s="35">
        <f t="shared" ca="1" si="124"/>
        <v>216.15748031496059</v>
      </c>
    </row>
    <row r="370" spans="1:30" x14ac:dyDescent="0.25">
      <c r="A370" t="s">
        <v>193</v>
      </c>
      <c r="B370" t="s">
        <v>4</v>
      </c>
      <c r="C370" t="s">
        <v>166</v>
      </c>
      <c r="D370" s="37">
        <v>2780</v>
      </c>
      <c r="E370" s="37">
        <v>2849.9999999999995</v>
      </c>
      <c r="F370" s="37">
        <v>2023</v>
      </c>
      <c r="G370" s="37">
        <f t="shared" si="117"/>
        <v>2780</v>
      </c>
      <c r="H370" s="37">
        <f t="shared" si="105"/>
        <v>69.999999999999545</v>
      </c>
      <c r="I370" s="37">
        <f t="shared" si="106"/>
        <v>757</v>
      </c>
      <c r="J370" s="37">
        <f t="shared" si="107"/>
        <v>826.99999999999955</v>
      </c>
      <c r="K370" s="37">
        <f t="shared" si="118"/>
        <v>2</v>
      </c>
      <c r="L370" s="35">
        <f t="shared" si="125"/>
        <v>559</v>
      </c>
      <c r="M370" s="34"/>
      <c r="N370" s="34"/>
      <c r="O370">
        <v>364</v>
      </c>
      <c r="P370">
        <f t="shared" si="119"/>
        <v>234</v>
      </c>
      <c r="Q370">
        <f t="shared" si="120"/>
        <v>2</v>
      </c>
      <c r="R370">
        <f t="shared" ca="1" si="121"/>
        <v>2</v>
      </c>
      <c r="S370" t="str">
        <f t="shared" ca="1" si="122"/>
        <v>UE-20f</v>
      </c>
      <c r="T370" t="str">
        <f t="shared" ca="1" si="108"/>
        <v>WTA</v>
      </c>
      <c r="U370" t="str">
        <f t="shared" ca="1" si="109"/>
        <v>DV</v>
      </c>
      <c r="V370" s="37">
        <f t="shared" ca="1" si="110"/>
        <v>2983.8425196850394</v>
      </c>
      <c r="W370" s="37">
        <f t="shared" ca="1" si="111"/>
        <v>3424.1312335958</v>
      </c>
      <c r="X370" s="37">
        <f t="shared" ca="1" si="112"/>
        <v>7</v>
      </c>
      <c r="Y370" s="37">
        <f t="shared" ca="1" si="113"/>
        <v>8</v>
      </c>
      <c r="Z370" s="35">
        <f t="shared" ca="1" si="123"/>
        <v>3200</v>
      </c>
      <c r="AA370" s="35">
        <f t="shared" ca="1" si="114"/>
        <v>3600</v>
      </c>
      <c r="AB370" s="35">
        <f t="shared" ca="1" si="115"/>
        <v>3200</v>
      </c>
      <c r="AC370" s="35">
        <f t="shared" ca="1" si="116"/>
        <v>3424.1312335958</v>
      </c>
      <c r="AD370" s="35">
        <f t="shared" ca="1" si="124"/>
        <v>224.13123359580004</v>
      </c>
    </row>
    <row r="371" spans="1:30" x14ac:dyDescent="0.25">
      <c r="A371" t="s">
        <v>193</v>
      </c>
      <c r="B371" t="s">
        <v>11</v>
      </c>
      <c r="C371" t="s">
        <v>12</v>
      </c>
      <c r="D371" s="37">
        <v>2849.9999999999995</v>
      </c>
      <c r="E371" s="37">
        <v>2885.9999999999995</v>
      </c>
      <c r="F371" s="37">
        <v>2023</v>
      </c>
      <c r="G371" s="37">
        <f t="shared" si="117"/>
        <v>2849.9999999999995</v>
      </c>
      <c r="H371" s="37">
        <f t="shared" si="105"/>
        <v>36</v>
      </c>
      <c r="I371" s="37">
        <f t="shared" si="106"/>
        <v>826.99999999999955</v>
      </c>
      <c r="J371" s="37">
        <f t="shared" si="107"/>
        <v>862.99999999999955</v>
      </c>
      <c r="K371" s="37">
        <f t="shared" si="118"/>
        <v>1</v>
      </c>
      <c r="L371" s="35">
        <f t="shared" si="125"/>
        <v>561</v>
      </c>
      <c r="M371" s="34"/>
      <c r="N371" s="34"/>
      <c r="O371">
        <v>365</v>
      </c>
      <c r="P371">
        <f t="shared" si="119"/>
        <v>235</v>
      </c>
      <c r="Q371">
        <f t="shared" si="120"/>
        <v>1</v>
      </c>
      <c r="R371">
        <f t="shared" ca="1" si="121"/>
        <v>1</v>
      </c>
      <c r="S371" t="str">
        <f t="shared" ca="1" si="122"/>
        <v>UE-20f</v>
      </c>
      <c r="T371" t="str">
        <f t="shared" ca="1" si="108"/>
        <v>LFA</v>
      </c>
      <c r="U371" t="str">
        <f t="shared" ca="1" si="109"/>
        <v>GL</v>
      </c>
      <c r="V371" s="37">
        <f t="shared" ca="1" si="110"/>
        <v>3424.1312335958</v>
      </c>
      <c r="W371" s="37">
        <f t="shared" ca="1" si="111"/>
        <v>3469.0787401574798</v>
      </c>
      <c r="X371" s="37">
        <f t="shared" ca="1" si="112"/>
        <v>8</v>
      </c>
      <c r="Y371" s="37">
        <f t="shared" ca="1" si="113"/>
        <v>8</v>
      </c>
      <c r="Z371" s="35">
        <f t="shared" ca="1" si="123"/>
        <v>3200</v>
      </c>
      <c r="AA371" s="35">
        <f t="shared" ca="1" si="114"/>
        <v>3600</v>
      </c>
      <c r="AB371" s="35">
        <f t="shared" ca="1" si="115"/>
        <v>3424.1312335958</v>
      </c>
      <c r="AC371" s="35">
        <f t="shared" ca="1" si="116"/>
        <v>3469.0787401574798</v>
      </c>
      <c r="AD371" s="35">
        <f t="shared" ca="1" si="124"/>
        <v>44.947506561679802</v>
      </c>
    </row>
    <row r="372" spans="1:30" x14ac:dyDescent="0.25">
      <c r="A372" t="s">
        <v>193</v>
      </c>
      <c r="B372" t="s">
        <v>11</v>
      </c>
      <c r="C372" t="s">
        <v>190</v>
      </c>
      <c r="D372" s="37">
        <v>2885.9999999999995</v>
      </c>
      <c r="E372" s="37">
        <v>2936.0236220472439</v>
      </c>
      <c r="F372" s="37">
        <v>2023</v>
      </c>
      <c r="G372" s="37">
        <f t="shared" si="117"/>
        <v>2885.9999999999995</v>
      </c>
      <c r="H372" s="37">
        <f t="shared" si="105"/>
        <v>50.023622047244316</v>
      </c>
      <c r="I372" s="37">
        <f t="shared" si="106"/>
        <v>862.99999999999955</v>
      </c>
      <c r="J372" s="37">
        <f t="shared" si="107"/>
        <v>913.02362204724386</v>
      </c>
      <c r="K372" s="37">
        <f t="shared" si="118"/>
        <v>1</v>
      </c>
      <c r="L372" s="35">
        <f t="shared" si="125"/>
        <v>562</v>
      </c>
      <c r="M372" s="34"/>
      <c r="N372" s="34"/>
      <c r="O372">
        <v>366</v>
      </c>
      <c r="P372">
        <f t="shared" si="119"/>
        <v>236</v>
      </c>
      <c r="Q372">
        <f t="shared" si="120"/>
        <v>1</v>
      </c>
      <c r="R372">
        <f t="shared" ca="1" si="121"/>
        <v>1</v>
      </c>
      <c r="S372" t="str">
        <f t="shared" ca="1" si="122"/>
        <v>UE-20f</v>
      </c>
      <c r="T372" t="str">
        <f t="shared" ca="1" si="108"/>
        <v>LFA</v>
      </c>
      <c r="U372" t="str">
        <f t="shared" ca="1" si="109"/>
        <v>DV</v>
      </c>
      <c r="V372" s="37">
        <f t="shared" ca="1" si="110"/>
        <v>3469.0787401574798</v>
      </c>
      <c r="W372" s="37">
        <f t="shared" ca="1" si="111"/>
        <v>3478.9212598425192</v>
      </c>
      <c r="X372" s="37">
        <f t="shared" ca="1" si="112"/>
        <v>8</v>
      </c>
      <c r="Y372" s="37">
        <f t="shared" ca="1" si="113"/>
        <v>8</v>
      </c>
      <c r="Z372" s="35">
        <f t="shared" ca="1" si="123"/>
        <v>3200</v>
      </c>
      <c r="AA372" s="35">
        <f t="shared" ca="1" si="114"/>
        <v>3600</v>
      </c>
      <c r="AB372" s="35">
        <f t="shared" ca="1" si="115"/>
        <v>3469.0787401574798</v>
      </c>
      <c r="AC372" s="35">
        <f t="shared" ca="1" si="116"/>
        <v>3478.9212598425192</v>
      </c>
      <c r="AD372" s="35">
        <f t="shared" ca="1" si="124"/>
        <v>9.8425196850394059</v>
      </c>
    </row>
    <row r="373" spans="1:30" x14ac:dyDescent="0.25">
      <c r="A373" t="s">
        <v>198</v>
      </c>
      <c r="B373" t="s">
        <v>11</v>
      </c>
      <c r="C373" t="s">
        <v>52</v>
      </c>
      <c r="D373" s="37">
        <v>1648</v>
      </c>
      <c r="E373" s="37">
        <v>1705.9999999999998</v>
      </c>
      <c r="F373" s="37">
        <v>1666</v>
      </c>
      <c r="G373" s="37">
        <f t="shared" si="117"/>
        <v>1666</v>
      </c>
      <c r="H373" s="37">
        <f t="shared" si="105"/>
        <v>39.999999999999773</v>
      </c>
      <c r="I373" s="37">
        <f t="shared" si="106"/>
        <v>0</v>
      </c>
      <c r="J373" s="37">
        <f t="shared" si="107"/>
        <v>39.999999999999773</v>
      </c>
      <c r="K373" s="37">
        <f t="shared" si="118"/>
        <v>1</v>
      </c>
      <c r="L373" s="35">
        <f t="shared" si="125"/>
        <v>563</v>
      </c>
      <c r="M373" s="34"/>
      <c r="N373" s="34"/>
      <c r="O373">
        <v>367</v>
      </c>
      <c r="P373">
        <f t="shared" si="119"/>
        <v>237</v>
      </c>
      <c r="Q373">
        <f t="shared" si="120"/>
        <v>1</v>
      </c>
      <c r="R373">
        <f t="shared" ca="1" si="121"/>
        <v>1</v>
      </c>
      <c r="S373" t="str">
        <f t="shared" ca="1" si="122"/>
        <v>UE-20f</v>
      </c>
      <c r="T373" t="str">
        <f t="shared" ca="1" si="108"/>
        <v>LFA</v>
      </c>
      <c r="U373" t="str">
        <f t="shared" ca="1" si="109"/>
        <v>ZE</v>
      </c>
      <c r="V373" s="37">
        <f t="shared" ca="1" si="110"/>
        <v>3478.9212598425192</v>
      </c>
      <c r="W373" s="37">
        <f t="shared" ca="1" si="111"/>
        <v>3509.1049868766404</v>
      </c>
      <c r="X373" s="37">
        <f t="shared" ca="1" si="112"/>
        <v>8</v>
      </c>
      <c r="Y373" s="37">
        <f t="shared" ca="1" si="113"/>
        <v>8</v>
      </c>
      <c r="Z373" s="35">
        <f t="shared" ca="1" si="123"/>
        <v>3200</v>
      </c>
      <c r="AA373" s="35">
        <f t="shared" ca="1" si="114"/>
        <v>3600</v>
      </c>
      <c r="AB373" s="35">
        <f t="shared" ca="1" si="115"/>
        <v>3478.9212598425192</v>
      </c>
      <c r="AC373" s="35">
        <f t="shared" ca="1" si="116"/>
        <v>3509.1049868766404</v>
      </c>
      <c r="AD373" s="35">
        <f t="shared" ca="1" si="124"/>
        <v>30.183727034121148</v>
      </c>
    </row>
    <row r="374" spans="1:30" x14ac:dyDescent="0.25">
      <c r="A374" t="s">
        <v>198</v>
      </c>
      <c r="B374" t="s">
        <v>11</v>
      </c>
      <c r="C374" t="s">
        <v>164</v>
      </c>
      <c r="D374" s="37">
        <v>1705.9999999999998</v>
      </c>
      <c r="E374" s="37">
        <v>1803.9999999999998</v>
      </c>
      <c r="F374" s="37">
        <v>1666</v>
      </c>
      <c r="G374" s="37">
        <f t="shared" si="117"/>
        <v>1705.9999999999998</v>
      </c>
      <c r="H374" s="37">
        <f t="shared" si="105"/>
        <v>98</v>
      </c>
      <c r="I374" s="37">
        <f t="shared" si="106"/>
        <v>39.999999999999773</v>
      </c>
      <c r="J374" s="37">
        <f t="shared" si="107"/>
        <v>137.99999999999977</v>
      </c>
      <c r="K374" s="37">
        <f t="shared" si="118"/>
        <v>1</v>
      </c>
      <c r="L374" s="35">
        <f t="shared" si="125"/>
        <v>564</v>
      </c>
      <c r="M374" s="34"/>
      <c r="N374" s="34"/>
      <c r="O374">
        <v>368</v>
      </c>
      <c r="P374">
        <f t="shared" si="119"/>
        <v>238</v>
      </c>
      <c r="Q374">
        <f t="shared" si="120"/>
        <v>1</v>
      </c>
      <c r="R374">
        <f t="shared" ca="1" si="121"/>
        <v>1</v>
      </c>
      <c r="S374" t="str">
        <f t="shared" ca="1" si="122"/>
        <v>UE-20f</v>
      </c>
      <c r="T374" t="str">
        <f t="shared" ca="1" si="108"/>
        <v>LFA</v>
      </c>
      <c r="U374" t="str">
        <f t="shared" ca="1" si="109"/>
        <v>GL, ZE</v>
      </c>
      <c r="V374" s="37">
        <f t="shared" ca="1" si="110"/>
        <v>3509.1049868766404</v>
      </c>
      <c r="W374" s="37">
        <f t="shared" ca="1" si="111"/>
        <v>3578.9868766404197</v>
      </c>
      <c r="X374" s="37">
        <f t="shared" ca="1" si="112"/>
        <v>8</v>
      </c>
      <c r="Y374" s="37">
        <f t="shared" ca="1" si="113"/>
        <v>8</v>
      </c>
      <c r="Z374" s="35">
        <f t="shared" ca="1" si="123"/>
        <v>3200</v>
      </c>
      <c r="AA374" s="35">
        <f t="shared" ca="1" si="114"/>
        <v>3600</v>
      </c>
      <c r="AB374" s="35">
        <f t="shared" ca="1" si="115"/>
        <v>3509.1049868766404</v>
      </c>
      <c r="AC374" s="35">
        <f t="shared" ca="1" si="116"/>
        <v>3578.9868766404197</v>
      </c>
      <c r="AD374" s="35">
        <f t="shared" ca="1" si="124"/>
        <v>69.881889763779327</v>
      </c>
    </row>
    <row r="375" spans="1:30" x14ac:dyDescent="0.25">
      <c r="A375" t="s">
        <v>198</v>
      </c>
      <c r="B375" t="s">
        <v>11</v>
      </c>
      <c r="C375" t="s">
        <v>164</v>
      </c>
      <c r="D375" s="37">
        <v>1803.9999999999998</v>
      </c>
      <c r="E375" s="37">
        <v>1862</v>
      </c>
      <c r="F375" s="37">
        <v>1666</v>
      </c>
      <c r="G375" s="37">
        <f t="shared" si="117"/>
        <v>1803.9999999999998</v>
      </c>
      <c r="H375" s="37">
        <f t="shared" si="105"/>
        <v>58.000000000000227</v>
      </c>
      <c r="I375" s="37">
        <f t="shared" si="106"/>
        <v>137.99999999999977</v>
      </c>
      <c r="J375" s="37">
        <f t="shared" si="107"/>
        <v>196</v>
      </c>
      <c r="K375" s="37">
        <f t="shared" si="118"/>
        <v>1</v>
      </c>
      <c r="L375" s="35">
        <f t="shared" si="125"/>
        <v>565</v>
      </c>
      <c r="M375" s="34"/>
      <c r="N375" s="34"/>
      <c r="O375">
        <v>369</v>
      </c>
      <c r="P375">
        <f t="shared" si="119"/>
        <v>239</v>
      </c>
      <c r="Q375">
        <f t="shared" si="120"/>
        <v>1</v>
      </c>
      <c r="R375">
        <f t="shared" ca="1" si="121"/>
        <v>2</v>
      </c>
      <c r="S375" t="str">
        <f t="shared" ca="1" si="122"/>
        <v>UE-20f</v>
      </c>
      <c r="T375" t="str">
        <f t="shared" ca="1" si="108"/>
        <v>LFA</v>
      </c>
      <c r="U375" t="str">
        <f t="shared" ca="1" si="109"/>
        <v>GL</v>
      </c>
      <c r="V375" s="37">
        <f t="shared" ca="1" si="110"/>
        <v>3578.9868766404197</v>
      </c>
      <c r="W375" s="37">
        <f t="shared" ca="1" si="111"/>
        <v>3619.0131233595803</v>
      </c>
      <c r="X375" s="37">
        <f t="shared" ca="1" si="112"/>
        <v>8</v>
      </c>
      <c r="Y375" s="37">
        <f t="shared" ca="1" si="113"/>
        <v>8</v>
      </c>
      <c r="Z375" s="35">
        <f t="shared" ca="1" si="123"/>
        <v>3200</v>
      </c>
      <c r="AA375" s="35">
        <f t="shared" ca="1" si="114"/>
        <v>3600</v>
      </c>
      <c r="AB375" s="35">
        <f t="shared" ca="1" si="115"/>
        <v>3578.9868766404197</v>
      </c>
      <c r="AC375" s="35">
        <f t="shared" ca="1" si="116"/>
        <v>3600</v>
      </c>
      <c r="AD375" s="35">
        <f t="shared" ca="1" si="124"/>
        <v>21.013123359580277</v>
      </c>
    </row>
    <row r="376" spans="1:30" x14ac:dyDescent="0.25">
      <c r="A376" t="s">
        <v>198</v>
      </c>
      <c r="B376" t="s">
        <v>9</v>
      </c>
      <c r="C376" t="s">
        <v>199</v>
      </c>
      <c r="D376" s="37">
        <v>1862</v>
      </c>
      <c r="E376" s="37">
        <v>1968</v>
      </c>
      <c r="F376" s="37">
        <v>1666</v>
      </c>
      <c r="G376" s="37">
        <f t="shared" si="117"/>
        <v>1862</v>
      </c>
      <c r="H376" s="37">
        <f t="shared" si="105"/>
        <v>106</v>
      </c>
      <c r="I376" s="37">
        <f t="shared" si="106"/>
        <v>196</v>
      </c>
      <c r="J376" s="37">
        <f t="shared" si="107"/>
        <v>302</v>
      </c>
      <c r="K376" s="37">
        <f t="shared" si="118"/>
        <v>1</v>
      </c>
      <c r="L376" s="35">
        <f t="shared" si="125"/>
        <v>566</v>
      </c>
      <c r="M376" s="34"/>
      <c r="N376" s="34"/>
      <c r="O376">
        <v>370</v>
      </c>
      <c r="P376">
        <f t="shared" si="119"/>
        <v>239</v>
      </c>
      <c r="Q376">
        <f t="shared" si="120"/>
        <v>2</v>
      </c>
      <c r="R376">
        <f t="shared" ca="1" si="121"/>
        <v>2</v>
      </c>
      <c r="S376" t="str">
        <f t="shared" ca="1" si="122"/>
        <v>UE-20f</v>
      </c>
      <c r="T376" t="str">
        <f t="shared" ca="1" si="108"/>
        <v>LFA</v>
      </c>
      <c r="U376" t="str">
        <f t="shared" ca="1" si="109"/>
        <v>GL</v>
      </c>
      <c r="V376" s="37">
        <f t="shared" ca="1" si="110"/>
        <v>3578.9868766404197</v>
      </c>
      <c r="W376" s="37">
        <f t="shared" ca="1" si="111"/>
        <v>3619.0131233595803</v>
      </c>
      <c r="X376" s="37">
        <f t="shared" ca="1" si="112"/>
        <v>8</v>
      </c>
      <c r="Y376" s="37">
        <f t="shared" ca="1" si="113"/>
        <v>9</v>
      </c>
      <c r="Z376" s="35">
        <f t="shared" ca="1" si="123"/>
        <v>3600</v>
      </c>
      <c r="AA376" s="35">
        <f t="shared" ca="1" si="114"/>
        <v>4000</v>
      </c>
      <c r="AB376" s="35">
        <f t="shared" ca="1" si="115"/>
        <v>3600</v>
      </c>
      <c r="AC376" s="35">
        <f t="shared" ca="1" si="116"/>
        <v>3619.0131233595803</v>
      </c>
      <c r="AD376" s="35">
        <f t="shared" ca="1" si="124"/>
        <v>19.013123359580277</v>
      </c>
    </row>
    <row r="377" spans="1:30" x14ac:dyDescent="0.25">
      <c r="A377" t="s">
        <v>198</v>
      </c>
      <c r="B377" t="s">
        <v>9</v>
      </c>
      <c r="C377" t="s">
        <v>158</v>
      </c>
      <c r="D377" s="37">
        <v>1968</v>
      </c>
      <c r="E377" s="37">
        <v>2051</v>
      </c>
      <c r="F377" s="37">
        <v>1666</v>
      </c>
      <c r="G377" s="37">
        <f t="shared" si="117"/>
        <v>1968</v>
      </c>
      <c r="H377" s="37">
        <f t="shared" si="105"/>
        <v>83</v>
      </c>
      <c r="I377" s="37">
        <f t="shared" si="106"/>
        <v>302</v>
      </c>
      <c r="J377" s="37">
        <f t="shared" si="107"/>
        <v>385</v>
      </c>
      <c r="K377" s="37">
        <f t="shared" si="118"/>
        <v>1</v>
      </c>
      <c r="L377" s="35">
        <f t="shared" si="125"/>
        <v>567</v>
      </c>
      <c r="M377" s="34"/>
      <c r="N377" s="34"/>
      <c r="O377">
        <v>371</v>
      </c>
      <c r="P377">
        <f t="shared" si="119"/>
        <v>240</v>
      </c>
      <c r="Q377">
        <f t="shared" si="120"/>
        <v>1</v>
      </c>
      <c r="R377">
        <f t="shared" ca="1" si="121"/>
        <v>1</v>
      </c>
      <c r="S377" t="str">
        <f t="shared" ca="1" si="122"/>
        <v>UE-20f</v>
      </c>
      <c r="T377" t="str">
        <f t="shared" ca="1" si="108"/>
        <v>TCU</v>
      </c>
      <c r="U377" t="str">
        <f t="shared" ca="1" si="109"/>
        <v>ZA</v>
      </c>
      <c r="V377" s="37">
        <f t="shared" ca="1" si="110"/>
        <v>3619.0131233595803</v>
      </c>
      <c r="W377" s="37">
        <f t="shared" ca="1" si="111"/>
        <v>3816.847769028871</v>
      </c>
      <c r="X377" s="37">
        <f t="shared" ca="1" si="112"/>
        <v>9</v>
      </c>
      <c r="Y377" s="37">
        <f t="shared" ca="1" si="113"/>
        <v>9</v>
      </c>
      <c r="Z377" s="35">
        <f t="shared" ca="1" si="123"/>
        <v>3600</v>
      </c>
      <c r="AA377" s="35">
        <f t="shared" ca="1" si="114"/>
        <v>4000</v>
      </c>
      <c r="AB377" s="35">
        <f t="shared" ca="1" si="115"/>
        <v>3619.0131233595803</v>
      </c>
      <c r="AC377" s="35">
        <f t="shared" ca="1" si="116"/>
        <v>3816.847769028871</v>
      </c>
      <c r="AD377" s="35">
        <f t="shared" ca="1" si="124"/>
        <v>197.83464566929069</v>
      </c>
    </row>
    <row r="378" spans="1:30" x14ac:dyDescent="0.25">
      <c r="A378" t="s">
        <v>198</v>
      </c>
      <c r="B378" t="s">
        <v>9</v>
      </c>
      <c r="C378" t="s">
        <v>10</v>
      </c>
      <c r="D378" s="37">
        <v>2051</v>
      </c>
      <c r="E378" s="37">
        <v>2147</v>
      </c>
      <c r="F378" s="37">
        <v>1666</v>
      </c>
      <c r="G378" s="37">
        <f t="shared" si="117"/>
        <v>2051</v>
      </c>
      <c r="H378" s="37">
        <f t="shared" si="105"/>
        <v>96</v>
      </c>
      <c r="I378" s="37">
        <f t="shared" si="106"/>
        <v>385</v>
      </c>
      <c r="J378" s="37">
        <f t="shared" si="107"/>
        <v>481</v>
      </c>
      <c r="K378" s="37">
        <f t="shared" si="118"/>
        <v>2</v>
      </c>
      <c r="L378" s="35">
        <f t="shared" si="125"/>
        <v>568</v>
      </c>
      <c r="M378" s="34"/>
      <c r="N378" s="34"/>
      <c r="O378">
        <v>372</v>
      </c>
      <c r="P378">
        <f t="shared" si="119"/>
        <v>241</v>
      </c>
      <c r="Q378">
        <f t="shared" si="120"/>
        <v>1</v>
      </c>
      <c r="R378">
        <f t="shared" ca="1" si="121"/>
        <v>1</v>
      </c>
      <c r="S378" t="str">
        <f t="shared" ca="1" si="122"/>
        <v>UE-20f</v>
      </c>
      <c r="T378" t="str">
        <f t="shared" ca="1" si="108"/>
        <v>LFA</v>
      </c>
      <c r="U378" t="str">
        <f t="shared" ca="1" si="109"/>
        <v>AR</v>
      </c>
      <c r="V378" s="37">
        <f t="shared" ca="1" si="110"/>
        <v>3816.847769028871</v>
      </c>
      <c r="W378" s="37">
        <f t="shared" ca="1" si="111"/>
        <v>3833.9081364829399</v>
      </c>
      <c r="X378" s="37">
        <f t="shared" ca="1" si="112"/>
        <v>9</v>
      </c>
      <c r="Y378" s="37">
        <f t="shared" ca="1" si="113"/>
        <v>9</v>
      </c>
      <c r="Z378" s="35">
        <f t="shared" ca="1" si="123"/>
        <v>3600</v>
      </c>
      <c r="AA378" s="35">
        <f t="shared" ca="1" si="114"/>
        <v>4000</v>
      </c>
      <c r="AB378" s="35">
        <f t="shared" ca="1" si="115"/>
        <v>3816.847769028871</v>
      </c>
      <c r="AC378" s="35">
        <f t="shared" ca="1" si="116"/>
        <v>3833.9081364829399</v>
      </c>
      <c r="AD378" s="35">
        <f t="shared" ca="1" si="124"/>
        <v>17.06036745406891</v>
      </c>
    </row>
    <row r="379" spans="1:30" x14ac:dyDescent="0.25">
      <c r="A379" t="s">
        <v>198</v>
      </c>
      <c r="B379" t="s">
        <v>9</v>
      </c>
      <c r="C379" t="s">
        <v>8</v>
      </c>
      <c r="D379" s="37">
        <v>2147</v>
      </c>
      <c r="E379" s="37">
        <v>2257.9999999999995</v>
      </c>
      <c r="F379" s="37">
        <v>1666</v>
      </c>
      <c r="G379" s="37">
        <f t="shared" si="117"/>
        <v>2147</v>
      </c>
      <c r="H379" s="37">
        <f t="shared" si="105"/>
        <v>110.99999999999955</v>
      </c>
      <c r="I379" s="37">
        <f t="shared" si="106"/>
        <v>481</v>
      </c>
      <c r="J379" s="37">
        <f t="shared" si="107"/>
        <v>591.99999999999955</v>
      </c>
      <c r="K379" s="37">
        <f t="shared" si="118"/>
        <v>1</v>
      </c>
      <c r="L379" s="35">
        <f t="shared" si="125"/>
        <v>570</v>
      </c>
      <c r="M379" s="34"/>
      <c r="N379" s="34"/>
      <c r="O379">
        <v>373</v>
      </c>
      <c r="P379">
        <f t="shared" si="119"/>
        <v>242</v>
      </c>
      <c r="Q379">
        <f t="shared" si="120"/>
        <v>1</v>
      </c>
      <c r="R379">
        <f t="shared" ca="1" si="121"/>
        <v>2</v>
      </c>
      <c r="S379" t="str">
        <f t="shared" ca="1" si="122"/>
        <v>UE-20f</v>
      </c>
      <c r="T379" t="str">
        <f t="shared" ca="1" si="108"/>
        <v>TCU</v>
      </c>
      <c r="U379" t="str">
        <f t="shared" ca="1" si="109"/>
        <v>ZA</v>
      </c>
      <c r="V379" s="37">
        <f t="shared" ca="1" si="110"/>
        <v>3833.9081364829399</v>
      </c>
      <c r="W379" s="37">
        <f t="shared" ca="1" si="111"/>
        <v>4324.0656167978996</v>
      </c>
      <c r="X379" s="37">
        <f t="shared" ca="1" si="112"/>
        <v>9</v>
      </c>
      <c r="Y379" s="37">
        <f t="shared" ca="1" si="113"/>
        <v>9</v>
      </c>
      <c r="Z379" s="35">
        <f t="shared" ca="1" si="123"/>
        <v>3600</v>
      </c>
      <c r="AA379" s="35">
        <f t="shared" ca="1" si="114"/>
        <v>4000</v>
      </c>
      <c r="AB379" s="35">
        <f t="shared" ca="1" si="115"/>
        <v>3833.9081364829399</v>
      </c>
      <c r="AC379" s="35">
        <f t="shared" ca="1" si="116"/>
        <v>4000</v>
      </c>
      <c r="AD379" s="35">
        <f t="shared" ca="1" si="124"/>
        <v>166.09186351706012</v>
      </c>
    </row>
    <row r="380" spans="1:30" x14ac:dyDescent="0.25">
      <c r="A380" t="s">
        <v>198</v>
      </c>
      <c r="B380" t="s">
        <v>11</v>
      </c>
      <c r="C380" t="s">
        <v>12</v>
      </c>
      <c r="D380" s="37">
        <v>2257.9999999999995</v>
      </c>
      <c r="E380" s="37">
        <v>2487</v>
      </c>
      <c r="F380" s="37">
        <v>1666</v>
      </c>
      <c r="G380" s="37">
        <f t="shared" si="117"/>
        <v>2257.9999999999995</v>
      </c>
      <c r="H380" s="37">
        <f t="shared" si="105"/>
        <v>229.00000000000045</v>
      </c>
      <c r="I380" s="37">
        <f t="shared" si="106"/>
        <v>591.99999999999955</v>
      </c>
      <c r="J380" s="37">
        <f t="shared" si="107"/>
        <v>821</v>
      </c>
      <c r="K380" s="37">
        <f t="shared" si="118"/>
        <v>2</v>
      </c>
      <c r="L380" s="35">
        <f t="shared" si="125"/>
        <v>571</v>
      </c>
      <c r="M380" s="34"/>
      <c r="N380" s="34"/>
      <c r="O380">
        <v>374</v>
      </c>
      <c r="P380">
        <f t="shared" si="119"/>
        <v>242</v>
      </c>
      <c r="Q380">
        <f t="shared" si="120"/>
        <v>2</v>
      </c>
      <c r="R380">
        <f t="shared" ca="1" si="121"/>
        <v>2</v>
      </c>
      <c r="S380" t="str">
        <f t="shared" ca="1" si="122"/>
        <v>UE-20f</v>
      </c>
      <c r="T380" t="str">
        <f t="shared" ca="1" si="108"/>
        <v>TCU</v>
      </c>
      <c r="U380" t="str">
        <f t="shared" ca="1" si="109"/>
        <v>ZA</v>
      </c>
      <c r="V380" s="37">
        <f t="shared" ca="1" si="110"/>
        <v>3833.9081364829399</v>
      </c>
      <c r="W380" s="37">
        <f t="shared" ca="1" si="111"/>
        <v>4324.0656167978996</v>
      </c>
      <c r="X380" s="37">
        <f t="shared" ca="1" si="112"/>
        <v>9</v>
      </c>
      <c r="Y380" s="37">
        <f t="shared" ca="1" si="113"/>
        <v>10</v>
      </c>
      <c r="Z380" s="35">
        <f t="shared" ca="1" si="123"/>
        <v>4000</v>
      </c>
      <c r="AA380" s="35">
        <f t="shared" ca="1" si="114"/>
        <v>4400</v>
      </c>
      <c r="AB380" s="35">
        <f t="shared" ca="1" si="115"/>
        <v>4000</v>
      </c>
      <c r="AC380" s="35">
        <f t="shared" ca="1" si="116"/>
        <v>4324.0656167978996</v>
      </c>
      <c r="AD380" s="35">
        <f t="shared" ca="1" si="124"/>
        <v>324.06561679789957</v>
      </c>
    </row>
    <row r="381" spans="1:30" x14ac:dyDescent="0.25">
      <c r="A381" t="s">
        <v>198</v>
      </c>
      <c r="B381" t="s">
        <v>11</v>
      </c>
      <c r="C381" t="s">
        <v>23</v>
      </c>
      <c r="D381" s="37">
        <v>2487</v>
      </c>
      <c r="E381" s="37">
        <v>2513</v>
      </c>
      <c r="F381" s="37">
        <v>1666</v>
      </c>
      <c r="G381" s="37">
        <f t="shared" si="117"/>
        <v>2487</v>
      </c>
      <c r="H381" s="37">
        <f t="shared" si="105"/>
        <v>26</v>
      </c>
      <c r="I381" s="37">
        <f t="shared" si="106"/>
        <v>821</v>
      </c>
      <c r="J381" s="37">
        <f t="shared" si="107"/>
        <v>847</v>
      </c>
      <c r="K381" s="37">
        <f t="shared" si="118"/>
        <v>1</v>
      </c>
      <c r="L381" s="35">
        <f t="shared" si="125"/>
        <v>573</v>
      </c>
      <c r="M381" s="34"/>
      <c r="N381" s="34"/>
      <c r="O381">
        <v>375</v>
      </c>
      <c r="P381">
        <f t="shared" si="119"/>
        <v>243</v>
      </c>
      <c r="Q381">
        <f t="shared" si="120"/>
        <v>1</v>
      </c>
      <c r="R381">
        <f t="shared" ca="1" si="121"/>
        <v>7</v>
      </c>
      <c r="S381" t="str">
        <f t="shared" ca="1" si="122"/>
        <v>UE-20f</v>
      </c>
      <c r="T381" t="str">
        <f t="shared" ca="1" si="108"/>
        <v>TCU</v>
      </c>
      <c r="U381" t="str">
        <f t="shared" ca="1" si="109"/>
        <v>ZA</v>
      </c>
      <c r="V381" s="37">
        <f t="shared" ca="1" si="110"/>
        <v>4324.0656167978996</v>
      </c>
      <c r="W381" s="37">
        <f t="shared" ca="1" si="111"/>
        <v>6496.9658792650916</v>
      </c>
      <c r="X381" s="37">
        <f t="shared" ca="1" si="112"/>
        <v>10</v>
      </c>
      <c r="Y381" s="37">
        <f t="shared" ca="1" si="113"/>
        <v>10</v>
      </c>
      <c r="Z381" s="35">
        <f t="shared" ca="1" si="123"/>
        <v>4000</v>
      </c>
      <c r="AA381" s="35">
        <f t="shared" ca="1" si="114"/>
        <v>4400</v>
      </c>
      <c r="AB381" s="35">
        <f t="shared" ca="1" si="115"/>
        <v>4324.0656167978996</v>
      </c>
      <c r="AC381" s="35">
        <f t="shared" ca="1" si="116"/>
        <v>4400</v>
      </c>
      <c r="AD381" s="35">
        <f t="shared" ca="1" si="124"/>
        <v>75.934383202100435</v>
      </c>
    </row>
    <row r="382" spans="1:30" x14ac:dyDescent="0.25">
      <c r="A382" t="s">
        <v>198</v>
      </c>
      <c r="B382" t="s">
        <v>4</v>
      </c>
      <c r="C382" t="s">
        <v>13</v>
      </c>
      <c r="D382" s="37">
        <v>2513</v>
      </c>
      <c r="E382" s="37">
        <v>2520</v>
      </c>
      <c r="F382" s="37">
        <v>1666</v>
      </c>
      <c r="G382" s="37">
        <f t="shared" si="117"/>
        <v>2513</v>
      </c>
      <c r="H382" s="37">
        <f t="shared" si="105"/>
        <v>7</v>
      </c>
      <c r="I382" s="37">
        <f t="shared" si="106"/>
        <v>847</v>
      </c>
      <c r="J382" s="37">
        <f t="shared" si="107"/>
        <v>854</v>
      </c>
      <c r="K382" s="37">
        <f t="shared" si="118"/>
        <v>1</v>
      </c>
      <c r="L382" s="35">
        <f t="shared" si="125"/>
        <v>574</v>
      </c>
      <c r="M382" s="34"/>
      <c r="N382" s="34"/>
      <c r="O382">
        <v>376</v>
      </c>
      <c r="P382">
        <f t="shared" si="119"/>
        <v>243</v>
      </c>
      <c r="Q382">
        <f t="shared" si="120"/>
        <v>2</v>
      </c>
      <c r="R382">
        <f t="shared" ca="1" si="121"/>
        <v>7</v>
      </c>
      <c r="S382" t="str">
        <f t="shared" ca="1" si="122"/>
        <v>UE-20f</v>
      </c>
      <c r="T382" t="str">
        <f t="shared" ca="1" si="108"/>
        <v>TCU</v>
      </c>
      <c r="U382" t="str">
        <f t="shared" ca="1" si="109"/>
        <v>ZA</v>
      </c>
      <c r="V382" s="37">
        <f t="shared" ca="1" si="110"/>
        <v>4324.0656167978996</v>
      </c>
      <c r="W382" s="37">
        <f t="shared" ca="1" si="111"/>
        <v>6496.9658792650916</v>
      </c>
      <c r="X382" s="37">
        <f t="shared" ca="1" si="112"/>
        <v>10</v>
      </c>
      <c r="Y382" s="37">
        <f t="shared" ca="1" si="113"/>
        <v>11</v>
      </c>
      <c r="Z382" s="35">
        <f t="shared" ca="1" si="123"/>
        <v>4400</v>
      </c>
      <c r="AA382" s="35">
        <f t="shared" ca="1" si="114"/>
        <v>4800</v>
      </c>
      <c r="AB382" s="35">
        <f t="shared" ca="1" si="115"/>
        <v>4400</v>
      </c>
      <c r="AC382" s="35">
        <f t="shared" ca="1" si="116"/>
        <v>4800</v>
      </c>
      <c r="AD382" s="35">
        <f t="shared" ca="1" si="124"/>
        <v>400</v>
      </c>
    </row>
    <row r="383" spans="1:30" x14ac:dyDescent="0.25">
      <c r="A383" t="s">
        <v>198</v>
      </c>
      <c r="B383" t="s">
        <v>4</v>
      </c>
      <c r="C383" t="s">
        <v>13</v>
      </c>
      <c r="D383" s="37">
        <v>2520</v>
      </c>
      <c r="E383" s="37">
        <v>2535</v>
      </c>
      <c r="F383" s="37">
        <v>1666</v>
      </c>
      <c r="G383" s="37">
        <f t="shared" si="117"/>
        <v>2520</v>
      </c>
      <c r="H383" s="37">
        <f t="shared" si="105"/>
        <v>15</v>
      </c>
      <c r="I383" s="37">
        <f t="shared" si="106"/>
        <v>854</v>
      </c>
      <c r="J383" s="37">
        <f t="shared" si="107"/>
        <v>869</v>
      </c>
      <c r="K383" s="37">
        <f t="shared" si="118"/>
        <v>1</v>
      </c>
      <c r="L383" s="35">
        <f t="shared" si="125"/>
        <v>575</v>
      </c>
      <c r="M383" s="34"/>
      <c r="N383" s="34"/>
      <c r="O383">
        <v>377</v>
      </c>
      <c r="P383">
        <f t="shared" si="119"/>
        <v>243</v>
      </c>
      <c r="Q383">
        <f t="shared" si="120"/>
        <v>3</v>
      </c>
      <c r="R383">
        <f t="shared" ca="1" si="121"/>
        <v>7</v>
      </c>
      <c r="S383" t="str">
        <f t="shared" ca="1" si="122"/>
        <v>UE-20f</v>
      </c>
      <c r="T383" t="str">
        <f t="shared" ca="1" si="108"/>
        <v>TCU</v>
      </c>
      <c r="U383" t="str">
        <f t="shared" ca="1" si="109"/>
        <v>ZA</v>
      </c>
      <c r="V383" s="37">
        <f t="shared" ca="1" si="110"/>
        <v>4324.0656167978996</v>
      </c>
      <c r="W383" s="37">
        <f t="shared" ca="1" si="111"/>
        <v>6496.9658792650916</v>
      </c>
      <c r="X383" s="37">
        <f t="shared" ca="1" si="112"/>
        <v>10</v>
      </c>
      <c r="Y383" s="37">
        <f t="shared" ca="1" si="113"/>
        <v>12</v>
      </c>
      <c r="Z383" s="35">
        <f t="shared" ca="1" si="123"/>
        <v>4800</v>
      </c>
      <c r="AA383" s="35">
        <f t="shared" ca="1" si="114"/>
        <v>5200</v>
      </c>
      <c r="AB383" s="35">
        <f t="shared" ca="1" si="115"/>
        <v>4800</v>
      </c>
      <c r="AC383" s="35">
        <f t="shared" ca="1" si="116"/>
        <v>5200</v>
      </c>
      <c r="AD383" s="35">
        <f t="shared" ca="1" si="124"/>
        <v>400</v>
      </c>
    </row>
    <row r="384" spans="1:30" x14ac:dyDescent="0.25">
      <c r="A384" t="s">
        <v>198</v>
      </c>
      <c r="B384" t="s">
        <v>4</v>
      </c>
      <c r="C384" t="s">
        <v>10</v>
      </c>
      <c r="D384" s="37">
        <v>2535</v>
      </c>
      <c r="E384" s="37">
        <v>2889.9999999999995</v>
      </c>
      <c r="F384" s="37">
        <v>1666</v>
      </c>
      <c r="G384" s="37">
        <f t="shared" si="117"/>
        <v>2535</v>
      </c>
      <c r="H384" s="37">
        <f t="shared" si="105"/>
        <v>354.99999999999955</v>
      </c>
      <c r="I384" s="37">
        <f t="shared" si="106"/>
        <v>869</v>
      </c>
      <c r="J384" s="37">
        <f t="shared" si="107"/>
        <v>1223.9999999999995</v>
      </c>
      <c r="K384" s="37">
        <f t="shared" si="118"/>
        <v>2</v>
      </c>
      <c r="L384" s="35">
        <f t="shared" si="125"/>
        <v>576</v>
      </c>
      <c r="M384" s="34"/>
      <c r="N384" s="34"/>
      <c r="O384">
        <v>378</v>
      </c>
      <c r="P384">
        <f t="shared" si="119"/>
        <v>243</v>
      </c>
      <c r="Q384">
        <f t="shared" si="120"/>
        <v>4</v>
      </c>
      <c r="R384">
        <f t="shared" ca="1" si="121"/>
        <v>7</v>
      </c>
      <c r="S384" t="str">
        <f t="shared" ca="1" si="122"/>
        <v>UE-20f</v>
      </c>
      <c r="T384" t="str">
        <f t="shared" ca="1" si="108"/>
        <v>TCU</v>
      </c>
      <c r="U384" t="str">
        <f t="shared" ca="1" si="109"/>
        <v>ZA</v>
      </c>
      <c r="V384" s="37">
        <f t="shared" ca="1" si="110"/>
        <v>4324.0656167978996</v>
      </c>
      <c r="W384" s="37">
        <f t="shared" ca="1" si="111"/>
        <v>6496.9658792650916</v>
      </c>
      <c r="X384" s="37">
        <f t="shared" ca="1" si="112"/>
        <v>10</v>
      </c>
      <c r="Y384" s="37">
        <f t="shared" ca="1" si="113"/>
        <v>13</v>
      </c>
      <c r="Z384" s="35">
        <f t="shared" ca="1" si="123"/>
        <v>5200</v>
      </c>
      <c r="AA384" s="35">
        <f t="shared" ca="1" si="114"/>
        <v>5600</v>
      </c>
      <c r="AB384" s="35">
        <f t="shared" ca="1" si="115"/>
        <v>5200</v>
      </c>
      <c r="AC384" s="35">
        <f t="shared" ca="1" si="116"/>
        <v>5600</v>
      </c>
      <c r="AD384" s="35">
        <f t="shared" ca="1" si="124"/>
        <v>400</v>
      </c>
    </row>
    <row r="385" spans="1:30" x14ac:dyDescent="0.25">
      <c r="A385" t="s">
        <v>198</v>
      </c>
      <c r="B385" t="s">
        <v>11</v>
      </c>
      <c r="C385" t="s">
        <v>190</v>
      </c>
      <c r="D385" s="37">
        <v>2889.9999999999995</v>
      </c>
      <c r="E385" s="37">
        <v>2914.9999999999995</v>
      </c>
      <c r="F385" s="37">
        <v>1666</v>
      </c>
      <c r="G385" s="37">
        <f t="shared" si="117"/>
        <v>2889.9999999999995</v>
      </c>
      <c r="H385" s="37">
        <f t="shared" si="105"/>
        <v>25</v>
      </c>
      <c r="I385" s="37">
        <f t="shared" si="106"/>
        <v>1223.9999999999995</v>
      </c>
      <c r="J385" s="37">
        <f t="shared" si="107"/>
        <v>1248.9999999999995</v>
      </c>
      <c r="K385" s="37">
        <f t="shared" si="118"/>
        <v>1</v>
      </c>
      <c r="L385" s="35">
        <f t="shared" si="125"/>
        <v>578</v>
      </c>
      <c r="M385" s="34"/>
      <c r="N385" s="34"/>
      <c r="O385">
        <v>379</v>
      </c>
      <c r="P385">
        <f t="shared" si="119"/>
        <v>243</v>
      </c>
      <c r="Q385">
        <f t="shared" si="120"/>
        <v>5</v>
      </c>
      <c r="R385">
        <f t="shared" ca="1" si="121"/>
        <v>7</v>
      </c>
      <c r="S385" t="str">
        <f t="shared" ca="1" si="122"/>
        <v>UE-20f</v>
      </c>
      <c r="T385" t="str">
        <f t="shared" ca="1" si="108"/>
        <v>TCU</v>
      </c>
      <c r="U385" t="str">
        <f t="shared" ca="1" si="109"/>
        <v>ZA</v>
      </c>
      <c r="V385" s="37">
        <f t="shared" ca="1" si="110"/>
        <v>4324.0656167978996</v>
      </c>
      <c r="W385" s="37">
        <f t="shared" ca="1" si="111"/>
        <v>6496.9658792650916</v>
      </c>
      <c r="X385" s="37">
        <f t="shared" ca="1" si="112"/>
        <v>10</v>
      </c>
      <c r="Y385" s="37">
        <f t="shared" ca="1" si="113"/>
        <v>14</v>
      </c>
      <c r="Z385" s="35">
        <f t="shared" ca="1" si="123"/>
        <v>5600</v>
      </c>
      <c r="AA385" s="35">
        <f t="shared" ca="1" si="114"/>
        <v>6000</v>
      </c>
      <c r="AB385" s="35">
        <f t="shared" ca="1" si="115"/>
        <v>5600</v>
      </c>
      <c r="AC385" s="35">
        <f t="shared" ca="1" si="116"/>
        <v>6000</v>
      </c>
      <c r="AD385" s="35">
        <f t="shared" ca="1" si="124"/>
        <v>400</v>
      </c>
    </row>
    <row r="386" spans="1:30" x14ac:dyDescent="0.25">
      <c r="A386" t="s">
        <v>198</v>
      </c>
      <c r="B386" t="s">
        <v>11</v>
      </c>
      <c r="C386" t="s">
        <v>161</v>
      </c>
      <c r="D386" s="37">
        <v>2914.9999999999995</v>
      </c>
      <c r="E386" s="37">
        <v>3155</v>
      </c>
      <c r="F386" s="37">
        <v>1666</v>
      </c>
      <c r="G386" s="37">
        <f t="shared" si="117"/>
        <v>2914.9999999999995</v>
      </c>
      <c r="H386" s="37">
        <f t="shared" si="105"/>
        <v>240.00000000000045</v>
      </c>
      <c r="I386" s="37">
        <f t="shared" si="106"/>
        <v>1248.9999999999995</v>
      </c>
      <c r="J386" s="37">
        <f t="shared" si="107"/>
        <v>1489</v>
      </c>
      <c r="K386" s="37">
        <f t="shared" si="118"/>
        <v>1</v>
      </c>
      <c r="L386" s="35">
        <f t="shared" si="125"/>
        <v>579</v>
      </c>
      <c r="M386" s="34"/>
      <c r="N386" s="34"/>
      <c r="O386">
        <v>380</v>
      </c>
      <c r="P386">
        <f t="shared" si="119"/>
        <v>243</v>
      </c>
      <c r="Q386">
        <f t="shared" si="120"/>
        <v>6</v>
      </c>
      <c r="R386">
        <f t="shared" ca="1" si="121"/>
        <v>7</v>
      </c>
      <c r="S386" t="str">
        <f t="shared" ca="1" si="122"/>
        <v>UE-20f</v>
      </c>
      <c r="T386" t="str">
        <f t="shared" ca="1" si="108"/>
        <v>TCU</v>
      </c>
      <c r="U386" t="str">
        <f t="shared" ca="1" si="109"/>
        <v>ZA</v>
      </c>
      <c r="V386" s="37">
        <f t="shared" ca="1" si="110"/>
        <v>4324.0656167978996</v>
      </c>
      <c r="W386" s="37">
        <f t="shared" ca="1" si="111"/>
        <v>6496.9658792650916</v>
      </c>
      <c r="X386" s="37">
        <f t="shared" ca="1" si="112"/>
        <v>10</v>
      </c>
      <c r="Y386" s="37">
        <f t="shared" ca="1" si="113"/>
        <v>15</v>
      </c>
      <c r="Z386" s="35">
        <f t="shared" ca="1" si="123"/>
        <v>6000</v>
      </c>
      <c r="AA386" s="35">
        <f t="shared" ca="1" si="114"/>
        <v>6400</v>
      </c>
      <c r="AB386" s="35">
        <f t="shared" ca="1" si="115"/>
        <v>6000</v>
      </c>
      <c r="AC386" s="35">
        <f t="shared" ca="1" si="116"/>
        <v>6400</v>
      </c>
      <c r="AD386" s="35">
        <f t="shared" ca="1" si="124"/>
        <v>400</v>
      </c>
    </row>
    <row r="387" spans="1:30" x14ac:dyDescent="0.25">
      <c r="A387" t="s">
        <v>198</v>
      </c>
      <c r="B387" t="s">
        <v>4</v>
      </c>
      <c r="C387" t="s">
        <v>166</v>
      </c>
      <c r="D387" s="37">
        <v>3155</v>
      </c>
      <c r="E387" s="37">
        <v>3170</v>
      </c>
      <c r="F387" s="37">
        <v>1666</v>
      </c>
      <c r="G387" s="37">
        <f t="shared" si="117"/>
        <v>3155</v>
      </c>
      <c r="H387" s="37">
        <f t="shared" si="105"/>
        <v>15</v>
      </c>
      <c r="I387" s="37">
        <f t="shared" si="106"/>
        <v>1489</v>
      </c>
      <c r="J387" s="37">
        <f t="shared" si="107"/>
        <v>1504</v>
      </c>
      <c r="K387" s="37">
        <f t="shared" si="118"/>
        <v>1</v>
      </c>
      <c r="L387" s="35">
        <f t="shared" si="125"/>
        <v>580</v>
      </c>
      <c r="M387" s="34"/>
      <c r="N387" s="34"/>
      <c r="O387">
        <v>381</v>
      </c>
      <c r="P387">
        <f t="shared" si="119"/>
        <v>243</v>
      </c>
      <c r="Q387">
        <f t="shared" si="120"/>
        <v>7</v>
      </c>
      <c r="R387">
        <f t="shared" ca="1" si="121"/>
        <v>7</v>
      </c>
      <c r="S387" t="str">
        <f t="shared" ca="1" si="122"/>
        <v>UE-20f</v>
      </c>
      <c r="T387" t="str">
        <f t="shared" ca="1" si="108"/>
        <v>TCU</v>
      </c>
      <c r="U387" t="str">
        <f t="shared" ca="1" si="109"/>
        <v>ZA</v>
      </c>
      <c r="V387" s="37">
        <f t="shared" ca="1" si="110"/>
        <v>4324.0656167978996</v>
      </c>
      <c r="W387" s="37">
        <f t="shared" ca="1" si="111"/>
        <v>6496.9658792650916</v>
      </c>
      <c r="X387" s="37">
        <f t="shared" ca="1" si="112"/>
        <v>10</v>
      </c>
      <c r="Y387" s="37">
        <f t="shared" ca="1" si="113"/>
        <v>16</v>
      </c>
      <c r="Z387" s="35">
        <f t="shared" ca="1" si="123"/>
        <v>6400</v>
      </c>
      <c r="AA387" s="35">
        <f t="shared" ca="1" si="114"/>
        <v>6800</v>
      </c>
      <c r="AB387" s="35">
        <f t="shared" ca="1" si="115"/>
        <v>6400</v>
      </c>
      <c r="AC387" s="35">
        <f t="shared" ca="1" si="116"/>
        <v>6496.9658792650916</v>
      </c>
      <c r="AD387" s="35">
        <f t="shared" ca="1" si="124"/>
        <v>96.965879265091644</v>
      </c>
    </row>
    <row r="388" spans="1:30" x14ac:dyDescent="0.25">
      <c r="A388" t="s">
        <v>198</v>
      </c>
      <c r="B388" t="s">
        <v>4</v>
      </c>
      <c r="C388" t="s">
        <v>200</v>
      </c>
      <c r="D388" s="37">
        <v>3170</v>
      </c>
      <c r="E388" s="37">
        <v>3280</v>
      </c>
      <c r="F388" s="37">
        <v>1666</v>
      </c>
      <c r="G388" s="37">
        <f t="shared" si="117"/>
        <v>3170</v>
      </c>
      <c r="H388" s="37">
        <f t="shared" si="105"/>
        <v>110</v>
      </c>
      <c r="I388" s="37">
        <f t="shared" si="106"/>
        <v>1504</v>
      </c>
      <c r="J388" s="37">
        <f t="shared" si="107"/>
        <v>1614</v>
      </c>
      <c r="K388" s="37">
        <f t="shared" si="118"/>
        <v>2</v>
      </c>
      <c r="L388" s="35">
        <f t="shared" si="125"/>
        <v>581</v>
      </c>
      <c r="M388" s="34"/>
      <c r="N388" s="34"/>
      <c r="O388">
        <v>382</v>
      </c>
      <c r="P388">
        <f t="shared" si="119"/>
        <v>244</v>
      </c>
      <c r="Q388">
        <f t="shared" si="120"/>
        <v>1</v>
      </c>
      <c r="R388">
        <f t="shared" ca="1" si="121"/>
        <v>1</v>
      </c>
      <c r="S388" t="str">
        <f t="shared" ca="1" si="122"/>
        <v>UE-20f</v>
      </c>
      <c r="T388" t="str">
        <f t="shared" ca="1" si="108"/>
        <v>LFA</v>
      </c>
      <c r="U388" t="str">
        <f t="shared" ca="1" si="109"/>
        <v>QF</v>
      </c>
      <c r="V388" s="37">
        <f t="shared" ca="1" si="110"/>
        <v>6496.9658792650916</v>
      </c>
      <c r="W388" s="37">
        <f t="shared" ca="1" si="111"/>
        <v>6742.0446194225715</v>
      </c>
      <c r="X388" s="37">
        <f t="shared" ca="1" si="112"/>
        <v>16</v>
      </c>
      <c r="Y388" s="37">
        <f t="shared" ca="1" si="113"/>
        <v>16</v>
      </c>
      <c r="Z388" s="35">
        <f t="shared" ca="1" si="123"/>
        <v>6400</v>
      </c>
      <c r="AA388" s="35">
        <f t="shared" ca="1" si="114"/>
        <v>6800</v>
      </c>
      <c r="AB388" s="35">
        <f t="shared" ca="1" si="115"/>
        <v>6496.9658792650916</v>
      </c>
      <c r="AC388" s="35">
        <f t="shared" ca="1" si="116"/>
        <v>6742.0446194225715</v>
      </c>
      <c r="AD388" s="35">
        <f t="shared" ca="1" si="124"/>
        <v>245.07874015747984</v>
      </c>
    </row>
    <row r="389" spans="1:30" x14ac:dyDescent="0.25">
      <c r="A389" t="s">
        <v>198</v>
      </c>
      <c r="B389" t="s">
        <v>11</v>
      </c>
      <c r="C389" t="s">
        <v>93</v>
      </c>
      <c r="D389" s="37">
        <v>3280</v>
      </c>
      <c r="E389" s="37">
        <v>3441.9291338582671</v>
      </c>
      <c r="F389" s="37">
        <v>1666</v>
      </c>
      <c r="G389" s="37">
        <f t="shared" si="117"/>
        <v>3280</v>
      </c>
      <c r="H389" s="37">
        <f t="shared" ref="H389:H452" si="126">E389-G389</f>
        <v>161.92913385826705</v>
      </c>
      <c r="I389" s="37">
        <f t="shared" ref="I389:I452" si="127">IF(G389=F389,0,I388+H388)</f>
        <v>1614</v>
      </c>
      <c r="J389" s="37">
        <f t="shared" ref="J389:J452" si="128">I389+H389</f>
        <v>1775.9291338582671</v>
      </c>
      <c r="K389" s="37">
        <f t="shared" si="118"/>
        <v>1</v>
      </c>
      <c r="L389" s="35">
        <f t="shared" si="125"/>
        <v>583</v>
      </c>
      <c r="M389" s="34"/>
      <c r="N389" s="34"/>
      <c r="O389">
        <v>383</v>
      </c>
      <c r="P389">
        <f t="shared" si="119"/>
        <v>245</v>
      </c>
      <c r="Q389">
        <f t="shared" si="120"/>
        <v>1</v>
      </c>
      <c r="R389">
        <f t="shared" ca="1" si="121"/>
        <v>1</v>
      </c>
      <c r="S389" t="str">
        <f t="shared" ca="1" si="122"/>
        <v>UE-20f</v>
      </c>
      <c r="T389" t="str">
        <f t="shared" ca="1" si="108"/>
        <v>LFA</v>
      </c>
      <c r="U389" t="str">
        <f t="shared" ca="1" si="109"/>
        <v>QF</v>
      </c>
      <c r="V389" s="37">
        <f t="shared" ca="1" si="110"/>
        <v>6742.0446194225715</v>
      </c>
      <c r="W389" s="37">
        <f t="shared" ca="1" si="111"/>
        <v>6799.1312335957991</v>
      </c>
      <c r="X389" s="37">
        <f t="shared" ca="1" si="112"/>
        <v>16</v>
      </c>
      <c r="Y389" s="37">
        <f t="shared" ca="1" si="113"/>
        <v>16</v>
      </c>
      <c r="Z389" s="35">
        <f t="shared" ca="1" si="123"/>
        <v>6400</v>
      </c>
      <c r="AA389" s="35">
        <f t="shared" ca="1" si="114"/>
        <v>6800</v>
      </c>
      <c r="AB389" s="35">
        <f t="shared" ca="1" si="115"/>
        <v>6742.0446194225715</v>
      </c>
      <c r="AC389" s="35">
        <f t="shared" ca="1" si="116"/>
        <v>6799.1312335957991</v>
      </c>
      <c r="AD389" s="35">
        <f t="shared" ca="1" si="124"/>
        <v>57.086614173227645</v>
      </c>
    </row>
    <row r="390" spans="1:30" x14ac:dyDescent="0.25">
      <c r="A390" t="s">
        <v>216</v>
      </c>
      <c r="B390" t="s">
        <v>11</v>
      </c>
      <c r="C390" t="s">
        <v>52</v>
      </c>
      <c r="D390" s="37">
        <v>1648</v>
      </c>
      <c r="E390" s="37">
        <v>1705.9999999999998</v>
      </c>
      <c r="F390" s="37">
        <v>1668</v>
      </c>
      <c r="G390" s="37">
        <f t="shared" si="117"/>
        <v>1668</v>
      </c>
      <c r="H390" s="37">
        <f t="shared" si="126"/>
        <v>37.999999999999773</v>
      </c>
      <c r="I390" s="37">
        <f t="shared" si="127"/>
        <v>0</v>
      </c>
      <c r="J390" s="37">
        <f t="shared" si="128"/>
        <v>37.999999999999773</v>
      </c>
      <c r="K390" s="37">
        <f t="shared" si="118"/>
        <v>1</v>
      </c>
      <c r="L390" s="35">
        <f t="shared" si="125"/>
        <v>584</v>
      </c>
      <c r="M390" s="34"/>
      <c r="N390" s="34"/>
      <c r="O390">
        <v>384</v>
      </c>
      <c r="P390">
        <f t="shared" si="119"/>
        <v>246</v>
      </c>
      <c r="Q390">
        <f t="shared" si="120"/>
        <v>1</v>
      </c>
      <c r="R390">
        <f t="shared" ca="1" si="121"/>
        <v>2</v>
      </c>
      <c r="S390" t="str">
        <f t="shared" ca="1" si="122"/>
        <v>UE-20f</v>
      </c>
      <c r="T390" t="str">
        <f t="shared" ca="1" si="108"/>
        <v>WTA</v>
      </c>
      <c r="U390" t="str">
        <f t="shared" ca="1" si="109"/>
        <v>QF</v>
      </c>
      <c r="V390" s="37">
        <f t="shared" ca="1" si="110"/>
        <v>6799.1312335957991</v>
      </c>
      <c r="W390" s="37">
        <f t="shared" ca="1" si="111"/>
        <v>6872.9501312335942</v>
      </c>
      <c r="X390" s="37">
        <f t="shared" ca="1" si="112"/>
        <v>16</v>
      </c>
      <c r="Y390" s="37">
        <f t="shared" ca="1" si="113"/>
        <v>16</v>
      </c>
      <c r="Z390" s="35">
        <f t="shared" ca="1" si="123"/>
        <v>6400</v>
      </c>
      <c r="AA390" s="35">
        <f t="shared" ca="1" si="114"/>
        <v>6800</v>
      </c>
      <c r="AB390" s="35">
        <f t="shared" ca="1" si="115"/>
        <v>6799.1312335957991</v>
      </c>
      <c r="AC390" s="35">
        <f t="shared" ca="1" si="116"/>
        <v>6800</v>
      </c>
      <c r="AD390" s="35">
        <f t="shared" ca="1" si="124"/>
        <v>0.86876640420086915</v>
      </c>
    </row>
    <row r="391" spans="1:30" x14ac:dyDescent="0.25">
      <c r="A391" t="s">
        <v>216</v>
      </c>
      <c r="B391" t="s">
        <v>11</v>
      </c>
      <c r="C391" t="s">
        <v>164</v>
      </c>
      <c r="D391" s="37">
        <v>1705.9999999999998</v>
      </c>
      <c r="E391" s="37">
        <v>1803.9999999999998</v>
      </c>
      <c r="F391" s="37">
        <v>1668</v>
      </c>
      <c r="G391" s="37">
        <f t="shared" si="117"/>
        <v>1705.9999999999998</v>
      </c>
      <c r="H391" s="37">
        <f t="shared" si="126"/>
        <v>98</v>
      </c>
      <c r="I391" s="37">
        <f t="shared" si="127"/>
        <v>37.999999999999773</v>
      </c>
      <c r="J391" s="37">
        <f t="shared" si="128"/>
        <v>135.99999999999977</v>
      </c>
      <c r="K391" s="37">
        <f t="shared" si="118"/>
        <v>1</v>
      </c>
      <c r="L391" s="35">
        <f t="shared" si="125"/>
        <v>585</v>
      </c>
      <c r="M391" s="34"/>
      <c r="N391" s="34"/>
      <c r="O391">
        <v>385</v>
      </c>
      <c r="P391">
        <f t="shared" si="119"/>
        <v>246</v>
      </c>
      <c r="Q391">
        <f t="shared" si="120"/>
        <v>2</v>
      </c>
      <c r="R391">
        <f t="shared" ca="1" si="121"/>
        <v>2</v>
      </c>
      <c r="S391" t="str">
        <f t="shared" ca="1" si="122"/>
        <v>UE-20f</v>
      </c>
      <c r="T391" t="str">
        <f t="shared" ref="T391:T454" ca="1" si="129">OFFSET($B$6,$P391,0)</f>
        <v>WTA</v>
      </c>
      <c r="U391" t="str">
        <f t="shared" ref="U391:U454" ca="1" si="130">OFFSET($C$6,$P391,0)</f>
        <v>QF</v>
      </c>
      <c r="V391" s="37">
        <f t="shared" ref="V391:V454" ca="1" si="131">OFFSET($I$6,$P391,0)</f>
        <v>6799.1312335957991</v>
      </c>
      <c r="W391" s="37">
        <f t="shared" ref="W391:W454" ca="1" si="132">OFFSET($J$6,$P391,0)</f>
        <v>6872.9501312335942</v>
      </c>
      <c r="X391" s="37">
        <f t="shared" ref="X391:X454" ca="1" si="133">TRUNC(V391/400)</f>
        <v>16</v>
      </c>
      <c r="Y391" s="37">
        <f t="shared" ref="Y391:Y454" ca="1" si="134">IF(Q391=1,X391,Y390+1)</f>
        <v>17</v>
      </c>
      <c r="Z391" s="35">
        <f t="shared" ca="1" si="123"/>
        <v>6800</v>
      </c>
      <c r="AA391" s="35">
        <f t="shared" ref="AA391:AA454" ca="1" si="135">400*(Y391+1)</f>
        <v>7200</v>
      </c>
      <c r="AB391" s="35">
        <f t="shared" ref="AB391:AB454" ca="1" si="136">IF(Q391=1,V391,Z391)</f>
        <v>6800</v>
      </c>
      <c r="AC391" s="35">
        <f t="shared" ref="AC391:AC454" ca="1" si="137">IF(Q391=R391,W391,AA391)</f>
        <v>6872.9501312335942</v>
      </c>
      <c r="AD391" s="35">
        <f t="shared" ca="1" si="124"/>
        <v>72.95013123359422</v>
      </c>
    </row>
    <row r="392" spans="1:30" x14ac:dyDescent="0.25">
      <c r="A392" t="s">
        <v>216</v>
      </c>
      <c r="B392" t="s">
        <v>11</v>
      </c>
      <c r="C392" t="s">
        <v>164</v>
      </c>
      <c r="D392" s="37">
        <v>1803.9999999999998</v>
      </c>
      <c r="E392" s="37">
        <v>1862</v>
      </c>
      <c r="F392" s="37">
        <v>1668</v>
      </c>
      <c r="G392" s="37">
        <f t="shared" ref="G392:G455" si="138">IF(A391=A392,D392,F392)</f>
        <v>1803.9999999999998</v>
      </c>
      <c r="H392" s="37">
        <f t="shared" si="126"/>
        <v>58.000000000000227</v>
      </c>
      <c r="I392" s="37">
        <f t="shared" si="127"/>
        <v>135.99999999999977</v>
      </c>
      <c r="J392" s="37">
        <f t="shared" si="128"/>
        <v>194</v>
      </c>
      <c r="K392" s="37">
        <f t="shared" ref="K392:K455" si="139">((INT(J392/400)+1) - (INT(I392/400)+1))+1</f>
        <v>1</v>
      </c>
      <c r="L392" s="35">
        <f t="shared" si="125"/>
        <v>586</v>
      </c>
      <c r="M392" s="34"/>
      <c r="N392" s="34"/>
      <c r="O392">
        <v>386</v>
      </c>
      <c r="P392">
        <f t="shared" ref="P392:P455" si="140">MATCH(O392,$L$7:$L$99991)</f>
        <v>247</v>
      </c>
      <c r="Q392">
        <f t="shared" ref="Q392:Q455" si="141">IF(P392=P391,Q391+1,1)</f>
        <v>1</v>
      </c>
      <c r="R392">
        <f t="shared" ref="R392:R455" ca="1" si="142">OFFSET($K$6,P392,0)</f>
        <v>3</v>
      </c>
      <c r="S392" t="str">
        <f t="shared" ref="S392:S399" ca="1" si="143">OFFSET($A$6,P392,0)</f>
        <v>UE-20f</v>
      </c>
      <c r="T392" t="str">
        <f t="shared" ca="1" si="129"/>
        <v>LFA</v>
      </c>
      <c r="U392" t="str">
        <f t="shared" ca="1" si="130"/>
        <v>QF</v>
      </c>
      <c r="V392" s="37">
        <f t="shared" ca="1" si="131"/>
        <v>6872.9501312335942</v>
      </c>
      <c r="W392" s="37">
        <f t="shared" ca="1" si="132"/>
        <v>7833.9081364829381</v>
      </c>
      <c r="X392" s="37">
        <f t="shared" ca="1" si="133"/>
        <v>17</v>
      </c>
      <c r="Y392" s="37">
        <f t="shared" ca="1" si="134"/>
        <v>17</v>
      </c>
      <c r="Z392" s="35">
        <f t="shared" ref="Z392:Z455" ca="1" si="144">AA392-400</f>
        <v>6800</v>
      </c>
      <c r="AA392" s="35">
        <f t="shared" ca="1" si="135"/>
        <v>7200</v>
      </c>
      <c r="AB392" s="35">
        <f t="shared" ca="1" si="136"/>
        <v>6872.9501312335942</v>
      </c>
      <c r="AC392" s="35">
        <f t="shared" ca="1" si="137"/>
        <v>7200</v>
      </c>
      <c r="AD392" s="35">
        <f t="shared" ref="AD392:AD455" ca="1" si="145">AC392-AB392</f>
        <v>327.04986876640578</v>
      </c>
    </row>
    <row r="393" spans="1:30" x14ac:dyDescent="0.25">
      <c r="A393" t="s">
        <v>216</v>
      </c>
      <c r="B393" t="s">
        <v>9</v>
      </c>
      <c r="C393" t="s">
        <v>199</v>
      </c>
      <c r="D393" s="37">
        <v>1862</v>
      </c>
      <c r="E393" s="37">
        <v>1968</v>
      </c>
      <c r="F393" s="37">
        <v>1668</v>
      </c>
      <c r="G393" s="37">
        <f t="shared" si="138"/>
        <v>1862</v>
      </c>
      <c r="H393" s="37">
        <f t="shared" si="126"/>
        <v>106</v>
      </c>
      <c r="I393" s="37">
        <f t="shared" si="127"/>
        <v>194</v>
      </c>
      <c r="J393" s="37">
        <f t="shared" si="128"/>
        <v>300</v>
      </c>
      <c r="K393" s="37">
        <f t="shared" si="139"/>
        <v>1</v>
      </c>
      <c r="L393" s="35">
        <f t="shared" ref="L393:L456" si="146">L392+K392</f>
        <v>587</v>
      </c>
      <c r="M393" s="34"/>
      <c r="N393" s="34"/>
      <c r="O393">
        <v>387</v>
      </c>
      <c r="P393">
        <f t="shared" si="140"/>
        <v>247</v>
      </c>
      <c r="Q393">
        <f t="shared" si="141"/>
        <v>2</v>
      </c>
      <c r="R393">
        <f t="shared" ca="1" si="142"/>
        <v>3</v>
      </c>
      <c r="S393" t="str">
        <f t="shared" ca="1" si="143"/>
        <v>UE-20f</v>
      </c>
      <c r="T393" t="str">
        <f t="shared" ca="1" si="129"/>
        <v>LFA</v>
      </c>
      <c r="U393" t="str">
        <f t="shared" ca="1" si="130"/>
        <v>QF</v>
      </c>
      <c r="V393" s="37">
        <f t="shared" ca="1" si="131"/>
        <v>6872.9501312335942</v>
      </c>
      <c r="W393" s="37">
        <f t="shared" ca="1" si="132"/>
        <v>7833.9081364829381</v>
      </c>
      <c r="X393" s="37">
        <f t="shared" ca="1" si="133"/>
        <v>17</v>
      </c>
      <c r="Y393" s="37">
        <f t="shared" ca="1" si="134"/>
        <v>18</v>
      </c>
      <c r="Z393" s="35">
        <f t="shared" ca="1" si="144"/>
        <v>7200</v>
      </c>
      <c r="AA393" s="35">
        <f t="shared" ca="1" si="135"/>
        <v>7600</v>
      </c>
      <c r="AB393" s="35">
        <f t="shared" ca="1" si="136"/>
        <v>7200</v>
      </c>
      <c r="AC393" s="35">
        <f t="shared" ca="1" si="137"/>
        <v>7600</v>
      </c>
      <c r="AD393" s="35">
        <f t="shared" ca="1" si="145"/>
        <v>400</v>
      </c>
    </row>
    <row r="394" spans="1:30" x14ac:dyDescent="0.25">
      <c r="A394" t="s">
        <v>216</v>
      </c>
      <c r="B394" t="s">
        <v>9</v>
      </c>
      <c r="C394" t="s">
        <v>158</v>
      </c>
      <c r="D394" s="37">
        <v>1968</v>
      </c>
      <c r="E394" s="37">
        <v>2051</v>
      </c>
      <c r="F394" s="37">
        <v>1668</v>
      </c>
      <c r="G394" s="37">
        <f t="shared" si="138"/>
        <v>1968</v>
      </c>
      <c r="H394" s="37">
        <f t="shared" si="126"/>
        <v>83</v>
      </c>
      <c r="I394" s="37">
        <f t="shared" si="127"/>
        <v>300</v>
      </c>
      <c r="J394" s="37">
        <f t="shared" si="128"/>
        <v>383</v>
      </c>
      <c r="K394" s="37">
        <f t="shared" si="139"/>
        <v>1</v>
      </c>
      <c r="L394" s="35">
        <f t="shared" si="146"/>
        <v>588</v>
      </c>
      <c r="M394" s="34"/>
      <c r="N394" s="34"/>
      <c r="O394">
        <v>388</v>
      </c>
      <c r="P394">
        <f t="shared" si="140"/>
        <v>247</v>
      </c>
      <c r="Q394">
        <f t="shared" si="141"/>
        <v>3</v>
      </c>
      <c r="R394">
        <f t="shared" ca="1" si="142"/>
        <v>3</v>
      </c>
      <c r="S394" t="str">
        <f t="shared" ca="1" si="143"/>
        <v>UE-20f</v>
      </c>
      <c r="T394" t="str">
        <f t="shared" ca="1" si="129"/>
        <v>LFA</v>
      </c>
      <c r="U394" t="str">
        <f t="shared" ca="1" si="130"/>
        <v>QF</v>
      </c>
      <c r="V394" s="37">
        <f t="shared" ca="1" si="131"/>
        <v>6872.9501312335942</v>
      </c>
      <c r="W394" s="37">
        <f t="shared" ca="1" si="132"/>
        <v>7833.9081364829381</v>
      </c>
      <c r="X394" s="37">
        <f t="shared" ca="1" si="133"/>
        <v>17</v>
      </c>
      <c r="Y394" s="37">
        <f t="shared" ca="1" si="134"/>
        <v>19</v>
      </c>
      <c r="Z394" s="35">
        <f t="shared" ca="1" si="144"/>
        <v>7600</v>
      </c>
      <c r="AA394" s="35">
        <f t="shared" ca="1" si="135"/>
        <v>8000</v>
      </c>
      <c r="AB394" s="35">
        <f t="shared" ca="1" si="136"/>
        <v>7600</v>
      </c>
      <c r="AC394" s="35">
        <f t="shared" ca="1" si="137"/>
        <v>7833.9081364829381</v>
      </c>
      <c r="AD394" s="35">
        <f t="shared" ca="1" si="145"/>
        <v>233.90813648293806</v>
      </c>
    </row>
    <row r="395" spans="1:30" x14ac:dyDescent="0.25">
      <c r="A395" t="s">
        <v>216</v>
      </c>
      <c r="B395" t="s">
        <v>9</v>
      </c>
      <c r="C395" t="s">
        <v>10</v>
      </c>
      <c r="D395" s="37">
        <v>2051</v>
      </c>
      <c r="E395" s="37">
        <v>2147</v>
      </c>
      <c r="F395" s="37">
        <v>1668</v>
      </c>
      <c r="G395" s="37">
        <f t="shared" si="138"/>
        <v>2051</v>
      </c>
      <c r="H395" s="37">
        <f t="shared" si="126"/>
        <v>96</v>
      </c>
      <c r="I395" s="37">
        <f t="shared" si="127"/>
        <v>383</v>
      </c>
      <c r="J395" s="37">
        <f t="shared" si="128"/>
        <v>479</v>
      </c>
      <c r="K395" s="37">
        <f t="shared" si="139"/>
        <v>2</v>
      </c>
      <c r="L395" s="35">
        <f t="shared" si="146"/>
        <v>589</v>
      </c>
      <c r="M395" s="34"/>
      <c r="N395" s="34"/>
      <c r="O395">
        <v>389</v>
      </c>
      <c r="P395">
        <f t="shared" si="140"/>
        <v>248</v>
      </c>
      <c r="Q395">
        <f t="shared" si="141"/>
        <v>1</v>
      </c>
      <c r="R395">
        <f t="shared" ca="1" si="142"/>
        <v>1</v>
      </c>
      <c r="S395" t="str">
        <f t="shared" ca="1" si="143"/>
        <v>UE-20f</v>
      </c>
      <c r="T395" t="str">
        <f t="shared" ca="1" si="129"/>
        <v>LFA</v>
      </c>
      <c r="U395" t="str">
        <f t="shared" ca="1" si="130"/>
        <v>QF</v>
      </c>
      <c r="V395" s="37">
        <f t="shared" ca="1" si="131"/>
        <v>7833.9081364829381</v>
      </c>
      <c r="W395" s="37">
        <f t="shared" ca="1" si="132"/>
        <v>7981.8740157480297</v>
      </c>
      <c r="X395" s="37">
        <f t="shared" ca="1" si="133"/>
        <v>19</v>
      </c>
      <c r="Y395" s="37">
        <f t="shared" ca="1" si="134"/>
        <v>19</v>
      </c>
      <c r="Z395" s="35">
        <f t="shared" ca="1" si="144"/>
        <v>7600</v>
      </c>
      <c r="AA395" s="35">
        <f t="shared" ca="1" si="135"/>
        <v>8000</v>
      </c>
      <c r="AB395" s="35">
        <f t="shared" ca="1" si="136"/>
        <v>7833.9081364829381</v>
      </c>
      <c r="AC395" s="35">
        <f t="shared" ca="1" si="137"/>
        <v>7981.8740157480297</v>
      </c>
      <c r="AD395" s="35">
        <f t="shared" ca="1" si="145"/>
        <v>147.96587926509164</v>
      </c>
    </row>
    <row r="396" spans="1:30" x14ac:dyDescent="0.25">
      <c r="A396" t="s">
        <v>216</v>
      </c>
      <c r="B396" t="s">
        <v>9</v>
      </c>
      <c r="C396" t="s">
        <v>8</v>
      </c>
      <c r="D396" s="37">
        <v>2147</v>
      </c>
      <c r="E396" s="37">
        <v>2257.9999999999995</v>
      </c>
      <c r="F396" s="37">
        <v>1668</v>
      </c>
      <c r="G396" s="37">
        <f t="shared" si="138"/>
        <v>2147</v>
      </c>
      <c r="H396" s="37">
        <f t="shared" si="126"/>
        <v>110.99999999999955</v>
      </c>
      <c r="I396" s="37">
        <f t="shared" si="127"/>
        <v>479</v>
      </c>
      <c r="J396" s="37">
        <f t="shared" si="128"/>
        <v>589.99999999999955</v>
      </c>
      <c r="K396" s="37">
        <f t="shared" si="139"/>
        <v>1</v>
      </c>
      <c r="L396" s="35">
        <f t="shared" si="146"/>
        <v>591</v>
      </c>
      <c r="M396" s="34"/>
      <c r="N396" s="34"/>
      <c r="O396">
        <v>390</v>
      </c>
      <c r="P396">
        <f t="shared" si="140"/>
        <v>249</v>
      </c>
      <c r="Q396">
        <f t="shared" si="141"/>
        <v>1</v>
      </c>
      <c r="R396">
        <f t="shared" ca="1" si="142"/>
        <v>2</v>
      </c>
      <c r="S396" t="str">
        <f t="shared" ca="1" si="143"/>
        <v>UE-20f</v>
      </c>
      <c r="T396" t="str">
        <f t="shared" ca="1" si="129"/>
        <v>TCU</v>
      </c>
      <c r="U396" t="str">
        <f t="shared" ca="1" si="130"/>
        <v>QF, QC</v>
      </c>
      <c r="V396" s="37">
        <f t="shared" ca="1" si="131"/>
        <v>7981.8740157480297</v>
      </c>
      <c r="W396" s="37">
        <f t="shared" ca="1" si="132"/>
        <v>8102.9370078740158</v>
      </c>
      <c r="X396" s="37">
        <f t="shared" ca="1" si="133"/>
        <v>19</v>
      </c>
      <c r="Y396" s="37">
        <f t="shared" ca="1" si="134"/>
        <v>19</v>
      </c>
      <c r="Z396" s="35">
        <f t="shared" ca="1" si="144"/>
        <v>7600</v>
      </c>
      <c r="AA396" s="35">
        <f t="shared" ca="1" si="135"/>
        <v>8000</v>
      </c>
      <c r="AB396" s="35">
        <f t="shared" ca="1" si="136"/>
        <v>7981.8740157480297</v>
      </c>
      <c r="AC396" s="35">
        <f t="shared" ca="1" si="137"/>
        <v>8000</v>
      </c>
      <c r="AD396" s="35">
        <f t="shared" ca="1" si="145"/>
        <v>18.125984251970294</v>
      </c>
    </row>
    <row r="397" spans="1:30" x14ac:dyDescent="0.25">
      <c r="A397" t="s">
        <v>216</v>
      </c>
      <c r="B397" t="s">
        <v>11</v>
      </c>
      <c r="C397" t="s">
        <v>12</v>
      </c>
      <c r="D397" s="37">
        <v>2257.9999999999995</v>
      </c>
      <c r="E397" s="37">
        <v>2337.9265091863517</v>
      </c>
      <c r="F397" s="37">
        <v>1668</v>
      </c>
      <c r="G397" s="37">
        <f t="shared" si="138"/>
        <v>2257.9999999999995</v>
      </c>
      <c r="H397" s="37">
        <f t="shared" si="126"/>
        <v>79.926509186352177</v>
      </c>
      <c r="I397" s="37">
        <f t="shared" si="127"/>
        <v>589.99999999999955</v>
      </c>
      <c r="J397" s="37">
        <f t="shared" si="128"/>
        <v>669.92650918635172</v>
      </c>
      <c r="K397" s="37">
        <f t="shared" si="139"/>
        <v>1</v>
      </c>
      <c r="L397" s="35">
        <f t="shared" si="146"/>
        <v>592</v>
      </c>
      <c r="M397" s="34"/>
      <c r="N397" s="34"/>
      <c r="O397">
        <v>391</v>
      </c>
      <c r="P397">
        <f t="shared" si="140"/>
        <v>249</v>
      </c>
      <c r="Q397">
        <f t="shared" si="141"/>
        <v>2</v>
      </c>
      <c r="R397">
        <f t="shared" ca="1" si="142"/>
        <v>2</v>
      </c>
      <c r="S397" t="str">
        <f t="shared" ca="1" si="143"/>
        <v>UE-20f</v>
      </c>
      <c r="T397" t="str">
        <f t="shared" ca="1" si="129"/>
        <v>TCU</v>
      </c>
      <c r="U397" t="str">
        <f t="shared" ca="1" si="130"/>
        <v>QF, QC</v>
      </c>
      <c r="V397" s="37">
        <f t="shared" ca="1" si="131"/>
        <v>7981.8740157480297</v>
      </c>
      <c r="W397" s="37">
        <f t="shared" ca="1" si="132"/>
        <v>8102.9370078740158</v>
      </c>
      <c r="X397" s="37">
        <f t="shared" ca="1" si="133"/>
        <v>19</v>
      </c>
      <c r="Y397" s="37">
        <f t="shared" ca="1" si="134"/>
        <v>20</v>
      </c>
      <c r="Z397" s="35">
        <f t="shared" ca="1" si="144"/>
        <v>8000</v>
      </c>
      <c r="AA397" s="35">
        <f t="shared" ca="1" si="135"/>
        <v>8400</v>
      </c>
      <c r="AB397" s="35">
        <f t="shared" ca="1" si="136"/>
        <v>8000</v>
      </c>
      <c r="AC397" s="35">
        <f t="shared" ca="1" si="137"/>
        <v>8102.9370078740158</v>
      </c>
      <c r="AD397" s="35">
        <f t="shared" ca="1" si="145"/>
        <v>102.93700787401576</v>
      </c>
    </row>
    <row r="398" spans="1:30" x14ac:dyDescent="0.25">
      <c r="A398" t="s">
        <v>217</v>
      </c>
      <c r="B398" t="s">
        <v>11</v>
      </c>
      <c r="C398" t="s">
        <v>12</v>
      </c>
      <c r="D398" s="37">
        <v>1608</v>
      </c>
      <c r="E398" s="37">
        <v>1724.9999999999998</v>
      </c>
      <c r="F398" s="37">
        <v>1655</v>
      </c>
      <c r="G398" s="37">
        <f t="shared" si="138"/>
        <v>1655</v>
      </c>
      <c r="H398" s="37">
        <f t="shared" si="126"/>
        <v>69.999999999999773</v>
      </c>
      <c r="I398" s="37">
        <f t="shared" si="127"/>
        <v>0</v>
      </c>
      <c r="J398" s="37">
        <f t="shared" si="128"/>
        <v>69.999999999999773</v>
      </c>
      <c r="K398" s="37">
        <f t="shared" si="139"/>
        <v>1</v>
      </c>
      <c r="L398" s="35">
        <f t="shared" si="146"/>
        <v>593</v>
      </c>
      <c r="M398" s="34"/>
      <c r="N398" s="34"/>
      <c r="O398">
        <v>392</v>
      </c>
      <c r="P398">
        <f t="shared" si="140"/>
        <v>250</v>
      </c>
      <c r="Q398">
        <f t="shared" si="141"/>
        <v>1</v>
      </c>
      <c r="R398">
        <f t="shared" ca="1" si="142"/>
        <v>2</v>
      </c>
      <c r="S398" t="str">
        <f t="shared" ca="1" si="143"/>
        <v>UE-20f</v>
      </c>
      <c r="T398" t="str">
        <f t="shared" ca="1" si="129"/>
        <v>LFA</v>
      </c>
      <c r="U398" t="str">
        <f t="shared" ca="1" si="130"/>
        <v>QF, AR</v>
      </c>
      <c r="V398" s="37">
        <f t="shared" ca="1" si="131"/>
        <v>8102.9370078740158</v>
      </c>
      <c r="W398" s="37">
        <f t="shared" ca="1" si="132"/>
        <v>8453.9868766404197</v>
      </c>
      <c r="X398" s="37">
        <f t="shared" ca="1" si="133"/>
        <v>20</v>
      </c>
      <c r="Y398" s="37">
        <f t="shared" ca="1" si="134"/>
        <v>20</v>
      </c>
      <c r="Z398" s="35">
        <f t="shared" ca="1" si="144"/>
        <v>8000</v>
      </c>
      <c r="AA398" s="35">
        <f t="shared" ca="1" si="135"/>
        <v>8400</v>
      </c>
      <c r="AB398" s="35">
        <f t="shared" ca="1" si="136"/>
        <v>8102.9370078740158</v>
      </c>
      <c r="AC398" s="35">
        <f t="shared" ca="1" si="137"/>
        <v>8400</v>
      </c>
      <c r="AD398" s="35">
        <f t="shared" ca="1" si="145"/>
        <v>297.06299212598424</v>
      </c>
    </row>
    <row r="399" spans="1:30" x14ac:dyDescent="0.25">
      <c r="A399" t="s">
        <v>217</v>
      </c>
      <c r="B399" t="s">
        <v>11</v>
      </c>
      <c r="C399" t="s">
        <v>12</v>
      </c>
      <c r="D399" s="37">
        <v>1724.9999999999998</v>
      </c>
      <c r="E399" s="37">
        <v>1761.9999999999998</v>
      </c>
      <c r="F399" s="37">
        <v>1655</v>
      </c>
      <c r="G399" s="37">
        <f t="shared" si="138"/>
        <v>1724.9999999999998</v>
      </c>
      <c r="H399" s="37">
        <f t="shared" si="126"/>
        <v>37</v>
      </c>
      <c r="I399" s="37">
        <f t="shared" si="127"/>
        <v>69.999999999999773</v>
      </c>
      <c r="J399" s="37">
        <f t="shared" si="128"/>
        <v>106.99999999999977</v>
      </c>
      <c r="K399" s="37">
        <f t="shared" si="139"/>
        <v>1</v>
      </c>
      <c r="L399" s="35">
        <f t="shared" si="146"/>
        <v>594</v>
      </c>
      <c r="M399" s="34"/>
      <c r="N399" s="34"/>
      <c r="O399">
        <v>393</v>
      </c>
      <c r="P399">
        <f t="shared" si="140"/>
        <v>250</v>
      </c>
      <c r="Q399">
        <f t="shared" si="141"/>
        <v>2</v>
      </c>
      <c r="R399">
        <f t="shared" ca="1" si="142"/>
        <v>2</v>
      </c>
      <c r="S399" t="str">
        <f t="shared" ca="1" si="143"/>
        <v>UE-20f</v>
      </c>
      <c r="T399" t="str">
        <f t="shared" ca="1" si="129"/>
        <v>LFA</v>
      </c>
      <c r="U399" t="str">
        <f t="shared" ca="1" si="130"/>
        <v>QF, AR</v>
      </c>
      <c r="V399" s="37">
        <f t="shared" ca="1" si="131"/>
        <v>8102.9370078740158</v>
      </c>
      <c r="W399" s="37">
        <f t="shared" ca="1" si="132"/>
        <v>8453.9868766404197</v>
      </c>
      <c r="X399" s="37">
        <f t="shared" ca="1" si="133"/>
        <v>20</v>
      </c>
      <c r="Y399" s="37">
        <f t="shared" ca="1" si="134"/>
        <v>21</v>
      </c>
      <c r="Z399" s="35">
        <f t="shared" ca="1" si="144"/>
        <v>8400</v>
      </c>
      <c r="AA399" s="35">
        <f t="shared" ca="1" si="135"/>
        <v>8800</v>
      </c>
      <c r="AB399" s="35">
        <f t="shared" ca="1" si="136"/>
        <v>8400</v>
      </c>
      <c r="AC399" s="35">
        <f t="shared" ca="1" si="137"/>
        <v>8453.9868766404197</v>
      </c>
      <c r="AD399" s="35">
        <f t="shared" ca="1" si="145"/>
        <v>53.986876640419723</v>
      </c>
    </row>
    <row r="400" spans="1:30" x14ac:dyDescent="0.25">
      <c r="A400" t="s">
        <v>217</v>
      </c>
      <c r="B400" t="s">
        <v>11</v>
      </c>
      <c r="C400" t="s">
        <v>12</v>
      </c>
      <c r="D400" s="37">
        <v>1761.9999999999998</v>
      </c>
      <c r="E400" s="37">
        <v>1890</v>
      </c>
      <c r="F400" s="37">
        <v>1655</v>
      </c>
      <c r="G400" s="37">
        <f t="shared" si="138"/>
        <v>1761.9999999999998</v>
      </c>
      <c r="H400" s="37">
        <f t="shared" si="126"/>
        <v>128.00000000000023</v>
      </c>
      <c r="I400" s="37">
        <f t="shared" si="127"/>
        <v>106.99999999999977</v>
      </c>
      <c r="J400" s="37">
        <f t="shared" si="128"/>
        <v>235</v>
      </c>
      <c r="K400" s="37">
        <f t="shared" si="139"/>
        <v>1</v>
      </c>
      <c r="L400" s="35">
        <f t="shared" si="146"/>
        <v>595</v>
      </c>
      <c r="O400">
        <v>394</v>
      </c>
      <c r="P400">
        <f t="shared" si="140"/>
        <v>251</v>
      </c>
      <c r="Q400">
        <f t="shared" si="141"/>
        <v>1</v>
      </c>
      <c r="R400">
        <f t="shared" ca="1" si="142"/>
        <v>1</v>
      </c>
      <c r="S400" t="str">
        <f t="shared" ref="S400:S445" ca="1" si="147">OFFSET($A$6,P400,0)</f>
        <v>UE-20f</v>
      </c>
      <c r="T400" t="str">
        <f t="shared" ca="1" si="129"/>
        <v>TCU</v>
      </c>
      <c r="U400" t="str">
        <f t="shared" ca="1" si="130"/>
        <v>QF</v>
      </c>
      <c r="V400" s="37">
        <f t="shared" ca="1" si="131"/>
        <v>8453.9868766404197</v>
      </c>
      <c r="W400" s="37">
        <f t="shared" ca="1" si="132"/>
        <v>8682.0052493438307</v>
      </c>
      <c r="X400" s="37">
        <f t="shared" ca="1" si="133"/>
        <v>21</v>
      </c>
      <c r="Y400" s="37">
        <f t="shared" ca="1" si="134"/>
        <v>21</v>
      </c>
      <c r="Z400" s="35">
        <f t="shared" ca="1" si="144"/>
        <v>8400</v>
      </c>
      <c r="AA400" s="35">
        <f t="shared" ca="1" si="135"/>
        <v>8800</v>
      </c>
      <c r="AB400" s="35">
        <f t="shared" ca="1" si="136"/>
        <v>8453.9868766404197</v>
      </c>
      <c r="AC400" s="35">
        <f t="shared" ca="1" si="137"/>
        <v>8682.0052493438307</v>
      </c>
      <c r="AD400" s="35">
        <f t="shared" ca="1" si="145"/>
        <v>228.01837270341093</v>
      </c>
    </row>
    <row r="401" spans="1:30" x14ac:dyDescent="0.25">
      <c r="A401" t="s">
        <v>217</v>
      </c>
      <c r="B401" t="s">
        <v>11</v>
      </c>
      <c r="C401" t="s">
        <v>211</v>
      </c>
      <c r="D401" s="37">
        <v>1890</v>
      </c>
      <c r="E401" s="37">
        <v>1923</v>
      </c>
      <c r="F401" s="37">
        <v>1655</v>
      </c>
      <c r="G401" s="37">
        <f t="shared" si="138"/>
        <v>1890</v>
      </c>
      <c r="H401" s="37">
        <f t="shared" si="126"/>
        <v>33</v>
      </c>
      <c r="I401" s="37">
        <f t="shared" si="127"/>
        <v>235</v>
      </c>
      <c r="J401" s="37">
        <f t="shared" si="128"/>
        <v>268</v>
      </c>
      <c r="K401" s="37">
        <f t="shared" si="139"/>
        <v>1</v>
      </c>
      <c r="L401" s="35">
        <f t="shared" si="146"/>
        <v>596</v>
      </c>
      <c r="O401">
        <v>395</v>
      </c>
      <c r="P401">
        <f t="shared" si="140"/>
        <v>252</v>
      </c>
      <c r="Q401">
        <f t="shared" si="141"/>
        <v>1</v>
      </c>
      <c r="R401">
        <f t="shared" ca="1" si="142"/>
        <v>3</v>
      </c>
      <c r="S401" t="str">
        <f t="shared" ca="1" si="147"/>
        <v>UE-20f</v>
      </c>
      <c r="T401" t="str">
        <f t="shared" ca="1" si="129"/>
        <v>WTA</v>
      </c>
      <c r="U401" t="str">
        <f t="shared" ca="1" si="130"/>
        <v>QF</v>
      </c>
      <c r="V401" s="37">
        <f t="shared" ca="1" si="131"/>
        <v>8682.0052493438307</v>
      </c>
      <c r="W401" s="37">
        <f t="shared" ca="1" si="132"/>
        <v>9308.9737532808394</v>
      </c>
      <c r="X401" s="37">
        <f t="shared" ca="1" si="133"/>
        <v>21</v>
      </c>
      <c r="Y401" s="37">
        <f t="shared" ca="1" si="134"/>
        <v>21</v>
      </c>
      <c r="Z401" s="35">
        <f t="shared" ca="1" si="144"/>
        <v>8400</v>
      </c>
      <c r="AA401" s="35">
        <f t="shared" ca="1" si="135"/>
        <v>8800</v>
      </c>
      <c r="AB401" s="35">
        <f t="shared" ca="1" si="136"/>
        <v>8682.0052493438307</v>
      </c>
      <c r="AC401" s="35">
        <f t="shared" ca="1" si="137"/>
        <v>8800</v>
      </c>
      <c r="AD401" s="35">
        <f t="shared" ca="1" si="145"/>
        <v>117.99475065616934</v>
      </c>
    </row>
    <row r="402" spans="1:30" x14ac:dyDescent="0.25">
      <c r="A402" t="s">
        <v>217</v>
      </c>
      <c r="B402" t="s">
        <v>11</v>
      </c>
      <c r="C402" t="s">
        <v>12</v>
      </c>
      <c r="D402" s="37">
        <v>1923</v>
      </c>
      <c r="E402" s="37">
        <v>1977</v>
      </c>
      <c r="F402" s="37">
        <v>1655</v>
      </c>
      <c r="G402" s="37">
        <f t="shared" si="138"/>
        <v>1923</v>
      </c>
      <c r="H402" s="37">
        <f t="shared" si="126"/>
        <v>54</v>
      </c>
      <c r="I402" s="37">
        <f t="shared" si="127"/>
        <v>268</v>
      </c>
      <c r="J402" s="37">
        <f t="shared" si="128"/>
        <v>322</v>
      </c>
      <c r="K402" s="37">
        <f t="shared" si="139"/>
        <v>1</v>
      </c>
      <c r="L402" s="35">
        <f t="shared" si="146"/>
        <v>597</v>
      </c>
      <c r="O402">
        <v>396</v>
      </c>
      <c r="P402">
        <f t="shared" si="140"/>
        <v>252</v>
      </c>
      <c r="Q402">
        <f t="shared" si="141"/>
        <v>2</v>
      </c>
      <c r="R402">
        <f t="shared" ca="1" si="142"/>
        <v>3</v>
      </c>
      <c r="S402" t="str">
        <f t="shared" ca="1" si="147"/>
        <v>UE-20f</v>
      </c>
      <c r="T402" t="str">
        <f t="shared" ca="1" si="129"/>
        <v>WTA</v>
      </c>
      <c r="U402" t="str">
        <f t="shared" ca="1" si="130"/>
        <v>QF</v>
      </c>
      <c r="V402" s="37">
        <f t="shared" ca="1" si="131"/>
        <v>8682.0052493438307</v>
      </c>
      <c r="W402" s="37">
        <f t="shared" ca="1" si="132"/>
        <v>9308.9737532808394</v>
      </c>
      <c r="X402" s="37">
        <f t="shared" ca="1" si="133"/>
        <v>21</v>
      </c>
      <c r="Y402" s="37">
        <f t="shared" ca="1" si="134"/>
        <v>22</v>
      </c>
      <c r="Z402" s="35">
        <f t="shared" ca="1" si="144"/>
        <v>8800</v>
      </c>
      <c r="AA402" s="35">
        <f t="shared" ca="1" si="135"/>
        <v>9200</v>
      </c>
      <c r="AB402" s="35">
        <f t="shared" ca="1" si="136"/>
        <v>8800</v>
      </c>
      <c r="AC402" s="35">
        <f t="shared" ca="1" si="137"/>
        <v>9200</v>
      </c>
      <c r="AD402" s="35">
        <f t="shared" ca="1" si="145"/>
        <v>400</v>
      </c>
    </row>
    <row r="403" spans="1:30" x14ac:dyDescent="0.25">
      <c r="A403" t="s">
        <v>217</v>
      </c>
      <c r="B403" t="s">
        <v>11</v>
      </c>
      <c r="C403" t="s">
        <v>12</v>
      </c>
      <c r="D403" s="37">
        <v>1977</v>
      </c>
      <c r="E403" s="37">
        <v>2092</v>
      </c>
      <c r="F403" s="37">
        <v>1655</v>
      </c>
      <c r="G403" s="37">
        <f t="shared" si="138"/>
        <v>1977</v>
      </c>
      <c r="H403" s="37">
        <f t="shared" si="126"/>
        <v>115</v>
      </c>
      <c r="I403" s="37">
        <f t="shared" si="127"/>
        <v>322</v>
      </c>
      <c r="J403" s="37">
        <f t="shared" si="128"/>
        <v>437</v>
      </c>
      <c r="K403" s="37">
        <f t="shared" si="139"/>
        <v>2</v>
      </c>
      <c r="L403" s="35">
        <f t="shared" si="146"/>
        <v>598</v>
      </c>
      <c r="O403">
        <v>397</v>
      </c>
      <c r="P403">
        <f t="shared" si="140"/>
        <v>252</v>
      </c>
      <c r="Q403">
        <f t="shared" si="141"/>
        <v>3</v>
      </c>
      <c r="R403">
        <f t="shared" ca="1" si="142"/>
        <v>3</v>
      </c>
      <c r="S403" t="str">
        <f t="shared" ca="1" si="147"/>
        <v>UE-20f</v>
      </c>
      <c r="T403" t="str">
        <f t="shared" ca="1" si="129"/>
        <v>WTA</v>
      </c>
      <c r="U403" t="str">
        <f t="shared" ca="1" si="130"/>
        <v>QF</v>
      </c>
      <c r="V403" s="37">
        <f t="shared" ca="1" si="131"/>
        <v>8682.0052493438307</v>
      </c>
      <c r="W403" s="37">
        <f t="shared" ca="1" si="132"/>
        <v>9308.9737532808394</v>
      </c>
      <c r="X403" s="37">
        <f t="shared" ca="1" si="133"/>
        <v>21</v>
      </c>
      <c r="Y403" s="37">
        <f t="shared" ca="1" si="134"/>
        <v>23</v>
      </c>
      <c r="Z403" s="35">
        <f t="shared" ca="1" si="144"/>
        <v>9200</v>
      </c>
      <c r="AA403" s="35">
        <f t="shared" ca="1" si="135"/>
        <v>9600</v>
      </c>
      <c r="AB403" s="35">
        <f t="shared" ca="1" si="136"/>
        <v>9200</v>
      </c>
      <c r="AC403" s="35">
        <f t="shared" ca="1" si="137"/>
        <v>9308.9737532808394</v>
      </c>
      <c r="AD403" s="35">
        <f t="shared" ca="1" si="145"/>
        <v>108.97375328083945</v>
      </c>
    </row>
    <row r="404" spans="1:30" x14ac:dyDescent="0.25">
      <c r="A404" t="s">
        <v>217</v>
      </c>
      <c r="B404" t="s">
        <v>11</v>
      </c>
      <c r="C404" t="s">
        <v>12</v>
      </c>
      <c r="D404" s="37">
        <v>2092</v>
      </c>
      <c r="E404" s="37">
        <v>2157</v>
      </c>
      <c r="F404" s="37">
        <v>1655</v>
      </c>
      <c r="G404" s="37">
        <f t="shared" si="138"/>
        <v>2092</v>
      </c>
      <c r="H404" s="37">
        <f t="shared" si="126"/>
        <v>65</v>
      </c>
      <c r="I404" s="37">
        <f t="shared" si="127"/>
        <v>437</v>
      </c>
      <c r="J404" s="37">
        <f t="shared" si="128"/>
        <v>502</v>
      </c>
      <c r="K404" s="37">
        <f t="shared" si="139"/>
        <v>1</v>
      </c>
      <c r="L404" s="35">
        <f t="shared" si="146"/>
        <v>600</v>
      </c>
      <c r="O404">
        <v>398</v>
      </c>
      <c r="P404">
        <f t="shared" si="140"/>
        <v>253</v>
      </c>
      <c r="Q404">
        <f t="shared" si="141"/>
        <v>1</v>
      </c>
      <c r="R404">
        <f t="shared" ca="1" si="142"/>
        <v>2</v>
      </c>
      <c r="S404" t="str">
        <f t="shared" ca="1" si="147"/>
        <v>UE-20f</v>
      </c>
      <c r="T404" t="str">
        <f t="shared" ca="1" si="129"/>
        <v>WTA</v>
      </c>
      <c r="U404" t="str">
        <f t="shared" ca="1" si="130"/>
        <v>QF, QC</v>
      </c>
      <c r="V404" s="37">
        <f t="shared" ca="1" si="131"/>
        <v>9308.9737532808394</v>
      </c>
      <c r="W404" s="37">
        <f t="shared" ca="1" si="132"/>
        <v>9845.0629921259842</v>
      </c>
      <c r="X404" s="37">
        <f t="shared" ca="1" si="133"/>
        <v>23</v>
      </c>
      <c r="Y404" s="37">
        <f t="shared" ca="1" si="134"/>
        <v>23</v>
      </c>
      <c r="Z404" s="35">
        <f t="shared" ca="1" si="144"/>
        <v>9200</v>
      </c>
      <c r="AA404" s="35">
        <f t="shared" ca="1" si="135"/>
        <v>9600</v>
      </c>
      <c r="AB404" s="35">
        <f t="shared" ca="1" si="136"/>
        <v>9308.9737532808394</v>
      </c>
      <c r="AC404" s="35">
        <f t="shared" ca="1" si="137"/>
        <v>9600</v>
      </c>
      <c r="AD404" s="35">
        <f t="shared" ca="1" si="145"/>
        <v>291.02624671916055</v>
      </c>
    </row>
    <row r="405" spans="1:30" x14ac:dyDescent="0.25">
      <c r="A405" t="s">
        <v>217</v>
      </c>
      <c r="B405" t="s">
        <v>11</v>
      </c>
      <c r="C405" t="s">
        <v>12</v>
      </c>
      <c r="D405" s="37">
        <v>2157</v>
      </c>
      <c r="E405" s="37">
        <v>2214.9999999999995</v>
      </c>
      <c r="F405" s="37">
        <v>1655</v>
      </c>
      <c r="G405" s="37">
        <f t="shared" si="138"/>
        <v>2157</v>
      </c>
      <c r="H405" s="37">
        <f t="shared" si="126"/>
        <v>57.999999999999545</v>
      </c>
      <c r="I405" s="37">
        <f t="shared" si="127"/>
        <v>502</v>
      </c>
      <c r="J405" s="37">
        <f t="shared" si="128"/>
        <v>559.99999999999955</v>
      </c>
      <c r="K405" s="37">
        <f t="shared" si="139"/>
        <v>1</v>
      </c>
      <c r="L405" s="35">
        <f t="shared" si="146"/>
        <v>601</v>
      </c>
      <c r="O405">
        <v>399</v>
      </c>
      <c r="P405">
        <f t="shared" si="140"/>
        <v>253</v>
      </c>
      <c r="Q405">
        <f t="shared" si="141"/>
        <v>2</v>
      </c>
      <c r="R405">
        <f t="shared" ca="1" si="142"/>
        <v>2</v>
      </c>
      <c r="S405" t="str">
        <f t="shared" ca="1" si="147"/>
        <v>UE-20f</v>
      </c>
      <c r="T405" t="str">
        <f t="shared" ca="1" si="129"/>
        <v>WTA</v>
      </c>
      <c r="U405" t="str">
        <f t="shared" ca="1" si="130"/>
        <v>QF, QC</v>
      </c>
      <c r="V405" s="37">
        <f t="shared" ca="1" si="131"/>
        <v>9308.9737532808394</v>
      </c>
      <c r="W405" s="37">
        <f t="shared" ca="1" si="132"/>
        <v>9845.0629921259842</v>
      </c>
      <c r="X405" s="37">
        <f t="shared" ca="1" si="133"/>
        <v>23</v>
      </c>
      <c r="Y405" s="37">
        <f t="shared" ca="1" si="134"/>
        <v>24</v>
      </c>
      <c r="Z405" s="35">
        <f t="shared" ca="1" si="144"/>
        <v>9600</v>
      </c>
      <c r="AA405" s="35">
        <f t="shared" ca="1" si="135"/>
        <v>10000</v>
      </c>
      <c r="AB405" s="35">
        <f t="shared" ca="1" si="136"/>
        <v>9600</v>
      </c>
      <c r="AC405" s="35">
        <f t="shared" ca="1" si="137"/>
        <v>9845.0629921259842</v>
      </c>
      <c r="AD405" s="35">
        <f t="shared" ca="1" si="145"/>
        <v>245.06299212598424</v>
      </c>
    </row>
    <row r="406" spans="1:30" x14ac:dyDescent="0.25">
      <c r="A406" t="s">
        <v>217</v>
      </c>
      <c r="B406" t="s">
        <v>11</v>
      </c>
      <c r="C406" t="s">
        <v>223</v>
      </c>
      <c r="D406" s="37">
        <v>2214.9999999999995</v>
      </c>
      <c r="E406" s="37">
        <v>2249.9999999999995</v>
      </c>
      <c r="F406" s="37">
        <v>1655</v>
      </c>
      <c r="G406" s="37">
        <f t="shared" si="138"/>
        <v>2214.9999999999995</v>
      </c>
      <c r="H406" s="37">
        <f t="shared" si="126"/>
        <v>35</v>
      </c>
      <c r="I406" s="37">
        <f t="shared" si="127"/>
        <v>559.99999999999955</v>
      </c>
      <c r="J406" s="37">
        <f t="shared" si="128"/>
        <v>594.99999999999955</v>
      </c>
      <c r="K406" s="37">
        <f t="shared" si="139"/>
        <v>1</v>
      </c>
      <c r="L406" s="35">
        <f t="shared" si="146"/>
        <v>602</v>
      </c>
      <c r="O406">
        <v>400</v>
      </c>
      <c r="P406">
        <f t="shared" si="140"/>
        <v>254</v>
      </c>
      <c r="Q406">
        <f t="shared" si="141"/>
        <v>1</v>
      </c>
      <c r="R406">
        <f t="shared" ca="1" si="142"/>
        <v>2</v>
      </c>
      <c r="S406" t="str">
        <f t="shared" ca="1" si="147"/>
        <v>UE-20f</v>
      </c>
      <c r="T406" t="str">
        <f t="shared" ca="1" si="129"/>
        <v>WTA</v>
      </c>
      <c r="U406" t="str">
        <f t="shared" ca="1" si="130"/>
        <v>QF</v>
      </c>
      <c r="V406" s="37">
        <f t="shared" ca="1" si="131"/>
        <v>9845.0629921259842</v>
      </c>
      <c r="W406" s="37">
        <f t="shared" ca="1" si="132"/>
        <v>10070.128608923884</v>
      </c>
      <c r="X406" s="37">
        <f t="shared" ca="1" si="133"/>
        <v>24</v>
      </c>
      <c r="Y406" s="37">
        <f t="shared" ca="1" si="134"/>
        <v>24</v>
      </c>
      <c r="Z406" s="35">
        <f t="shared" ca="1" si="144"/>
        <v>9600</v>
      </c>
      <c r="AA406" s="35">
        <f t="shared" ca="1" si="135"/>
        <v>10000</v>
      </c>
      <c r="AB406" s="35">
        <f t="shared" ca="1" si="136"/>
        <v>9845.0629921259842</v>
      </c>
      <c r="AC406" s="35">
        <f t="shared" ca="1" si="137"/>
        <v>10000</v>
      </c>
      <c r="AD406" s="35">
        <f t="shared" ca="1" si="145"/>
        <v>154.93700787401576</v>
      </c>
    </row>
    <row r="407" spans="1:30" x14ac:dyDescent="0.25">
      <c r="A407" t="s">
        <v>217</v>
      </c>
      <c r="B407" t="s">
        <v>11</v>
      </c>
      <c r="C407" t="s">
        <v>223</v>
      </c>
      <c r="D407" s="37">
        <v>2249.9999999999995</v>
      </c>
      <c r="E407" s="37">
        <v>2498</v>
      </c>
      <c r="F407" s="37">
        <v>1655</v>
      </c>
      <c r="G407" s="37">
        <f t="shared" si="138"/>
        <v>2249.9999999999995</v>
      </c>
      <c r="H407" s="37">
        <f t="shared" si="126"/>
        <v>248.00000000000045</v>
      </c>
      <c r="I407" s="37">
        <f t="shared" si="127"/>
        <v>594.99999999999955</v>
      </c>
      <c r="J407" s="37">
        <f t="shared" si="128"/>
        <v>843</v>
      </c>
      <c r="K407" s="37">
        <f t="shared" si="139"/>
        <v>2</v>
      </c>
      <c r="L407" s="35">
        <f t="shared" si="146"/>
        <v>603</v>
      </c>
      <c r="O407">
        <v>401</v>
      </c>
      <c r="P407">
        <f t="shared" si="140"/>
        <v>254</v>
      </c>
      <c r="Q407">
        <f t="shared" si="141"/>
        <v>2</v>
      </c>
      <c r="R407">
        <f t="shared" ca="1" si="142"/>
        <v>2</v>
      </c>
      <c r="S407" t="str">
        <f t="shared" ca="1" si="147"/>
        <v>UE-20f</v>
      </c>
      <c r="T407" t="str">
        <f t="shared" ca="1" si="129"/>
        <v>WTA</v>
      </c>
      <c r="U407" t="str">
        <f t="shared" ca="1" si="130"/>
        <v>QF</v>
      </c>
      <c r="V407" s="37">
        <f t="shared" ca="1" si="131"/>
        <v>9845.0629921259842</v>
      </c>
      <c r="W407" s="37">
        <f t="shared" ca="1" si="132"/>
        <v>10070.128608923884</v>
      </c>
      <c r="X407" s="37">
        <f t="shared" ca="1" si="133"/>
        <v>24</v>
      </c>
      <c r="Y407" s="37">
        <f t="shared" ca="1" si="134"/>
        <v>25</v>
      </c>
      <c r="Z407" s="35">
        <f t="shared" ca="1" si="144"/>
        <v>10000</v>
      </c>
      <c r="AA407" s="35">
        <f t="shared" ca="1" si="135"/>
        <v>10400</v>
      </c>
      <c r="AB407" s="35">
        <f t="shared" ca="1" si="136"/>
        <v>10000</v>
      </c>
      <c r="AC407" s="35">
        <f t="shared" ca="1" si="137"/>
        <v>10070.128608923884</v>
      </c>
      <c r="AD407" s="35">
        <f t="shared" ca="1" si="145"/>
        <v>70.128608923883803</v>
      </c>
    </row>
    <row r="408" spans="1:30" x14ac:dyDescent="0.25">
      <c r="A408" t="s">
        <v>217</v>
      </c>
      <c r="B408" t="s">
        <v>11</v>
      </c>
      <c r="C408" t="s">
        <v>93</v>
      </c>
      <c r="D408" s="37">
        <v>2498</v>
      </c>
      <c r="E408" s="37">
        <v>2533</v>
      </c>
      <c r="F408" s="37">
        <v>1655</v>
      </c>
      <c r="G408" s="37">
        <f t="shared" si="138"/>
        <v>2498</v>
      </c>
      <c r="H408" s="37">
        <f t="shared" si="126"/>
        <v>35</v>
      </c>
      <c r="I408" s="37">
        <f t="shared" si="127"/>
        <v>843</v>
      </c>
      <c r="J408" s="37">
        <f t="shared" si="128"/>
        <v>878</v>
      </c>
      <c r="K408" s="37">
        <f t="shared" si="139"/>
        <v>1</v>
      </c>
      <c r="L408" s="35">
        <f t="shared" si="146"/>
        <v>605</v>
      </c>
      <c r="O408">
        <v>402</v>
      </c>
      <c r="P408">
        <f t="shared" si="140"/>
        <v>255</v>
      </c>
      <c r="Q408">
        <f t="shared" si="141"/>
        <v>1</v>
      </c>
      <c r="R408">
        <f t="shared" ca="1" si="142"/>
        <v>1</v>
      </c>
      <c r="S408" t="str">
        <f t="shared" ca="1" si="147"/>
        <v>UE-20f</v>
      </c>
      <c r="T408" t="str">
        <f t="shared" ca="1" si="129"/>
        <v>TCU</v>
      </c>
      <c r="U408" t="str">
        <f t="shared" ca="1" si="130"/>
        <v>QF, AB</v>
      </c>
      <c r="V408" s="37">
        <f t="shared" ca="1" si="131"/>
        <v>10070.128608923884</v>
      </c>
      <c r="W408" s="37">
        <f t="shared" ca="1" si="132"/>
        <v>10268.947506561679</v>
      </c>
      <c r="X408" s="37">
        <f t="shared" ca="1" si="133"/>
        <v>25</v>
      </c>
      <c r="Y408" s="37">
        <f t="shared" ca="1" si="134"/>
        <v>25</v>
      </c>
      <c r="Z408" s="35">
        <f t="shared" ca="1" si="144"/>
        <v>10000</v>
      </c>
      <c r="AA408" s="35">
        <f t="shared" ca="1" si="135"/>
        <v>10400</v>
      </c>
      <c r="AB408" s="35">
        <f t="shared" ca="1" si="136"/>
        <v>10070.128608923884</v>
      </c>
      <c r="AC408" s="35">
        <f t="shared" ca="1" si="137"/>
        <v>10268.947506561679</v>
      </c>
      <c r="AD408" s="35">
        <f t="shared" ca="1" si="145"/>
        <v>198.81889763779509</v>
      </c>
    </row>
    <row r="409" spans="1:30" x14ac:dyDescent="0.25">
      <c r="A409" t="s">
        <v>217</v>
      </c>
      <c r="B409" t="s">
        <v>11</v>
      </c>
      <c r="C409" t="s">
        <v>12</v>
      </c>
      <c r="D409" s="37">
        <v>2533</v>
      </c>
      <c r="E409" s="37">
        <v>2615</v>
      </c>
      <c r="F409" s="37">
        <v>1655</v>
      </c>
      <c r="G409" s="37">
        <f t="shared" si="138"/>
        <v>2533</v>
      </c>
      <c r="H409" s="37">
        <f t="shared" si="126"/>
        <v>82</v>
      </c>
      <c r="I409" s="37">
        <f t="shared" si="127"/>
        <v>878</v>
      </c>
      <c r="J409" s="37">
        <f t="shared" si="128"/>
        <v>960</v>
      </c>
      <c r="K409" s="37">
        <f t="shared" si="139"/>
        <v>1</v>
      </c>
      <c r="L409" s="35">
        <f t="shared" si="146"/>
        <v>606</v>
      </c>
      <c r="O409">
        <v>403</v>
      </c>
      <c r="P409">
        <f t="shared" si="140"/>
        <v>256</v>
      </c>
      <c r="Q409">
        <f t="shared" si="141"/>
        <v>1</v>
      </c>
      <c r="R409">
        <f t="shared" ca="1" si="142"/>
        <v>1</v>
      </c>
      <c r="S409" t="str">
        <f t="shared" ca="1" si="147"/>
        <v>UE-20f</v>
      </c>
      <c r="T409" t="str">
        <f t="shared" ca="1" si="129"/>
        <v>TCU</v>
      </c>
      <c r="U409" t="str">
        <f t="shared" ca="1" si="130"/>
        <v>QF, QC</v>
      </c>
      <c r="V409" s="37">
        <f t="shared" ca="1" si="131"/>
        <v>10268.947506561679</v>
      </c>
      <c r="W409" s="37">
        <f t="shared" ca="1" si="132"/>
        <v>10388.041994750656</v>
      </c>
      <c r="X409" s="37">
        <f t="shared" ca="1" si="133"/>
        <v>25</v>
      </c>
      <c r="Y409" s="37">
        <f t="shared" ca="1" si="134"/>
        <v>25</v>
      </c>
      <c r="Z409" s="35">
        <f t="shared" ca="1" si="144"/>
        <v>10000</v>
      </c>
      <c r="AA409" s="35">
        <f t="shared" ca="1" si="135"/>
        <v>10400</v>
      </c>
      <c r="AB409" s="35">
        <f t="shared" ca="1" si="136"/>
        <v>10268.947506561679</v>
      </c>
      <c r="AC409" s="35">
        <f t="shared" ca="1" si="137"/>
        <v>10388.041994750656</v>
      </c>
      <c r="AD409" s="35">
        <f t="shared" ca="1" si="145"/>
        <v>119.09448818897727</v>
      </c>
    </row>
    <row r="410" spans="1:30" x14ac:dyDescent="0.25">
      <c r="A410" t="s">
        <v>217</v>
      </c>
      <c r="B410" t="s">
        <v>9</v>
      </c>
      <c r="C410" t="s">
        <v>224</v>
      </c>
      <c r="D410" s="37">
        <v>2615</v>
      </c>
      <c r="E410" s="37">
        <v>2700</v>
      </c>
      <c r="F410" s="37">
        <v>1655</v>
      </c>
      <c r="G410" s="37">
        <f t="shared" si="138"/>
        <v>2615</v>
      </c>
      <c r="H410" s="37">
        <f t="shared" si="126"/>
        <v>85</v>
      </c>
      <c r="I410" s="37">
        <f t="shared" si="127"/>
        <v>960</v>
      </c>
      <c r="J410" s="37">
        <f t="shared" si="128"/>
        <v>1045</v>
      </c>
      <c r="K410" s="37">
        <f t="shared" si="139"/>
        <v>1</v>
      </c>
      <c r="L410" s="35">
        <f t="shared" si="146"/>
        <v>607</v>
      </c>
      <c r="O410">
        <v>404</v>
      </c>
      <c r="P410">
        <f t="shared" si="140"/>
        <v>257</v>
      </c>
      <c r="Q410">
        <f t="shared" si="141"/>
        <v>1</v>
      </c>
      <c r="R410">
        <f t="shared" ca="1" si="142"/>
        <v>2</v>
      </c>
      <c r="S410" t="str">
        <f t="shared" ca="1" si="147"/>
        <v>UE-20f</v>
      </c>
      <c r="T410" t="str">
        <f t="shared" ca="1" si="129"/>
        <v>LFA</v>
      </c>
      <c r="U410" t="str">
        <f t="shared" ca="1" si="130"/>
        <v>QF</v>
      </c>
      <c r="V410" s="37">
        <f t="shared" ca="1" si="131"/>
        <v>10388.041994750656</v>
      </c>
      <c r="W410" s="37">
        <f t="shared" ca="1" si="132"/>
        <v>10739.09186351706</v>
      </c>
      <c r="X410" s="37">
        <f t="shared" ca="1" si="133"/>
        <v>25</v>
      </c>
      <c r="Y410" s="37">
        <f t="shared" ca="1" si="134"/>
        <v>25</v>
      </c>
      <c r="Z410" s="35">
        <f t="shared" ca="1" si="144"/>
        <v>10000</v>
      </c>
      <c r="AA410" s="35">
        <f t="shared" ca="1" si="135"/>
        <v>10400</v>
      </c>
      <c r="AB410" s="35">
        <f t="shared" ca="1" si="136"/>
        <v>10388.041994750656</v>
      </c>
      <c r="AC410" s="35">
        <f t="shared" ca="1" si="137"/>
        <v>10400</v>
      </c>
      <c r="AD410" s="35">
        <f t="shared" ca="1" si="145"/>
        <v>11.958005249343842</v>
      </c>
    </row>
    <row r="411" spans="1:30" x14ac:dyDescent="0.25">
      <c r="A411" t="s">
        <v>217</v>
      </c>
      <c r="B411" t="s">
        <v>9</v>
      </c>
      <c r="C411" t="s">
        <v>5</v>
      </c>
      <c r="D411" s="37">
        <v>2700</v>
      </c>
      <c r="E411" s="37">
        <v>2962.9999999999995</v>
      </c>
      <c r="F411" s="37">
        <v>1655</v>
      </c>
      <c r="G411" s="37">
        <f t="shared" si="138"/>
        <v>2700</v>
      </c>
      <c r="H411" s="37">
        <f t="shared" si="126"/>
        <v>262.99999999999955</v>
      </c>
      <c r="I411" s="37">
        <f t="shared" si="127"/>
        <v>1045</v>
      </c>
      <c r="J411" s="37">
        <f t="shared" si="128"/>
        <v>1307.9999999999995</v>
      </c>
      <c r="K411" s="37">
        <f t="shared" si="139"/>
        <v>2</v>
      </c>
      <c r="L411" s="35">
        <f t="shared" si="146"/>
        <v>608</v>
      </c>
      <c r="O411">
        <v>405</v>
      </c>
      <c r="P411">
        <f t="shared" si="140"/>
        <v>257</v>
      </c>
      <c r="Q411">
        <f t="shared" si="141"/>
        <v>2</v>
      </c>
      <c r="R411">
        <f t="shared" ca="1" si="142"/>
        <v>2</v>
      </c>
      <c r="S411" t="str">
        <f t="shared" ca="1" si="147"/>
        <v>UE-20f</v>
      </c>
      <c r="T411" t="str">
        <f t="shared" ca="1" si="129"/>
        <v>LFA</v>
      </c>
      <c r="U411" t="str">
        <f t="shared" ca="1" si="130"/>
        <v>QF</v>
      </c>
      <c r="V411" s="37">
        <f t="shared" ca="1" si="131"/>
        <v>10388.041994750656</v>
      </c>
      <c r="W411" s="37">
        <f t="shared" ca="1" si="132"/>
        <v>10739.09186351706</v>
      </c>
      <c r="X411" s="37">
        <f t="shared" ca="1" si="133"/>
        <v>25</v>
      </c>
      <c r="Y411" s="37">
        <f t="shared" ca="1" si="134"/>
        <v>26</v>
      </c>
      <c r="Z411" s="35">
        <f t="shared" ca="1" si="144"/>
        <v>10400</v>
      </c>
      <c r="AA411" s="35">
        <f t="shared" ca="1" si="135"/>
        <v>10800</v>
      </c>
      <c r="AB411" s="35">
        <f t="shared" ca="1" si="136"/>
        <v>10400</v>
      </c>
      <c r="AC411" s="35">
        <f t="shared" ca="1" si="137"/>
        <v>10739.09186351706</v>
      </c>
      <c r="AD411" s="35">
        <f t="shared" ca="1" si="145"/>
        <v>339.09186351706012</v>
      </c>
    </row>
    <row r="412" spans="1:30" x14ac:dyDescent="0.25">
      <c r="A412" t="s">
        <v>217</v>
      </c>
      <c r="B412" t="s">
        <v>11</v>
      </c>
      <c r="C412" t="s">
        <v>223</v>
      </c>
      <c r="D412" s="37">
        <v>2962.9999999999995</v>
      </c>
      <c r="E412" s="37">
        <v>3004.0026246719158</v>
      </c>
      <c r="F412" s="37">
        <v>1655</v>
      </c>
      <c r="G412" s="37">
        <f t="shared" si="138"/>
        <v>2962.9999999999995</v>
      </c>
      <c r="H412" s="37">
        <f t="shared" si="126"/>
        <v>41.002624671916237</v>
      </c>
      <c r="I412" s="37">
        <f t="shared" si="127"/>
        <v>1307.9999999999995</v>
      </c>
      <c r="J412" s="37">
        <f t="shared" si="128"/>
        <v>1349.0026246719158</v>
      </c>
      <c r="K412" s="37">
        <f t="shared" si="139"/>
        <v>1</v>
      </c>
      <c r="L412" s="35">
        <f t="shared" si="146"/>
        <v>610</v>
      </c>
      <c r="O412">
        <v>406</v>
      </c>
      <c r="P412">
        <f t="shared" si="140"/>
        <v>258</v>
      </c>
      <c r="Q412">
        <f t="shared" si="141"/>
        <v>1</v>
      </c>
      <c r="R412">
        <f t="shared" ca="1" si="142"/>
        <v>2</v>
      </c>
      <c r="S412" t="str">
        <f t="shared" ca="1" si="147"/>
        <v>UE-20f</v>
      </c>
      <c r="T412" t="str">
        <f t="shared" ca="1" si="129"/>
        <v>LFA</v>
      </c>
      <c r="U412" t="str">
        <f t="shared" ca="1" si="130"/>
        <v>QF, QC</v>
      </c>
      <c r="V412" s="37">
        <f t="shared" ca="1" si="131"/>
        <v>10739.09186351706</v>
      </c>
      <c r="W412" s="37">
        <f t="shared" ca="1" si="132"/>
        <v>10951.034120734907</v>
      </c>
      <c r="X412" s="37">
        <f t="shared" ca="1" si="133"/>
        <v>26</v>
      </c>
      <c r="Y412" s="37">
        <f t="shared" ca="1" si="134"/>
        <v>26</v>
      </c>
      <c r="Z412" s="35">
        <f t="shared" ca="1" si="144"/>
        <v>10400</v>
      </c>
      <c r="AA412" s="35">
        <f t="shared" ca="1" si="135"/>
        <v>10800</v>
      </c>
      <c r="AB412" s="35">
        <f t="shared" ca="1" si="136"/>
        <v>10739.09186351706</v>
      </c>
      <c r="AC412" s="35">
        <f t="shared" ca="1" si="137"/>
        <v>10800</v>
      </c>
      <c r="AD412" s="35">
        <f t="shared" ca="1" si="145"/>
        <v>60.908136482939881</v>
      </c>
    </row>
    <row r="413" spans="1:30" x14ac:dyDescent="0.25">
      <c r="A413" t="s">
        <v>168</v>
      </c>
      <c r="B413" t="s">
        <v>11</v>
      </c>
      <c r="C413" t="s">
        <v>12</v>
      </c>
      <c r="D413" s="37">
        <v>1777.8871391076113</v>
      </c>
      <c r="E413" s="37">
        <v>2049.8687664041991</v>
      </c>
      <c r="F413" s="37">
        <v>1856</v>
      </c>
      <c r="G413" s="37">
        <f t="shared" si="138"/>
        <v>1856</v>
      </c>
      <c r="H413" s="37">
        <f t="shared" si="126"/>
        <v>193.86876640419905</v>
      </c>
      <c r="I413" s="37">
        <f t="shared" si="127"/>
        <v>0</v>
      </c>
      <c r="J413" s="37">
        <f t="shared" si="128"/>
        <v>193.86876640419905</v>
      </c>
      <c r="K413" s="37">
        <f t="shared" si="139"/>
        <v>1</v>
      </c>
      <c r="L413" s="35">
        <f t="shared" si="146"/>
        <v>611</v>
      </c>
      <c r="O413">
        <v>407</v>
      </c>
      <c r="P413">
        <f t="shared" si="140"/>
        <v>258</v>
      </c>
      <c r="Q413">
        <f t="shared" si="141"/>
        <v>2</v>
      </c>
      <c r="R413">
        <f t="shared" ca="1" si="142"/>
        <v>2</v>
      </c>
      <c r="S413" t="str">
        <f t="shared" ca="1" si="147"/>
        <v>UE-20f</v>
      </c>
      <c r="T413" t="str">
        <f t="shared" ca="1" si="129"/>
        <v>LFA</v>
      </c>
      <c r="U413" t="str">
        <f t="shared" ca="1" si="130"/>
        <v>QF, QC</v>
      </c>
      <c r="V413" s="37">
        <f t="shared" ca="1" si="131"/>
        <v>10739.09186351706</v>
      </c>
      <c r="W413" s="37">
        <f t="shared" ca="1" si="132"/>
        <v>10951.034120734907</v>
      </c>
      <c r="X413" s="37">
        <f t="shared" ca="1" si="133"/>
        <v>26</v>
      </c>
      <c r="Y413" s="37">
        <f t="shared" ca="1" si="134"/>
        <v>27</v>
      </c>
      <c r="Z413" s="35">
        <f t="shared" ca="1" si="144"/>
        <v>10800</v>
      </c>
      <c r="AA413" s="35">
        <f t="shared" ca="1" si="135"/>
        <v>11200</v>
      </c>
      <c r="AB413" s="35">
        <f t="shared" ca="1" si="136"/>
        <v>10800</v>
      </c>
      <c r="AC413" s="35">
        <f t="shared" ca="1" si="137"/>
        <v>10951.034120734907</v>
      </c>
      <c r="AD413" s="35">
        <f t="shared" ca="1" si="145"/>
        <v>151.03412073490654</v>
      </c>
    </row>
    <row r="414" spans="1:30" x14ac:dyDescent="0.25">
      <c r="A414" t="s">
        <v>168</v>
      </c>
      <c r="B414" t="s">
        <v>11</v>
      </c>
      <c r="C414" t="s">
        <v>12</v>
      </c>
      <c r="D414" s="37">
        <v>2049.8687664041991</v>
      </c>
      <c r="E414" s="37">
        <v>2180.1181102362202</v>
      </c>
      <c r="F414" s="37">
        <v>1856</v>
      </c>
      <c r="G414" s="37">
        <f t="shared" si="138"/>
        <v>2049.8687664041991</v>
      </c>
      <c r="H414" s="37">
        <f t="shared" si="126"/>
        <v>130.24934383202117</v>
      </c>
      <c r="I414" s="37">
        <f t="shared" si="127"/>
        <v>193.86876640419905</v>
      </c>
      <c r="J414" s="37">
        <f t="shared" si="128"/>
        <v>324.11811023622022</v>
      </c>
      <c r="K414" s="37">
        <f t="shared" si="139"/>
        <v>1</v>
      </c>
      <c r="L414" s="35">
        <f t="shared" si="146"/>
        <v>612</v>
      </c>
      <c r="O414">
        <v>408</v>
      </c>
      <c r="P414">
        <f t="shared" si="140"/>
        <v>259</v>
      </c>
      <c r="Q414">
        <f t="shared" si="141"/>
        <v>1</v>
      </c>
      <c r="R414">
        <f t="shared" ca="1" si="142"/>
        <v>1</v>
      </c>
      <c r="S414" t="str">
        <f t="shared" ca="1" si="147"/>
        <v>UE-20f</v>
      </c>
      <c r="T414" t="str">
        <f t="shared" ca="1" si="129"/>
        <v>TCU</v>
      </c>
      <c r="U414" t="str">
        <f t="shared" ca="1" si="130"/>
        <v>QF</v>
      </c>
      <c r="V414" s="37">
        <f t="shared" ca="1" si="131"/>
        <v>10951.034120734907</v>
      </c>
      <c r="W414" s="37">
        <f t="shared" ca="1" si="132"/>
        <v>11194.144356955381</v>
      </c>
      <c r="X414" s="37">
        <f t="shared" ca="1" si="133"/>
        <v>27</v>
      </c>
      <c r="Y414" s="37">
        <f t="shared" ca="1" si="134"/>
        <v>27</v>
      </c>
      <c r="Z414" s="35">
        <f t="shared" ca="1" si="144"/>
        <v>10800</v>
      </c>
      <c r="AA414" s="35">
        <f t="shared" ca="1" si="135"/>
        <v>11200</v>
      </c>
      <c r="AB414" s="35">
        <f t="shared" ca="1" si="136"/>
        <v>10951.034120734907</v>
      </c>
      <c r="AC414" s="35">
        <f t="shared" ca="1" si="137"/>
        <v>11194.144356955381</v>
      </c>
      <c r="AD414" s="35">
        <f t="shared" ca="1" si="145"/>
        <v>243.11023622047469</v>
      </c>
    </row>
    <row r="415" spans="1:30" x14ac:dyDescent="0.25">
      <c r="A415" t="s">
        <v>168</v>
      </c>
      <c r="B415" t="s">
        <v>9</v>
      </c>
      <c r="C415" t="s">
        <v>33</v>
      </c>
      <c r="D415" s="37">
        <v>2180.1181102362202</v>
      </c>
      <c r="E415" s="37">
        <v>2255.9055118110236</v>
      </c>
      <c r="F415" s="37">
        <v>1856</v>
      </c>
      <c r="G415" s="37">
        <f t="shared" si="138"/>
        <v>2180.1181102362202</v>
      </c>
      <c r="H415" s="37">
        <f t="shared" si="126"/>
        <v>75.787401574803425</v>
      </c>
      <c r="I415" s="37">
        <f t="shared" si="127"/>
        <v>324.11811023622022</v>
      </c>
      <c r="J415" s="37">
        <f t="shared" si="128"/>
        <v>399.90551181102364</v>
      </c>
      <c r="K415" s="37">
        <f t="shared" si="139"/>
        <v>1</v>
      </c>
      <c r="L415" s="35">
        <f t="shared" si="146"/>
        <v>613</v>
      </c>
      <c r="O415">
        <v>409</v>
      </c>
      <c r="P415">
        <f t="shared" si="140"/>
        <v>260</v>
      </c>
      <c r="Q415">
        <f t="shared" si="141"/>
        <v>1</v>
      </c>
      <c r="R415">
        <f t="shared" ca="1" si="142"/>
        <v>3</v>
      </c>
      <c r="S415" t="str">
        <f t="shared" ca="1" si="147"/>
        <v>UE-20f</v>
      </c>
      <c r="T415" t="str">
        <f t="shared" ca="1" si="129"/>
        <v>LFA</v>
      </c>
      <c r="U415" t="str">
        <f t="shared" ca="1" si="130"/>
        <v>QF</v>
      </c>
      <c r="V415" s="37">
        <f t="shared" ca="1" si="131"/>
        <v>11194.144356955381</v>
      </c>
      <c r="W415" s="37">
        <f t="shared" ca="1" si="132"/>
        <v>11629.839895013123</v>
      </c>
      <c r="X415" s="37">
        <f t="shared" ca="1" si="133"/>
        <v>27</v>
      </c>
      <c r="Y415" s="37">
        <f t="shared" ca="1" si="134"/>
        <v>27</v>
      </c>
      <c r="Z415" s="35">
        <f t="shared" ca="1" si="144"/>
        <v>10800</v>
      </c>
      <c r="AA415" s="35">
        <f t="shared" ca="1" si="135"/>
        <v>11200</v>
      </c>
      <c r="AB415" s="35">
        <f t="shared" ca="1" si="136"/>
        <v>11194.144356955381</v>
      </c>
      <c r="AC415" s="35">
        <f t="shared" ca="1" si="137"/>
        <v>11200</v>
      </c>
      <c r="AD415" s="35">
        <f t="shared" ca="1" si="145"/>
        <v>5.8556430446187733</v>
      </c>
    </row>
    <row r="416" spans="1:30" x14ac:dyDescent="0.25">
      <c r="A416" t="s">
        <v>168</v>
      </c>
      <c r="B416" t="s">
        <v>9</v>
      </c>
      <c r="C416" t="s">
        <v>80</v>
      </c>
      <c r="D416" s="37">
        <v>2255.9055118110236</v>
      </c>
      <c r="E416" s="37">
        <v>2493.1102362204724</v>
      </c>
      <c r="F416" s="37">
        <v>1856</v>
      </c>
      <c r="G416" s="37">
        <f t="shared" si="138"/>
        <v>2255.9055118110236</v>
      </c>
      <c r="H416" s="37">
        <f t="shared" si="126"/>
        <v>237.20472440944877</v>
      </c>
      <c r="I416" s="37">
        <f t="shared" si="127"/>
        <v>399.90551181102364</v>
      </c>
      <c r="J416" s="37">
        <f t="shared" si="128"/>
        <v>637.11023622047242</v>
      </c>
      <c r="K416" s="37">
        <f t="shared" si="139"/>
        <v>2</v>
      </c>
      <c r="L416" s="35">
        <f t="shared" si="146"/>
        <v>614</v>
      </c>
      <c r="O416">
        <v>410</v>
      </c>
      <c r="P416">
        <f t="shared" si="140"/>
        <v>260</v>
      </c>
      <c r="Q416">
        <f t="shared" si="141"/>
        <v>2</v>
      </c>
      <c r="R416">
        <f t="shared" ca="1" si="142"/>
        <v>3</v>
      </c>
      <c r="S416" t="str">
        <f t="shared" ca="1" si="147"/>
        <v>UE-20f</v>
      </c>
      <c r="T416" t="str">
        <f t="shared" ca="1" si="129"/>
        <v>LFA</v>
      </c>
      <c r="U416" t="str">
        <f t="shared" ca="1" si="130"/>
        <v>QF</v>
      </c>
      <c r="V416" s="37">
        <f t="shared" ca="1" si="131"/>
        <v>11194.144356955381</v>
      </c>
      <c r="W416" s="37">
        <f t="shared" ca="1" si="132"/>
        <v>11629.839895013123</v>
      </c>
      <c r="X416" s="37">
        <f t="shared" ca="1" si="133"/>
        <v>27</v>
      </c>
      <c r="Y416" s="37">
        <f t="shared" ca="1" si="134"/>
        <v>28</v>
      </c>
      <c r="Z416" s="35">
        <f t="shared" ca="1" si="144"/>
        <v>11200</v>
      </c>
      <c r="AA416" s="35">
        <f t="shared" ca="1" si="135"/>
        <v>11600</v>
      </c>
      <c r="AB416" s="35">
        <f t="shared" ca="1" si="136"/>
        <v>11200</v>
      </c>
      <c r="AC416" s="35">
        <f t="shared" ca="1" si="137"/>
        <v>11600</v>
      </c>
      <c r="AD416" s="35">
        <f t="shared" ca="1" si="145"/>
        <v>400</v>
      </c>
    </row>
    <row r="417" spans="1:30" x14ac:dyDescent="0.25">
      <c r="A417" t="s">
        <v>168</v>
      </c>
      <c r="B417" t="s">
        <v>9</v>
      </c>
      <c r="C417" t="s">
        <v>170</v>
      </c>
      <c r="D417" s="37">
        <v>2493.1102362204724</v>
      </c>
      <c r="E417" s="37">
        <v>2534.1207349081365</v>
      </c>
      <c r="F417" s="37">
        <v>1856</v>
      </c>
      <c r="G417" s="37">
        <f t="shared" si="138"/>
        <v>2493.1102362204724</v>
      </c>
      <c r="H417" s="37">
        <f t="shared" si="126"/>
        <v>41.01049868766404</v>
      </c>
      <c r="I417" s="37">
        <f t="shared" si="127"/>
        <v>637.11023622047242</v>
      </c>
      <c r="J417" s="37">
        <f t="shared" si="128"/>
        <v>678.12073490813646</v>
      </c>
      <c r="K417" s="37">
        <f t="shared" si="139"/>
        <v>1</v>
      </c>
      <c r="L417" s="35">
        <f t="shared" si="146"/>
        <v>616</v>
      </c>
      <c r="O417">
        <v>411</v>
      </c>
      <c r="P417">
        <f t="shared" si="140"/>
        <v>260</v>
      </c>
      <c r="Q417">
        <f t="shared" si="141"/>
        <v>3</v>
      </c>
      <c r="R417">
        <f t="shared" ca="1" si="142"/>
        <v>3</v>
      </c>
      <c r="S417" t="str">
        <f t="shared" ca="1" si="147"/>
        <v>UE-20f</v>
      </c>
      <c r="T417" t="str">
        <f t="shared" ca="1" si="129"/>
        <v>LFA</v>
      </c>
      <c r="U417" t="str">
        <f t="shared" ca="1" si="130"/>
        <v>QF</v>
      </c>
      <c r="V417" s="37">
        <f t="shared" ca="1" si="131"/>
        <v>11194.144356955381</v>
      </c>
      <c r="W417" s="37">
        <f t="shared" ca="1" si="132"/>
        <v>11629.839895013123</v>
      </c>
      <c r="X417" s="37">
        <f t="shared" ca="1" si="133"/>
        <v>27</v>
      </c>
      <c r="Y417" s="37">
        <f t="shared" ca="1" si="134"/>
        <v>29</v>
      </c>
      <c r="Z417" s="35">
        <f t="shared" ca="1" si="144"/>
        <v>11600</v>
      </c>
      <c r="AA417" s="35">
        <f t="shared" ca="1" si="135"/>
        <v>12000</v>
      </c>
      <c r="AB417" s="35">
        <f t="shared" ca="1" si="136"/>
        <v>11600</v>
      </c>
      <c r="AC417" s="35">
        <f t="shared" ca="1" si="137"/>
        <v>11629.839895013123</v>
      </c>
      <c r="AD417" s="35">
        <f t="shared" ca="1" si="145"/>
        <v>29.839895013123169</v>
      </c>
    </row>
    <row r="418" spans="1:30" x14ac:dyDescent="0.25">
      <c r="A418" t="s">
        <v>168</v>
      </c>
      <c r="B418" t="s">
        <v>9</v>
      </c>
      <c r="C418" t="s">
        <v>7</v>
      </c>
      <c r="D418" s="37">
        <v>2534.1207349081365</v>
      </c>
      <c r="E418" s="37">
        <v>2541.9947506561675</v>
      </c>
      <c r="F418" s="37">
        <v>1856</v>
      </c>
      <c r="G418" s="37">
        <f t="shared" si="138"/>
        <v>2534.1207349081365</v>
      </c>
      <c r="H418" s="37">
        <f t="shared" si="126"/>
        <v>7.87401574803107</v>
      </c>
      <c r="I418" s="37">
        <f t="shared" si="127"/>
        <v>678.12073490813646</v>
      </c>
      <c r="J418" s="37">
        <f t="shared" si="128"/>
        <v>685.99475065616753</v>
      </c>
      <c r="K418" s="37">
        <f t="shared" si="139"/>
        <v>1</v>
      </c>
      <c r="L418" s="35">
        <f t="shared" si="146"/>
        <v>617</v>
      </c>
      <c r="O418">
        <v>412</v>
      </c>
      <c r="P418">
        <f t="shared" si="140"/>
        <v>261</v>
      </c>
      <c r="Q418">
        <f t="shared" si="141"/>
        <v>1</v>
      </c>
      <c r="R418">
        <f t="shared" ca="1" si="142"/>
        <v>1</v>
      </c>
      <c r="S418" t="str">
        <f t="shared" ca="1" si="147"/>
        <v>UE-20f</v>
      </c>
      <c r="T418" t="str">
        <f t="shared" ca="1" si="129"/>
        <v>WTA</v>
      </c>
      <c r="U418" t="str">
        <f t="shared" ca="1" si="130"/>
        <v>QF</v>
      </c>
      <c r="V418" s="37">
        <f t="shared" ca="1" si="131"/>
        <v>11629.839895013123</v>
      </c>
      <c r="W418" s="37">
        <f t="shared" ca="1" si="132"/>
        <v>11855.889763779527</v>
      </c>
      <c r="X418" s="37">
        <f t="shared" ca="1" si="133"/>
        <v>29</v>
      </c>
      <c r="Y418" s="37">
        <f t="shared" ca="1" si="134"/>
        <v>29</v>
      </c>
      <c r="Z418" s="35">
        <f t="shared" ca="1" si="144"/>
        <v>11600</v>
      </c>
      <c r="AA418" s="35">
        <f t="shared" ca="1" si="135"/>
        <v>12000</v>
      </c>
      <c r="AB418" s="35">
        <f t="shared" ca="1" si="136"/>
        <v>11629.839895013123</v>
      </c>
      <c r="AC418" s="35">
        <f t="shared" ca="1" si="137"/>
        <v>11855.889763779527</v>
      </c>
      <c r="AD418" s="35">
        <f t="shared" ca="1" si="145"/>
        <v>226.04986876640396</v>
      </c>
    </row>
    <row r="419" spans="1:30" x14ac:dyDescent="0.25">
      <c r="A419" t="s">
        <v>168</v>
      </c>
      <c r="B419" t="s">
        <v>9</v>
      </c>
      <c r="C419" t="s">
        <v>93</v>
      </c>
      <c r="D419" s="37">
        <v>2541.9947506561675</v>
      </c>
      <c r="E419" s="37">
        <v>2561.0236220472439</v>
      </c>
      <c r="F419" s="37">
        <v>1856</v>
      </c>
      <c r="G419" s="37">
        <f t="shared" si="138"/>
        <v>2541.9947506561675</v>
      </c>
      <c r="H419" s="37">
        <f t="shared" si="126"/>
        <v>19.028871391076336</v>
      </c>
      <c r="I419" s="37">
        <f t="shared" si="127"/>
        <v>685.99475065616753</v>
      </c>
      <c r="J419" s="37">
        <f t="shared" si="128"/>
        <v>705.02362204724386</v>
      </c>
      <c r="K419" s="37">
        <f t="shared" si="139"/>
        <v>1</v>
      </c>
      <c r="L419" s="35">
        <f t="shared" si="146"/>
        <v>618</v>
      </c>
      <c r="O419">
        <v>413</v>
      </c>
      <c r="P419">
        <f t="shared" si="140"/>
        <v>262</v>
      </c>
      <c r="Q419">
        <f t="shared" si="141"/>
        <v>1</v>
      </c>
      <c r="R419">
        <f t="shared" ca="1" si="142"/>
        <v>1</v>
      </c>
      <c r="S419" t="str">
        <f t="shared" ca="1" si="147"/>
        <v>UE-20f</v>
      </c>
      <c r="T419" t="str">
        <f t="shared" ca="1" si="129"/>
        <v>WTA</v>
      </c>
      <c r="U419" t="str">
        <f t="shared" ca="1" si="130"/>
        <v>QF, QC</v>
      </c>
      <c r="V419" s="37">
        <f t="shared" ca="1" si="131"/>
        <v>11855.889763779527</v>
      </c>
      <c r="W419" s="37">
        <f t="shared" ca="1" si="132"/>
        <v>11909.990813648292</v>
      </c>
      <c r="X419" s="37">
        <f t="shared" ca="1" si="133"/>
        <v>29</v>
      </c>
      <c r="Y419" s="37">
        <f t="shared" ca="1" si="134"/>
        <v>29</v>
      </c>
      <c r="Z419" s="35">
        <f t="shared" ca="1" si="144"/>
        <v>11600</v>
      </c>
      <c r="AA419" s="35">
        <f t="shared" ca="1" si="135"/>
        <v>12000</v>
      </c>
      <c r="AB419" s="35">
        <f t="shared" ca="1" si="136"/>
        <v>11855.889763779527</v>
      </c>
      <c r="AC419" s="35">
        <f t="shared" ca="1" si="137"/>
        <v>11909.990813648292</v>
      </c>
      <c r="AD419" s="35">
        <f t="shared" ca="1" si="145"/>
        <v>54.101049868764676</v>
      </c>
    </row>
    <row r="420" spans="1:30" x14ac:dyDescent="0.25">
      <c r="A420" t="s">
        <v>168</v>
      </c>
      <c r="B420" t="s">
        <v>11</v>
      </c>
      <c r="C420" t="s">
        <v>33</v>
      </c>
      <c r="D420" s="37">
        <v>2561.0236220472439</v>
      </c>
      <c r="E420" s="37">
        <v>2586.9422572178478</v>
      </c>
      <c r="F420" s="37">
        <v>1856</v>
      </c>
      <c r="G420" s="37">
        <f t="shared" si="138"/>
        <v>2561.0236220472439</v>
      </c>
      <c r="H420" s="37">
        <f t="shared" si="126"/>
        <v>25.91863517060392</v>
      </c>
      <c r="I420" s="37">
        <f t="shared" si="127"/>
        <v>705.02362204724386</v>
      </c>
      <c r="J420" s="37">
        <f t="shared" si="128"/>
        <v>730.94225721784778</v>
      </c>
      <c r="K420" s="37">
        <f t="shared" si="139"/>
        <v>1</v>
      </c>
      <c r="L420" s="35">
        <f t="shared" si="146"/>
        <v>619</v>
      </c>
      <c r="O420">
        <v>414</v>
      </c>
      <c r="P420">
        <f t="shared" si="140"/>
        <v>263</v>
      </c>
      <c r="Q420">
        <f t="shared" si="141"/>
        <v>1</v>
      </c>
      <c r="R420">
        <f t="shared" ca="1" si="142"/>
        <v>1</v>
      </c>
      <c r="S420" t="str">
        <f t="shared" ca="1" si="147"/>
        <v>UE-20h</v>
      </c>
      <c r="T420" t="str">
        <f t="shared" ca="1" si="129"/>
        <v>TCU</v>
      </c>
      <c r="U420" t="str">
        <f t="shared" ca="1" si="130"/>
        <v>ZE, QZ</v>
      </c>
      <c r="V420" s="37">
        <f t="shared" ca="1" si="131"/>
        <v>0</v>
      </c>
      <c r="W420" s="37">
        <f t="shared" ca="1" si="132"/>
        <v>152.84251968503895</v>
      </c>
      <c r="X420" s="37">
        <f t="shared" ca="1" si="133"/>
        <v>0</v>
      </c>
      <c r="Y420" s="37">
        <f t="shared" ca="1" si="134"/>
        <v>0</v>
      </c>
      <c r="Z420" s="35">
        <f t="shared" ca="1" si="144"/>
        <v>0</v>
      </c>
      <c r="AA420" s="35">
        <f t="shared" ca="1" si="135"/>
        <v>400</v>
      </c>
      <c r="AB420" s="35">
        <f t="shared" ca="1" si="136"/>
        <v>0</v>
      </c>
      <c r="AC420" s="35">
        <f t="shared" ca="1" si="137"/>
        <v>152.84251968503895</v>
      </c>
      <c r="AD420" s="35">
        <f t="shared" ca="1" si="145"/>
        <v>152.84251968503895</v>
      </c>
    </row>
    <row r="421" spans="1:30" x14ac:dyDescent="0.25">
      <c r="A421" t="s">
        <v>168</v>
      </c>
      <c r="B421" t="s">
        <v>11</v>
      </c>
      <c r="C421" t="s">
        <v>12</v>
      </c>
      <c r="D421" s="37">
        <v>2586.9422572178478</v>
      </c>
      <c r="E421" s="37">
        <v>2695.8661417322833</v>
      </c>
      <c r="F421" s="37">
        <v>1856</v>
      </c>
      <c r="G421" s="37">
        <f t="shared" si="138"/>
        <v>2586.9422572178478</v>
      </c>
      <c r="H421" s="37">
        <f t="shared" si="126"/>
        <v>108.92388451443549</v>
      </c>
      <c r="I421" s="37">
        <f t="shared" si="127"/>
        <v>730.94225721784778</v>
      </c>
      <c r="J421" s="37">
        <f t="shared" si="128"/>
        <v>839.86614173228327</v>
      </c>
      <c r="K421" s="37">
        <f t="shared" si="139"/>
        <v>2</v>
      </c>
      <c r="L421" s="35">
        <f t="shared" si="146"/>
        <v>620</v>
      </c>
      <c r="O421">
        <v>415</v>
      </c>
      <c r="P421">
        <f t="shared" si="140"/>
        <v>264</v>
      </c>
      <c r="Q421">
        <f t="shared" si="141"/>
        <v>1</v>
      </c>
      <c r="R421">
        <f t="shared" ca="1" si="142"/>
        <v>1</v>
      </c>
      <c r="S421" t="str">
        <f t="shared" ca="1" si="147"/>
        <v>UE-20h</v>
      </c>
      <c r="T421" t="str">
        <f t="shared" ca="1" si="129"/>
        <v>TCU</v>
      </c>
      <c r="U421" t="str">
        <f t="shared" ca="1" si="130"/>
        <v>ZE</v>
      </c>
      <c r="V421" s="37">
        <f t="shared" ca="1" si="131"/>
        <v>152.84251968503895</v>
      </c>
      <c r="W421" s="37">
        <f t="shared" ca="1" si="132"/>
        <v>212.88188976377933</v>
      </c>
      <c r="X421" s="37">
        <f t="shared" ca="1" si="133"/>
        <v>0</v>
      </c>
      <c r="Y421" s="37">
        <f t="shared" ca="1" si="134"/>
        <v>0</v>
      </c>
      <c r="Z421" s="35">
        <f t="shared" ca="1" si="144"/>
        <v>0</v>
      </c>
      <c r="AA421" s="35">
        <f t="shared" ca="1" si="135"/>
        <v>400</v>
      </c>
      <c r="AB421" s="35">
        <f t="shared" ca="1" si="136"/>
        <v>152.84251968503895</v>
      </c>
      <c r="AC421" s="35">
        <f t="shared" ca="1" si="137"/>
        <v>212.88188976377933</v>
      </c>
      <c r="AD421" s="35">
        <f t="shared" ca="1" si="145"/>
        <v>60.039370078740376</v>
      </c>
    </row>
    <row r="422" spans="1:30" x14ac:dyDescent="0.25">
      <c r="A422" t="s">
        <v>168</v>
      </c>
      <c r="B422" t="s">
        <v>4</v>
      </c>
      <c r="C422" t="s">
        <v>5</v>
      </c>
      <c r="D422" s="37">
        <v>2695.8661417322833</v>
      </c>
      <c r="E422" s="37">
        <v>2785.1049868766404</v>
      </c>
      <c r="F422" s="37">
        <v>1856</v>
      </c>
      <c r="G422" s="37">
        <f t="shared" si="138"/>
        <v>2695.8661417322833</v>
      </c>
      <c r="H422" s="37">
        <f t="shared" si="126"/>
        <v>89.238845144357128</v>
      </c>
      <c r="I422" s="37">
        <f t="shared" si="127"/>
        <v>839.86614173228327</v>
      </c>
      <c r="J422" s="37">
        <f t="shared" si="128"/>
        <v>929.1049868766404</v>
      </c>
      <c r="K422" s="37">
        <f t="shared" si="139"/>
        <v>1</v>
      </c>
      <c r="L422" s="35">
        <f t="shared" si="146"/>
        <v>622</v>
      </c>
      <c r="O422">
        <v>416</v>
      </c>
      <c r="P422">
        <f t="shared" si="140"/>
        <v>265</v>
      </c>
      <c r="Q422">
        <f t="shared" si="141"/>
        <v>1</v>
      </c>
      <c r="R422">
        <f t="shared" ca="1" si="142"/>
        <v>1</v>
      </c>
      <c r="S422" t="str">
        <f t="shared" ca="1" si="147"/>
        <v>UE-20h</v>
      </c>
      <c r="T422" t="str">
        <f t="shared" ca="1" si="129"/>
        <v>TCU</v>
      </c>
      <c r="U422" t="str">
        <f t="shared" ca="1" si="130"/>
        <v>ZE</v>
      </c>
      <c r="V422" s="37">
        <f t="shared" ca="1" si="131"/>
        <v>212.88188976377933</v>
      </c>
      <c r="W422" s="37">
        <f t="shared" ca="1" si="132"/>
        <v>323.11811023622067</v>
      </c>
      <c r="X422" s="37">
        <f t="shared" ca="1" si="133"/>
        <v>0</v>
      </c>
      <c r="Y422" s="37">
        <f t="shared" ca="1" si="134"/>
        <v>0</v>
      </c>
      <c r="Z422" s="35">
        <f t="shared" ca="1" si="144"/>
        <v>0</v>
      </c>
      <c r="AA422" s="35">
        <f t="shared" ca="1" si="135"/>
        <v>400</v>
      </c>
      <c r="AB422" s="35">
        <f t="shared" ca="1" si="136"/>
        <v>212.88188976377933</v>
      </c>
      <c r="AC422" s="35">
        <f t="shared" ca="1" si="137"/>
        <v>323.11811023622067</v>
      </c>
      <c r="AD422" s="35">
        <f t="shared" ca="1" si="145"/>
        <v>110.23622047244135</v>
      </c>
    </row>
    <row r="423" spans="1:30" x14ac:dyDescent="0.25">
      <c r="A423" t="s">
        <v>168</v>
      </c>
      <c r="B423" t="s">
        <v>4</v>
      </c>
      <c r="C423" t="s">
        <v>5</v>
      </c>
      <c r="D423" s="37">
        <v>2785.1049868766404</v>
      </c>
      <c r="E423" s="37">
        <v>2859.9081364829394</v>
      </c>
      <c r="F423" s="37">
        <v>1856</v>
      </c>
      <c r="G423" s="37">
        <f t="shared" si="138"/>
        <v>2785.1049868766404</v>
      </c>
      <c r="H423" s="37">
        <f t="shared" si="126"/>
        <v>74.80314960629903</v>
      </c>
      <c r="I423" s="37">
        <f t="shared" si="127"/>
        <v>929.1049868766404</v>
      </c>
      <c r="J423" s="37">
        <f t="shared" si="128"/>
        <v>1003.9081364829394</v>
      </c>
      <c r="K423" s="37">
        <f t="shared" si="139"/>
        <v>1</v>
      </c>
      <c r="L423" s="35">
        <f t="shared" si="146"/>
        <v>623</v>
      </c>
      <c r="O423">
        <v>417</v>
      </c>
      <c r="P423">
        <f t="shared" si="140"/>
        <v>266</v>
      </c>
      <c r="Q423">
        <f t="shared" si="141"/>
        <v>1</v>
      </c>
      <c r="R423">
        <f t="shared" ca="1" si="142"/>
        <v>3</v>
      </c>
      <c r="S423" t="str">
        <f t="shared" ca="1" si="147"/>
        <v>UE-20h</v>
      </c>
      <c r="T423" t="str">
        <f t="shared" ca="1" si="129"/>
        <v>LFA</v>
      </c>
      <c r="U423" t="str">
        <f t="shared" ca="1" si="130"/>
        <v>DV</v>
      </c>
      <c r="V423" s="37">
        <f t="shared" ca="1" si="131"/>
        <v>323.11811023622067</v>
      </c>
      <c r="W423" s="37">
        <f t="shared" ca="1" si="132"/>
        <v>1032.1076115485562</v>
      </c>
      <c r="X423" s="37">
        <f t="shared" ca="1" si="133"/>
        <v>0</v>
      </c>
      <c r="Y423" s="37">
        <f t="shared" ca="1" si="134"/>
        <v>0</v>
      </c>
      <c r="Z423" s="35">
        <f t="shared" ca="1" si="144"/>
        <v>0</v>
      </c>
      <c r="AA423" s="35">
        <f t="shared" ca="1" si="135"/>
        <v>400</v>
      </c>
      <c r="AB423" s="35">
        <f t="shared" ca="1" si="136"/>
        <v>323.11811023622067</v>
      </c>
      <c r="AC423" s="35">
        <f t="shared" ca="1" si="137"/>
        <v>400</v>
      </c>
      <c r="AD423" s="35">
        <f t="shared" ca="1" si="145"/>
        <v>76.881889763779327</v>
      </c>
    </row>
    <row r="424" spans="1:30" x14ac:dyDescent="0.25">
      <c r="A424" t="s">
        <v>168</v>
      </c>
      <c r="B424" t="s">
        <v>4</v>
      </c>
      <c r="C424" t="s">
        <v>106</v>
      </c>
      <c r="D424" s="37">
        <v>2859.9081364829394</v>
      </c>
      <c r="E424" s="37">
        <v>2936.0236220472439</v>
      </c>
      <c r="F424" s="37">
        <v>1856</v>
      </c>
      <c r="G424" s="37">
        <f t="shared" si="138"/>
        <v>2859.9081364829394</v>
      </c>
      <c r="H424" s="37">
        <f t="shared" si="126"/>
        <v>76.115485564304436</v>
      </c>
      <c r="I424" s="37">
        <f t="shared" si="127"/>
        <v>1003.9081364829394</v>
      </c>
      <c r="J424" s="37">
        <f t="shared" si="128"/>
        <v>1080.0236220472439</v>
      </c>
      <c r="K424" s="37">
        <f t="shared" si="139"/>
        <v>1</v>
      </c>
      <c r="L424" s="35">
        <f t="shared" si="146"/>
        <v>624</v>
      </c>
      <c r="O424">
        <v>418</v>
      </c>
      <c r="P424">
        <f t="shared" si="140"/>
        <v>266</v>
      </c>
      <c r="Q424">
        <f t="shared" si="141"/>
        <v>2</v>
      </c>
      <c r="R424">
        <f t="shared" ca="1" si="142"/>
        <v>3</v>
      </c>
      <c r="S424" t="str">
        <f t="shared" ca="1" si="147"/>
        <v>UE-20h</v>
      </c>
      <c r="T424" t="str">
        <f t="shared" ca="1" si="129"/>
        <v>LFA</v>
      </c>
      <c r="U424" t="str">
        <f t="shared" ca="1" si="130"/>
        <v>DV</v>
      </c>
      <c r="V424" s="37">
        <f t="shared" ca="1" si="131"/>
        <v>323.11811023622067</v>
      </c>
      <c r="W424" s="37">
        <f t="shared" ca="1" si="132"/>
        <v>1032.1076115485562</v>
      </c>
      <c r="X424" s="37">
        <f t="shared" ca="1" si="133"/>
        <v>0</v>
      </c>
      <c r="Y424" s="37">
        <f t="shared" ca="1" si="134"/>
        <v>1</v>
      </c>
      <c r="Z424" s="35">
        <f t="shared" ca="1" si="144"/>
        <v>400</v>
      </c>
      <c r="AA424" s="35">
        <f t="shared" ca="1" si="135"/>
        <v>800</v>
      </c>
      <c r="AB424" s="35">
        <f t="shared" ca="1" si="136"/>
        <v>400</v>
      </c>
      <c r="AC424" s="35">
        <f t="shared" ca="1" si="137"/>
        <v>800</v>
      </c>
      <c r="AD424" s="35">
        <f t="shared" ca="1" si="145"/>
        <v>400</v>
      </c>
    </row>
    <row r="425" spans="1:30" x14ac:dyDescent="0.25">
      <c r="A425" t="s">
        <v>168</v>
      </c>
      <c r="B425" t="s">
        <v>11</v>
      </c>
      <c r="C425" t="s">
        <v>12</v>
      </c>
      <c r="D425" s="37">
        <v>2936.0236220472439</v>
      </c>
      <c r="E425" s="37">
        <v>3195.8661417322833</v>
      </c>
      <c r="F425" s="37">
        <v>1856</v>
      </c>
      <c r="G425" s="37">
        <f t="shared" si="138"/>
        <v>2936.0236220472439</v>
      </c>
      <c r="H425" s="37">
        <f t="shared" si="126"/>
        <v>259.84251968503941</v>
      </c>
      <c r="I425" s="37">
        <f t="shared" si="127"/>
        <v>1080.0236220472439</v>
      </c>
      <c r="J425" s="37">
        <f t="shared" si="128"/>
        <v>1339.8661417322833</v>
      </c>
      <c r="K425" s="37">
        <f t="shared" si="139"/>
        <v>2</v>
      </c>
      <c r="L425" s="35">
        <f t="shared" si="146"/>
        <v>625</v>
      </c>
      <c r="O425">
        <v>419</v>
      </c>
      <c r="P425">
        <f t="shared" si="140"/>
        <v>266</v>
      </c>
      <c r="Q425">
        <f t="shared" si="141"/>
        <v>3</v>
      </c>
      <c r="R425">
        <f t="shared" ca="1" si="142"/>
        <v>3</v>
      </c>
      <c r="S425" t="str">
        <f t="shared" ca="1" si="147"/>
        <v>UE-20h</v>
      </c>
      <c r="T425" t="str">
        <f t="shared" ca="1" si="129"/>
        <v>LFA</v>
      </c>
      <c r="U425" t="str">
        <f t="shared" ca="1" si="130"/>
        <v>DV</v>
      </c>
      <c r="V425" s="37">
        <f t="shared" ca="1" si="131"/>
        <v>323.11811023622067</v>
      </c>
      <c r="W425" s="37">
        <f t="shared" ca="1" si="132"/>
        <v>1032.1076115485562</v>
      </c>
      <c r="X425" s="37">
        <f t="shared" ca="1" si="133"/>
        <v>0</v>
      </c>
      <c r="Y425" s="37">
        <f t="shared" ca="1" si="134"/>
        <v>2</v>
      </c>
      <c r="Z425" s="35">
        <f t="shared" ca="1" si="144"/>
        <v>800</v>
      </c>
      <c r="AA425" s="35">
        <f t="shared" ca="1" si="135"/>
        <v>1200</v>
      </c>
      <c r="AB425" s="35">
        <f t="shared" ca="1" si="136"/>
        <v>800</v>
      </c>
      <c r="AC425" s="35">
        <f t="shared" ca="1" si="137"/>
        <v>1032.1076115485562</v>
      </c>
      <c r="AD425" s="35">
        <f t="shared" ca="1" si="145"/>
        <v>232.10761154855618</v>
      </c>
    </row>
    <row r="426" spans="1:30" x14ac:dyDescent="0.25">
      <c r="A426" t="s">
        <v>168</v>
      </c>
      <c r="B426" t="s">
        <v>11</v>
      </c>
      <c r="C426" t="s">
        <v>12</v>
      </c>
      <c r="D426" s="37">
        <v>3195.8661417322833</v>
      </c>
      <c r="E426" s="37">
        <v>3274.9343832020995</v>
      </c>
      <c r="F426" s="37">
        <v>1856</v>
      </c>
      <c r="G426" s="37">
        <f t="shared" si="138"/>
        <v>3195.8661417322833</v>
      </c>
      <c r="H426" s="37">
        <f t="shared" si="126"/>
        <v>79.068241469816257</v>
      </c>
      <c r="I426" s="37">
        <f t="shared" si="127"/>
        <v>1339.8661417322833</v>
      </c>
      <c r="J426" s="37">
        <f t="shared" si="128"/>
        <v>1418.9343832020995</v>
      </c>
      <c r="K426" s="37">
        <f t="shared" si="139"/>
        <v>1</v>
      </c>
      <c r="L426" s="35">
        <f t="shared" si="146"/>
        <v>627</v>
      </c>
      <c r="O426">
        <v>420</v>
      </c>
      <c r="P426">
        <f t="shared" si="140"/>
        <v>267</v>
      </c>
      <c r="Q426">
        <f t="shared" si="141"/>
        <v>1</v>
      </c>
      <c r="R426">
        <f t="shared" ca="1" si="142"/>
        <v>1</v>
      </c>
      <c r="S426" t="str">
        <f t="shared" ca="1" si="147"/>
        <v>UE-20h</v>
      </c>
      <c r="T426" t="str">
        <f t="shared" ca="1" si="129"/>
        <v>LFA</v>
      </c>
      <c r="U426" t="str">
        <f t="shared" ca="1" si="130"/>
        <v>DV, QZ, GL</v>
      </c>
      <c r="V426" s="37">
        <f t="shared" ca="1" si="131"/>
        <v>1032.1076115485562</v>
      </c>
      <c r="W426" s="37">
        <f t="shared" ca="1" si="132"/>
        <v>1075.0866141732281</v>
      </c>
      <c r="X426" s="37">
        <f t="shared" ca="1" si="133"/>
        <v>2</v>
      </c>
      <c r="Y426" s="37">
        <f t="shared" ca="1" si="134"/>
        <v>2</v>
      </c>
      <c r="Z426" s="35">
        <f t="shared" ca="1" si="144"/>
        <v>800</v>
      </c>
      <c r="AA426" s="35">
        <f t="shared" ca="1" si="135"/>
        <v>1200</v>
      </c>
      <c r="AB426" s="35">
        <f t="shared" ca="1" si="136"/>
        <v>1032.1076115485562</v>
      </c>
      <c r="AC426" s="35">
        <f t="shared" ca="1" si="137"/>
        <v>1075.0866141732281</v>
      </c>
      <c r="AD426" s="35">
        <f t="shared" ca="1" si="145"/>
        <v>42.979002624671921</v>
      </c>
    </row>
    <row r="427" spans="1:30" x14ac:dyDescent="0.25">
      <c r="A427" t="s">
        <v>168</v>
      </c>
      <c r="B427" t="s">
        <v>11</v>
      </c>
      <c r="C427" t="s">
        <v>12</v>
      </c>
      <c r="D427" s="37">
        <v>3274.9343832020995</v>
      </c>
      <c r="E427" s="37">
        <v>3370.0787401574803</v>
      </c>
      <c r="F427" s="37">
        <v>1856</v>
      </c>
      <c r="G427" s="37">
        <f t="shared" si="138"/>
        <v>3274.9343832020995</v>
      </c>
      <c r="H427" s="37">
        <f t="shared" si="126"/>
        <v>95.144356955380772</v>
      </c>
      <c r="I427" s="37">
        <f t="shared" si="127"/>
        <v>1418.9343832020995</v>
      </c>
      <c r="J427" s="37">
        <f t="shared" si="128"/>
        <v>1514.0787401574803</v>
      </c>
      <c r="K427" s="37">
        <f t="shared" si="139"/>
        <v>1</v>
      </c>
      <c r="L427" s="35">
        <f t="shared" si="146"/>
        <v>628</v>
      </c>
      <c r="O427">
        <v>421</v>
      </c>
      <c r="P427">
        <f t="shared" si="140"/>
        <v>268</v>
      </c>
      <c r="Q427">
        <f t="shared" si="141"/>
        <v>1</v>
      </c>
      <c r="R427">
        <f t="shared" ca="1" si="142"/>
        <v>1</v>
      </c>
      <c r="S427" t="str">
        <f t="shared" ca="1" si="147"/>
        <v>UE-20h</v>
      </c>
      <c r="T427" t="str">
        <f t="shared" ca="1" si="129"/>
        <v>TCU</v>
      </c>
      <c r="U427" t="str">
        <f t="shared" ca="1" si="130"/>
        <v>ZE</v>
      </c>
      <c r="V427" s="37">
        <f t="shared" ca="1" si="131"/>
        <v>1075.0866141732281</v>
      </c>
      <c r="W427" s="37">
        <f t="shared" ca="1" si="132"/>
        <v>1163.0131233595798</v>
      </c>
      <c r="X427" s="37">
        <f t="shared" ca="1" si="133"/>
        <v>2</v>
      </c>
      <c r="Y427" s="37">
        <f t="shared" ca="1" si="134"/>
        <v>2</v>
      </c>
      <c r="Z427" s="35">
        <f t="shared" ca="1" si="144"/>
        <v>800</v>
      </c>
      <c r="AA427" s="35">
        <f t="shared" ca="1" si="135"/>
        <v>1200</v>
      </c>
      <c r="AB427" s="35">
        <f t="shared" ca="1" si="136"/>
        <v>1075.0866141732281</v>
      </c>
      <c r="AC427" s="35">
        <f t="shared" ca="1" si="137"/>
        <v>1163.0131233595798</v>
      </c>
      <c r="AD427" s="35">
        <f t="shared" ca="1" si="145"/>
        <v>87.926509186351723</v>
      </c>
    </row>
    <row r="428" spans="1:30" x14ac:dyDescent="0.25">
      <c r="A428" t="s">
        <v>168</v>
      </c>
      <c r="B428" t="s">
        <v>11</v>
      </c>
      <c r="C428" t="s">
        <v>33</v>
      </c>
      <c r="D428" s="37">
        <v>3370.0787401574803</v>
      </c>
      <c r="E428" s="37">
        <v>3380.9055118110236</v>
      </c>
      <c r="F428" s="37">
        <v>1856</v>
      </c>
      <c r="G428" s="37">
        <f t="shared" si="138"/>
        <v>3370.0787401574803</v>
      </c>
      <c r="H428" s="37">
        <f t="shared" si="126"/>
        <v>10.826771653543346</v>
      </c>
      <c r="I428" s="37">
        <f t="shared" si="127"/>
        <v>1514.0787401574803</v>
      </c>
      <c r="J428" s="37">
        <f t="shared" si="128"/>
        <v>1524.9055118110236</v>
      </c>
      <c r="K428" s="37">
        <f t="shared" si="139"/>
        <v>1</v>
      </c>
      <c r="L428" s="35">
        <f t="shared" si="146"/>
        <v>629</v>
      </c>
      <c r="O428">
        <v>422</v>
      </c>
      <c r="P428">
        <f t="shared" si="140"/>
        <v>269</v>
      </c>
      <c r="Q428">
        <f t="shared" si="141"/>
        <v>1</v>
      </c>
      <c r="R428">
        <f t="shared" ca="1" si="142"/>
        <v>3</v>
      </c>
      <c r="S428" t="str">
        <f t="shared" ca="1" si="147"/>
        <v>UE-20h</v>
      </c>
      <c r="T428" t="str">
        <f t="shared" ca="1" si="129"/>
        <v>TCU</v>
      </c>
      <c r="U428" t="str">
        <f t="shared" ca="1" si="130"/>
        <v>ZE</v>
      </c>
      <c r="V428" s="37">
        <f t="shared" ca="1" si="131"/>
        <v>1163.0131233595798</v>
      </c>
      <c r="W428" s="37">
        <f t="shared" ca="1" si="132"/>
        <v>1863.1443569553799</v>
      </c>
      <c r="X428" s="37">
        <f t="shared" ca="1" si="133"/>
        <v>2</v>
      </c>
      <c r="Y428" s="37">
        <f t="shared" ca="1" si="134"/>
        <v>2</v>
      </c>
      <c r="Z428" s="35">
        <f t="shared" ca="1" si="144"/>
        <v>800</v>
      </c>
      <c r="AA428" s="35">
        <f t="shared" ca="1" si="135"/>
        <v>1200</v>
      </c>
      <c r="AB428" s="35">
        <f t="shared" ca="1" si="136"/>
        <v>1163.0131233595798</v>
      </c>
      <c r="AC428" s="35">
        <f t="shared" ca="1" si="137"/>
        <v>1200</v>
      </c>
      <c r="AD428" s="35">
        <f t="shared" ca="1" si="145"/>
        <v>36.986876640420178</v>
      </c>
    </row>
    <row r="429" spans="1:30" x14ac:dyDescent="0.25">
      <c r="A429" t="s">
        <v>168</v>
      </c>
      <c r="B429" t="s">
        <v>4</v>
      </c>
      <c r="C429" t="s">
        <v>5</v>
      </c>
      <c r="D429" s="37">
        <v>3380.9055118110236</v>
      </c>
      <c r="E429" s="37">
        <v>3397.9658792650916</v>
      </c>
      <c r="F429" s="37">
        <v>1856</v>
      </c>
      <c r="G429" s="37">
        <f t="shared" si="138"/>
        <v>3380.9055118110236</v>
      </c>
      <c r="H429" s="37">
        <f t="shared" si="126"/>
        <v>17.060367454068</v>
      </c>
      <c r="I429" s="37">
        <f t="shared" si="127"/>
        <v>1524.9055118110236</v>
      </c>
      <c r="J429" s="37">
        <f t="shared" si="128"/>
        <v>1541.9658792650916</v>
      </c>
      <c r="K429" s="37">
        <f t="shared" si="139"/>
        <v>1</v>
      </c>
      <c r="L429" s="35">
        <f t="shared" si="146"/>
        <v>630</v>
      </c>
      <c r="O429">
        <v>423</v>
      </c>
      <c r="P429">
        <f t="shared" si="140"/>
        <v>269</v>
      </c>
      <c r="Q429">
        <f t="shared" si="141"/>
        <v>2</v>
      </c>
      <c r="R429">
        <f t="shared" ca="1" si="142"/>
        <v>3</v>
      </c>
      <c r="S429" t="str">
        <f t="shared" ca="1" si="147"/>
        <v>UE-20h</v>
      </c>
      <c r="T429" t="str">
        <f t="shared" ca="1" si="129"/>
        <v>TCU</v>
      </c>
      <c r="U429" t="str">
        <f t="shared" ca="1" si="130"/>
        <v>ZE</v>
      </c>
      <c r="V429" s="37">
        <f t="shared" ca="1" si="131"/>
        <v>1163.0131233595798</v>
      </c>
      <c r="W429" s="37">
        <f t="shared" ca="1" si="132"/>
        <v>1863.1443569553799</v>
      </c>
      <c r="X429" s="37">
        <f t="shared" ca="1" si="133"/>
        <v>2</v>
      </c>
      <c r="Y429" s="37">
        <f t="shared" ca="1" si="134"/>
        <v>3</v>
      </c>
      <c r="Z429" s="35">
        <f t="shared" ca="1" si="144"/>
        <v>1200</v>
      </c>
      <c r="AA429" s="35">
        <f t="shared" ca="1" si="135"/>
        <v>1600</v>
      </c>
      <c r="AB429" s="35">
        <f t="shared" ca="1" si="136"/>
        <v>1200</v>
      </c>
      <c r="AC429" s="35">
        <f t="shared" ca="1" si="137"/>
        <v>1600</v>
      </c>
      <c r="AD429" s="35">
        <f t="shared" ca="1" si="145"/>
        <v>400</v>
      </c>
    </row>
    <row r="430" spans="1:30" x14ac:dyDescent="0.25">
      <c r="A430" t="s">
        <v>168</v>
      </c>
      <c r="B430" t="s">
        <v>4</v>
      </c>
      <c r="C430" t="s">
        <v>7</v>
      </c>
      <c r="D430" s="37">
        <v>3397.9658792650916</v>
      </c>
      <c r="E430" s="37">
        <v>3481.9553805774276</v>
      </c>
      <c r="F430" s="37">
        <v>1856</v>
      </c>
      <c r="G430" s="37">
        <f t="shared" si="138"/>
        <v>3397.9658792650916</v>
      </c>
      <c r="H430" s="37">
        <f t="shared" si="126"/>
        <v>83.98950131233596</v>
      </c>
      <c r="I430" s="37">
        <f t="shared" si="127"/>
        <v>1541.9658792650916</v>
      </c>
      <c r="J430" s="37">
        <f t="shared" si="128"/>
        <v>1625.9553805774276</v>
      </c>
      <c r="K430" s="37">
        <f t="shared" si="139"/>
        <v>2</v>
      </c>
      <c r="L430" s="35">
        <f t="shared" si="146"/>
        <v>631</v>
      </c>
      <c r="O430">
        <v>424</v>
      </c>
      <c r="P430">
        <f t="shared" si="140"/>
        <v>269</v>
      </c>
      <c r="Q430">
        <f t="shared" si="141"/>
        <v>3</v>
      </c>
      <c r="R430">
        <f t="shared" ca="1" si="142"/>
        <v>3</v>
      </c>
      <c r="S430" t="str">
        <f t="shared" ca="1" si="147"/>
        <v>UE-20h</v>
      </c>
      <c r="T430" t="str">
        <f t="shared" ca="1" si="129"/>
        <v>TCU</v>
      </c>
      <c r="U430" t="str">
        <f t="shared" ca="1" si="130"/>
        <v>ZE</v>
      </c>
      <c r="V430" s="37">
        <f t="shared" ca="1" si="131"/>
        <v>1163.0131233595798</v>
      </c>
      <c r="W430" s="37">
        <f t="shared" ca="1" si="132"/>
        <v>1863.1443569553799</v>
      </c>
      <c r="X430" s="37">
        <f t="shared" ca="1" si="133"/>
        <v>2</v>
      </c>
      <c r="Y430" s="37">
        <f t="shared" ca="1" si="134"/>
        <v>4</v>
      </c>
      <c r="Z430" s="35">
        <f t="shared" ca="1" si="144"/>
        <v>1600</v>
      </c>
      <c r="AA430" s="35">
        <f t="shared" ca="1" si="135"/>
        <v>2000</v>
      </c>
      <c r="AB430" s="35">
        <f t="shared" ca="1" si="136"/>
        <v>1600</v>
      </c>
      <c r="AC430" s="35">
        <f t="shared" ca="1" si="137"/>
        <v>1863.1443569553799</v>
      </c>
      <c r="AD430" s="35">
        <f t="shared" ca="1" si="145"/>
        <v>263.14435695537986</v>
      </c>
    </row>
    <row r="431" spans="1:30" x14ac:dyDescent="0.25">
      <c r="A431" t="s">
        <v>168</v>
      </c>
      <c r="B431" t="s">
        <v>4</v>
      </c>
      <c r="C431" t="s">
        <v>5</v>
      </c>
      <c r="D431" s="37">
        <v>3481.9553805774276</v>
      </c>
      <c r="E431" s="37">
        <v>3521.9816272965877</v>
      </c>
      <c r="F431" s="37">
        <v>1856</v>
      </c>
      <c r="G431" s="37">
        <f t="shared" si="138"/>
        <v>3481.9553805774276</v>
      </c>
      <c r="H431" s="37">
        <f t="shared" si="126"/>
        <v>40.026246719160099</v>
      </c>
      <c r="I431" s="37">
        <f t="shared" si="127"/>
        <v>1625.9553805774276</v>
      </c>
      <c r="J431" s="37">
        <f t="shared" si="128"/>
        <v>1665.9816272965877</v>
      </c>
      <c r="K431" s="37">
        <f t="shared" si="139"/>
        <v>1</v>
      </c>
      <c r="L431" s="35">
        <f t="shared" si="146"/>
        <v>633</v>
      </c>
      <c r="O431">
        <v>425</v>
      </c>
      <c r="P431">
        <f t="shared" si="140"/>
        <v>270</v>
      </c>
      <c r="Q431">
        <f t="shared" si="141"/>
        <v>1</v>
      </c>
      <c r="R431">
        <f t="shared" ca="1" si="142"/>
        <v>2</v>
      </c>
      <c r="S431" t="str">
        <f t="shared" ca="1" si="147"/>
        <v>UE-20h</v>
      </c>
      <c r="T431" t="str">
        <f t="shared" ca="1" si="129"/>
        <v>TCU</v>
      </c>
      <c r="U431" t="str">
        <f t="shared" ca="1" si="130"/>
        <v>ZE, GL, AR</v>
      </c>
      <c r="V431" s="37">
        <f t="shared" ca="1" si="131"/>
        <v>1863.1443569553799</v>
      </c>
      <c r="W431" s="37">
        <f t="shared" ca="1" si="132"/>
        <v>2275.8740157480315</v>
      </c>
      <c r="X431" s="37">
        <f t="shared" ca="1" si="133"/>
        <v>4</v>
      </c>
      <c r="Y431" s="37">
        <f t="shared" ca="1" si="134"/>
        <v>4</v>
      </c>
      <c r="Z431" s="35">
        <f t="shared" ca="1" si="144"/>
        <v>1600</v>
      </c>
      <c r="AA431" s="35">
        <f t="shared" ca="1" si="135"/>
        <v>2000</v>
      </c>
      <c r="AB431" s="35">
        <f t="shared" ca="1" si="136"/>
        <v>1863.1443569553799</v>
      </c>
      <c r="AC431" s="35">
        <f t="shared" ca="1" si="137"/>
        <v>2000</v>
      </c>
      <c r="AD431" s="35">
        <f t="shared" ca="1" si="145"/>
        <v>136.85564304462014</v>
      </c>
    </row>
    <row r="432" spans="1:30" x14ac:dyDescent="0.25">
      <c r="A432" t="s">
        <v>168</v>
      </c>
      <c r="B432" t="s">
        <v>6</v>
      </c>
      <c r="C432" t="s">
        <v>5</v>
      </c>
      <c r="D432" s="37">
        <v>3521.9816272965877</v>
      </c>
      <c r="E432" s="37">
        <v>3600.0656167979</v>
      </c>
      <c r="F432" s="37">
        <v>1856</v>
      </c>
      <c r="G432" s="37">
        <f t="shared" si="138"/>
        <v>3521.9816272965877</v>
      </c>
      <c r="H432" s="37">
        <f t="shared" si="126"/>
        <v>78.083989501312317</v>
      </c>
      <c r="I432" s="37">
        <f t="shared" si="127"/>
        <v>1665.9816272965877</v>
      </c>
      <c r="J432" s="37">
        <f t="shared" si="128"/>
        <v>1744.0656167979</v>
      </c>
      <c r="K432" s="37">
        <f t="shared" si="139"/>
        <v>1</v>
      </c>
      <c r="L432" s="35">
        <f t="shared" si="146"/>
        <v>634</v>
      </c>
      <c r="O432">
        <v>426</v>
      </c>
      <c r="P432">
        <f t="shared" si="140"/>
        <v>270</v>
      </c>
      <c r="Q432">
        <f t="shared" si="141"/>
        <v>2</v>
      </c>
      <c r="R432">
        <f t="shared" ca="1" si="142"/>
        <v>2</v>
      </c>
      <c r="S432" t="str">
        <f t="shared" ca="1" si="147"/>
        <v>UE-20h</v>
      </c>
      <c r="T432" t="str">
        <f t="shared" ca="1" si="129"/>
        <v>TCU</v>
      </c>
      <c r="U432" t="str">
        <f t="shared" ca="1" si="130"/>
        <v>ZE, GL, AR</v>
      </c>
      <c r="V432" s="37">
        <f t="shared" ca="1" si="131"/>
        <v>1863.1443569553799</v>
      </c>
      <c r="W432" s="37">
        <f t="shared" ca="1" si="132"/>
        <v>2275.8740157480315</v>
      </c>
      <c r="X432" s="37">
        <f t="shared" ca="1" si="133"/>
        <v>4</v>
      </c>
      <c r="Y432" s="37">
        <f t="shared" ca="1" si="134"/>
        <v>5</v>
      </c>
      <c r="Z432" s="35">
        <f t="shared" ca="1" si="144"/>
        <v>2000</v>
      </c>
      <c r="AA432" s="35">
        <f t="shared" ca="1" si="135"/>
        <v>2400</v>
      </c>
      <c r="AB432" s="35">
        <f t="shared" ca="1" si="136"/>
        <v>2000</v>
      </c>
      <c r="AC432" s="35">
        <f t="shared" ca="1" si="137"/>
        <v>2275.8740157480315</v>
      </c>
      <c r="AD432" s="35">
        <f t="shared" ca="1" si="145"/>
        <v>275.87401574803152</v>
      </c>
    </row>
    <row r="433" spans="1:30" x14ac:dyDescent="0.25">
      <c r="A433" t="s">
        <v>168</v>
      </c>
      <c r="B433" t="s">
        <v>11</v>
      </c>
      <c r="C433" t="s">
        <v>93</v>
      </c>
      <c r="D433" s="37">
        <v>3600.0656167979</v>
      </c>
      <c r="E433" s="37">
        <v>4270.0131233595803</v>
      </c>
      <c r="F433" s="37">
        <v>1856</v>
      </c>
      <c r="G433" s="37">
        <f t="shared" si="138"/>
        <v>3600.0656167979</v>
      </c>
      <c r="H433" s="37">
        <f t="shared" si="126"/>
        <v>669.94750656168026</v>
      </c>
      <c r="I433" s="37">
        <f t="shared" si="127"/>
        <v>1744.0656167979</v>
      </c>
      <c r="J433" s="37">
        <f t="shared" si="128"/>
        <v>2414.0131233595803</v>
      </c>
      <c r="K433" s="37">
        <f t="shared" si="139"/>
        <v>3</v>
      </c>
      <c r="L433" s="35">
        <f t="shared" si="146"/>
        <v>635</v>
      </c>
      <c r="O433">
        <v>427</v>
      </c>
      <c r="P433">
        <f t="shared" si="140"/>
        <v>271</v>
      </c>
      <c r="Q433">
        <f t="shared" si="141"/>
        <v>1</v>
      </c>
      <c r="R433">
        <f t="shared" ca="1" si="142"/>
        <v>1</v>
      </c>
      <c r="S433" t="str">
        <f t="shared" ca="1" si="147"/>
        <v>UE-20h</v>
      </c>
      <c r="T433" t="str">
        <f t="shared" ca="1" si="129"/>
        <v>TCU</v>
      </c>
      <c r="U433" t="str">
        <f t="shared" ca="1" si="130"/>
        <v>ZE</v>
      </c>
      <c r="V433" s="37">
        <f t="shared" ca="1" si="131"/>
        <v>2275.8740157480315</v>
      </c>
      <c r="W433" s="37">
        <f t="shared" ca="1" si="132"/>
        <v>2323.1181102362198</v>
      </c>
      <c r="X433" s="37">
        <f t="shared" ca="1" si="133"/>
        <v>5</v>
      </c>
      <c r="Y433" s="37">
        <f t="shared" ca="1" si="134"/>
        <v>5</v>
      </c>
      <c r="Z433" s="35">
        <f t="shared" ca="1" si="144"/>
        <v>2000</v>
      </c>
      <c r="AA433" s="35">
        <f t="shared" ca="1" si="135"/>
        <v>2400</v>
      </c>
      <c r="AB433" s="35">
        <f t="shared" ca="1" si="136"/>
        <v>2275.8740157480315</v>
      </c>
      <c r="AC433" s="35">
        <f t="shared" ca="1" si="137"/>
        <v>2323.1181102362198</v>
      </c>
      <c r="AD433" s="35">
        <f t="shared" ca="1" si="145"/>
        <v>47.244094488188239</v>
      </c>
    </row>
    <row r="434" spans="1:30" x14ac:dyDescent="0.25">
      <c r="A434" t="s">
        <v>168</v>
      </c>
      <c r="B434" t="s">
        <v>11</v>
      </c>
      <c r="C434" t="s">
        <v>93</v>
      </c>
      <c r="D434" s="37">
        <v>4270.0131233595803</v>
      </c>
      <c r="E434" s="37">
        <v>4375</v>
      </c>
      <c r="F434" s="37">
        <v>1856</v>
      </c>
      <c r="G434" s="37">
        <f t="shared" si="138"/>
        <v>4270.0131233595803</v>
      </c>
      <c r="H434" s="37">
        <f t="shared" si="126"/>
        <v>104.98687664041972</v>
      </c>
      <c r="I434" s="37">
        <f t="shared" si="127"/>
        <v>2414.0131233595803</v>
      </c>
      <c r="J434" s="37">
        <f t="shared" si="128"/>
        <v>2519</v>
      </c>
      <c r="K434" s="37">
        <f t="shared" si="139"/>
        <v>1</v>
      </c>
      <c r="L434" s="35">
        <f t="shared" si="146"/>
        <v>638</v>
      </c>
      <c r="O434">
        <v>428</v>
      </c>
      <c r="P434">
        <f t="shared" si="140"/>
        <v>272</v>
      </c>
      <c r="Q434">
        <f t="shared" si="141"/>
        <v>1</v>
      </c>
      <c r="R434">
        <f t="shared" ca="1" si="142"/>
        <v>3</v>
      </c>
      <c r="S434" t="str">
        <f t="shared" ca="1" si="147"/>
        <v>UE-20h</v>
      </c>
      <c r="T434" t="str">
        <f t="shared" ca="1" si="129"/>
        <v>TCU</v>
      </c>
      <c r="U434" t="str">
        <f t="shared" ca="1" si="130"/>
        <v>ZE, QZ</v>
      </c>
      <c r="V434" s="37">
        <f t="shared" ca="1" si="131"/>
        <v>2323.1181102362198</v>
      </c>
      <c r="W434" s="37">
        <f t="shared" ca="1" si="132"/>
        <v>2843.1312335958</v>
      </c>
      <c r="X434" s="37">
        <f t="shared" ca="1" si="133"/>
        <v>5</v>
      </c>
      <c r="Y434" s="37">
        <f t="shared" ca="1" si="134"/>
        <v>5</v>
      </c>
      <c r="Z434" s="35">
        <f t="shared" ca="1" si="144"/>
        <v>2000</v>
      </c>
      <c r="AA434" s="35">
        <f t="shared" ca="1" si="135"/>
        <v>2400</v>
      </c>
      <c r="AB434" s="35">
        <f t="shared" ca="1" si="136"/>
        <v>2323.1181102362198</v>
      </c>
      <c r="AC434" s="35">
        <f t="shared" ca="1" si="137"/>
        <v>2400</v>
      </c>
      <c r="AD434" s="35">
        <f t="shared" ca="1" si="145"/>
        <v>76.881889763780237</v>
      </c>
    </row>
    <row r="435" spans="1:30" x14ac:dyDescent="0.25">
      <c r="A435" t="s">
        <v>168</v>
      </c>
      <c r="B435" t="s">
        <v>9</v>
      </c>
      <c r="C435" t="s">
        <v>93</v>
      </c>
      <c r="D435" s="37">
        <v>4375</v>
      </c>
      <c r="E435" s="37">
        <v>4611.8766404199478</v>
      </c>
      <c r="F435" s="37">
        <v>1856</v>
      </c>
      <c r="G435" s="37">
        <f t="shared" si="138"/>
        <v>4375</v>
      </c>
      <c r="H435" s="37">
        <f t="shared" si="126"/>
        <v>236.87664041994776</v>
      </c>
      <c r="I435" s="37">
        <f t="shared" si="127"/>
        <v>2519</v>
      </c>
      <c r="J435" s="37">
        <f t="shared" si="128"/>
        <v>2755.8766404199478</v>
      </c>
      <c r="K435" s="37">
        <f t="shared" si="139"/>
        <v>1</v>
      </c>
      <c r="L435" s="35">
        <f t="shared" si="146"/>
        <v>639</v>
      </c>
      <c r="O435">
        <v>429</v>
      </c>
      <c r="P435">
        <f t="shared" si="140"/>
        <v>272</v>
      </c>
      <c r="Q435">
        <f t="shared" si="141"/>
        <v>2</v>
      </c>
      <c r="R435">
        <f t="shared" ca="1" si="142"/>
        <v>3</v>
      </c>
      <c r="S435" t="str">
        <f t="shared" ca="1" si="147"/>
        <v>UE-20h</v>
      </c>
      <c r="T435" t="str">
        <f t="shared" ca="1" si="129"/>
        <v>TCU</v>
      </c>
      <c r="U435" t="str">
        <f t="shared" ca="1" si="130"/>
        <v>ZE, QZ</v>
      </c>
      <c r="V435" s="37">
        <f t="shared" ca="1" si="131"/>
        <v>2323.1181102362198</v>
      </c>
      <c r="W435" s="37">
        <f t="shared" ca="1" si="132"/>
        <v>2843.1312335958</v>
      </c>
      <c r="X435" s="37">
        <f t="shared" ca="1" si="133"/>
        <v>5</v>
      </c>
      <c r="Y435" s="37">
        <f t="shared" ca="1" si="134"/>
        <v>6</v>
      </c>
      <c r="Z435" s="35">
        <f t="shared" ca="1" si="144"/>
        <v>2400</v>
      </c>
      <c r="AA435" s="35">
        <f t="shared" ca="1" si="135"/>
        <v>2800</v>
      </c>
      <c r="AB435" s="35">
        <f t="shared" ca="1" si="136"/>
        <v>2400</v>
      </c>
      <c r="AC435" s="35">
        <f t="shared" ca="1" si="137"/>
        <v>2800</v>
      </c>
      <c r="AD435" s="35">
        <f t="shared" ca="1" si="145"/>
        <v>400</v>
      </c>
    </row>
    <row r="436" spans="1:30" x14ac:dyDescent="0.25">
      <c r="A436" t="s">
        <v>168</v>
      </c>
      <c r="B436" t="s">
        <v>9</v>
      </c>
      <c r="C436" t="s">
        <v>171</v>
      </c>
      <c r="D436" s="37">
        <v>4611.8766404199478</v>
      </c>
      <c r="E436" s="37">
        <v>4660.1049868766404</v>
      </c>
      <c r="F436" s="37">
        <v>1856</v>
      </c>
      <c r="G436" s="37">
        <f t="shared" si="138"/>
        <v>4611.8766404199478</v>
      </c>
      <c r="H436" s="37">
        <f t="shared" si="126"/>
        <v>48.228346456692634</v>
      </c>
      <c r="I436" s="37">
        <f t="shared" si="127"/>
        <v>2755.8766404199478</v>
      </c>
      <c r="J436" s="37">
        <f t="shared" si="128"/>
        <v>2804.1049868766404</v>
      </c>
      <c r="K436" s="37">
        <f t="shared" si="139"/>
        <v>2</v>
      </c>
      <c r="L436" s="35">
        <f t="shared" si="146"/>
        <v>640</v>
      </c>
      <c r="O436">
        <v>430</v>
      </c>
      <c r="P436">
        <f t="shared" si="140"/>
        <v>272</v>
      </c>
      <c r="Q436">
        <f t="shared" si="141"/>
        <v>3</v>
      </c>
      <c r="R436">
        <f t="shared" ca="1" si="142"/>
        <v>3</v>
      </c>
      <c r="S436" t="str">
        <f t="shared" ca="1" si="147"/>
        <v>UE-20h</v>
      </c>
      <c r="T436" t="str">
        <f t="shared" ca="1" si="129"/>
        <v>TCU</v>
      </c>
      <c r="U436" t="str">
        <f t="shared" ca="1" si="130"/>
        <v>ZE, QZ</v>
      </c>
      <c r="V436" s="37">
        <f t="shared" ca="1" si="131"/>
        <v>2323.1181102362198</v>
      </c>
      <c r="W436" s="37">
        <f t="shared" ca="1" si="132"/>
        <v>2843.1312335958</v>
      </c>
      <c r="X436" s="37">
        <f t="shared" ca="1" si="133"/>
        <v>5</v>
      </c>
      <c r="Y436" s="37">
        <f t="shared" ca="1" si="134"/>
        <v>7</v>
      </c>
      <c r="Z436" s="35">
        <f t="shared" ca="1" si="144"/>
        <v>2800</v>
      </c>
      <c r="AA436" s="35">
        <f t="shared" ca="1" si="135"/>
        <v>3200</v>
      </c>
      <c r="AB436" s="35">
        <f t="shared" ca="1" si="136"/>
        <v>2800</v>
      </c>
      <c r="AC436" s="35">
        <f t="shared" ca="1" si="137"/>
        <v>2843.1312335958</v>
      </c>
      <c r="AD436" s="35">
        <f t="shared" ca="1" si="145"/>
        <v>43.13123359580004</v>
      </c>
    </row>
    <row r="437" spans="1:30" x14ac:dyDescent="0.25">
      <c r="A437" t="s">
        <v>168</v>
      </c>
      <c r="B437" t="s">
        <v>11</v>
      </c>
      <c r="C437" t="s">
        <v>93</v>
      </c>
      <c r="D437" s="37">
        <v>4660.1049868766404</v>
      </c>
      <c r="E437" s="37">
        <v>4778.8713910761153</v>
      </c>
      <c r="F437" s="37">
        <v>1856</v>
      </c>
      <c r="G437" s="37">
        <f t="shared" si="138"/>
        <v>4660.1049868766404</v>
      </c>
      <c r="H437" s="37">
        <f t="shared" si="126"/>
        <v>118.76640419947489</v>
      </c>
      <c r="I437" s="37">
        <f t="shared" si="127"/>
        <v>2804.1049868766404</v>
      </c>
      <c r="J437" s="37">
        <f t="shared" si="128"/>
        <v>2922.8713910761153</v>
      </c>
      <c r="K437" s="37">
        <f t="shared" si="139"/>
        <v>1</v>
      </c>
      <c r="L437" s="35">
        <f t="shared" si="146"/>
        <v>642</v>
      </c>
      <c r="O437">
        <v>431</v>
      </c>
      <c r="P437">
        <f t="shared" si="140"/>
        <v>273</v>
      </c>
      <c r="Q437">
        <f t="shared" si="141"/>
        <v>1</v>
      </c>
      <c r="R437">
        <f t="shared" ca="1" si="142"/>
        <v>2</v>
      </c>
      <c r="S437" t="str">
        <f t="shared" ca="1" si="147"/>
        <v>UE-20h</v>
      </c>
      <c r="T437" t="str">
        <f t="shared" ca="1" si="129"/>
        <v>TCU</v>
      </c>
      <c r="U437" t="str">
        <f t="shared" ca="1" si="130"/>
        <v>ZE, KF</v>
      </c>
      <c r="V437" s="37">
        <f t="shared" ca="1" si="131"/>
        <v>2843.1312335958</v>
      </c>
      <c r="W437" s="37">
        <f t="shared" ca="1" si="132"/>
        <v>3363.1443569553803</v>
      </c>
      <c r="X437" s="37">
        <f t="shared" ca="1" si="133"/>
        <v>7</v>
      </c>
      <c r="Y437" s="37">
        <f t="shared" ca="1" si="134"/>
        <v>7</v>
      </c>
      <c r="Z437" s="35">
        <f t="shared" ca="1" si="144"/>
        <v>2800</v>
      </c>
      <c r="AA437" s="35">
        <f t="shared" ca="1" si="135"/>
        <v>3200</v>
      </c>
      <c r="AB437" s="35">
        <f t="shared" ca="1" si="136"/>
        <v>2843.1312335958</v>
      </c>
      <c r="AC437" s="35">
        <f t="shared" ca="1" si="137"/>
        <v>3200</v>
      </c>
      <c r="AD437" s="35">
        <f t="shared" ca="1" si="145"/>
        <v>356.86876640419996</v>
      </c>
    </row>
    <row r="438" spans="1:30" x14ac:dyDescent="0.25">
      <c r="A438" t="s">
        <v>168</v>
      </c>
      <c r="B438" t="s">
        <v>11</v>
      </c>
      <c r="C438" t="s">
        <v>93</v>
      </c>
      <c r="D438" s="37">
        <v>4778.8713910761153</v>
      </c>
      <c r="E438" s="37">
        <v>4820.8661417322837</v>
      </c>
      <c r="F438" s="37">
        <v>1856</v>
      </c>
      <c r="G438" s="37">
        <f t="shared" si="138"/>
        <v>4778.8713910761153</v>
      </c>
      <c r="H438" s="37">
        <f t="shared" si="126"/>
        <v>41.994750656168435</v>
      </c>
      <c r="I438" s="37">
        <f t="shared" si="127"/>
        <v>2922.8713910761153</v>
      </c>
      <c r="J438" s="37">
        <f t="shared" si="128"/>
        <v>2964.8661417322837</v>
      </c>
      <c r="K438" s="37">
        <f t="shared" si="139"/>
        <v>1</v>
      </c>
      <c r="L438" s="35">
        <f t="shared" si="146"/>
        <v>643</v>
      </c>
      <c r="O438">
        <v>432</v>
      </c>
      <c r="P438">
        <f t="shared" si="140"/>
        <v>273</v>
      </c>
      <c r="Q438">
        <f t="shared" si="141"/>
        <v>2</v>
      </c>
      <c r="R438">
        <f t="shared" ca="1" si="142"/>
        <v>2</v>
      </c>
      <c r="S438" t="str">
        <f t="shared" ca="1" si="147"/>
        <v>UE-20h</v>
      </c>
      <c r="T438" t="str">
        <f t="shared" ca="1" si="129"/>
        <v>TCU</v>
      </c>
      <c r="U438" t="str">
        <f t="shared" ca="1" si="130"/>
        <v>ZE, KF</v>
      </c>
      <c r="V438" s="37">
        <f t="shared" ca="1" si="131"/>
        <v>2843.1312335958</v>
      </c>
      <c r="W438" s="37">
        <f t="shared" ca="1" si="132"/>
        <v>3363.1443569553803</v>
      </c>
      <c r="X438" s="37">
        <f t="shared" ca="1" si="133"/>
        <v>7</v>
      </c>
      <c r="Y438" s="37">
        <f t="shared" ca="1" si="134"/>
        <v>8</v>
      </c>
      <c r="Z438" s="35">
        <f t="shared" ca="1" si="144"/>
        <v>3200</v>
      </c>
      <c r="AA438" s="35">
        <f t="shared" ca="1" si="135"/>
        <v>3600</v>
      </c>
      <c r="AB438" s="35">
        <f t="shared" ca="1" si="136"/>
        <v>3200</v>
      </c>
      <c r="AC438" s="35">
        <f t="shared" ca="1" si="137"/>
        <v>3363.1443569553803</v>
      </c>
      <c r="AD438" s="35">
        <f t="shared" ca="1" si="145"/>
        <v>163.14435695538032</v>
      </c>
    </row>
    <row r="439" spans="1:30" x14ac:dyDescent="0.25">
      <c r="A439" t="s">
        <v>168</v>
      </c>
      <c r="B439" t="s">
        <v>9</v>
      </c>
      <c r="C439" t="s">
        <v>172</v>
      </c>
      <c r="D439" s="37">
        <v>4820.8661417322837</v>
      </c>
      <c r="E439" s="37">
        <v>5000</v>
      </c>
      <c r="F439" s="37">
        <v>1856</v>
      </c>
      <c r="G439" s="37">
        <f t="shared" si="138"/>
        <v>4820.8661417322837</v>
      </c>
      <c r="H439" s="37">
        <f t="shared" si="126"/>
        <v>179.13385826771628</v>
      </c>
      <c r="I439" s="37">
        <f t="shared" si="127"/>
        <v>2964.8661417322837</v>
      </c>
      <c r="J439" s="37">
        <f t="shared" si="128"/>
        <v>3144</v>
      </c>
      <c r="K439" s="37">
        <f t="shared" si="139"/>
        <v>1</v>
      </c>
      <c r="L439" s="35">
        <f t="shared" si="146"/>
        <v>644</v>
      </c>
      <c r="O439">
        <v>433</v>
      </c>
      <c r="P439">
        <f t="shared" si="140"/>
        <v>274</v>
      </c>
      <c r="Q439">
        <f t="shared" si="141"/>
        <v>1</v>
      </c>
      <c r="R439">
        <f t="shared" ca="1" si="142"/>
        <v>1</v>
      </c>
      <c r="S439" t="str">
        <f t="shared" ca="1" si="147"/>
        <v>UE-20h</v>
      </c>
      <c r="T439" t="str">
        <f t="shared" ca="1" si="129"/>
        <v>TCU</v>
      </c>
      <c r="U439" t="str">
        <f t="shared" ca="1" si="130"/>
        <v>ZE, QZ, KF</v>
      </c>
      <c r="V439" s="37">
        <f t="shared" ca="1" si="131"/>
        <v>3363.1443569553803</v>
      </c>
      <c r="W439" s="37">
        <f t="shared" ca="1" si="132"/>
        <v>3493.0656167979005</v>
      </c>
      <c r="X439" s="37">
        <f t="shared" ca="1" si="133"/>
        <v>8</v>
      </c>
      <c r="Y439" s="37">
        <f t="shared" ca="1" si="134"/>
        <v>8</v>
      </c>
      <c r="Z439" s="35">
        <f t="shared" ca="1" si="144"/>
        <v>3200</v>
      </c>
      <c r="AA439" s="35">
        <f t="shared" ca="1" si="135"/>
        <v>3600</v>
      </c>
      <c r="AB439" s="35">
        <f t="shared" ca="1" si="136"/>
        <v>3363.1443569553803</v>
      </c>
      <c r="AC439" s="35">
        <f t="shared" ca="1" si="137"/>
        <v>3493.0656167979005</v>
      </c>
      <c r="AD439" s="35">
        <f t="shared" ca="1" si="145"/>
        <v>129.92125984252016</v>
      </c>
    </row>
    <row r="440" spans="1:30" x14ac:dyDescent="0.25">
      <c r="A440" t="s">
        <v>185</v>
      </c>
      <c r="B440" t="s">
        <v>11</v>
      </c>
      <c r="C440" t="s">
        <v>33</v>
      </c>
      <c r="D440" s="37">
        <v>746.06299212598424</v>
      </c>
      <c r="E440" s="37">
        <v>1310.0393700787401</v>
      </c>
      <c r="F440" s="37">
        <v>748</v>
      </c>
      <c r="G440" s="37">
        <f t="shared" si="138"/>
        <v>748</v>
      </c>
      <c r="H440" s="37">
        <f t="shared" si="126"/>
        <v>562.03937007874015</v>
      </c>
      <c r="I440" s="37">
        <f t="shared" si="127"/>
        <v>0</v>
      </c>
      <c r="J440" s="37">
        <f t="shared" si="128"/>
        <v>562.03937007874015</v>
      </c>
      <c r="K440" s="37">
        <f t="shared" si="139"/>
        <v>2</v>
      </c>
      <c r="L440" s="35">
        <f t="shared" si="146"/>
        <v>645</v>
      </c>
      <c r="O440">
        <v>434</v>
      </c>
      <c r="P440">
        <f t="shared" si="140"/>
        <v>275</v>
      </c>
      <c r="Q440">
        <f t="shared" si="141"/>
        <v>1</v>
      </c>
      <c r="R440">
        <f t="shared" ca="1" si="142"/>
        <v>2</v>
      </c>
      <c r="S440" t="str">
        <f t="shared" ca="1" si="147"/>
        <v>UE-20h</v>
      </c>
      <c r="T440" t="str">
        <f t="shared" ca="1" si="129"/>
        <v>TCU</v>
      </c>
      <c r="U440" t="str">
        <f t="shared" ca="1" si="130"/>
        <v>ZE, KF, PY</v>
      </c>
      <c r="V440" s="37">
        <f t="shared" ca="1" si="131"/>
        <v>3493.0656167979005</v>
      </c>
      <c r="W440" s="37">
        <f t="shared" ca="1" si="132"/>
        <v>3877.9081364829399</v>
      </c>
      <c r="X440" s="37">
        <f t="shared" ca="1" si="133"/>
        <v>8</v>
      </c>
      <c r="Y440" s="37">
        <f t="shared" ca="1" si="134"/>
        <v>8</v>
      </c>
      <c r="Z440" s="35">
        <f t="shared" ca="1" si="144"/>
        <v>3200</v>
      </c>
      <c r="AA440" s="35">
        <f t="shared" ca="1" si="135"/>
        <v>3600</v>
      </c>
      <c r="AB440" s="35">
        <f t="shared" ca="1" si="136"/>
        <v>3493.0656167979005</v>
      </c>
      <c r="AC440" s="35">
        <f t="shared" ca="1" si="137"/>
        <v>3600</v>
      </c>
      <c r="AD440" s="35">
        <f t="shared" ca="1" si="145"/>
        <v>106.93438320209953</v>
      </c>
    </row>
    <row r="441" spans="1:30" x14ac:dyDescent="0.25">
      <c r="A441" t="s">
        <v>185</v>
      </c>
      <c r="B441" t="s">
        <v>11</v>
      </c>
      <c r="C441" t="s">
        <v>93</v>
      </c>
      <c r="D441" s="37">
        <v>1310.0393700787401</v>
      </c>
      <c r="E441" s="37">
        <v>1403.8713910761153</v>
      </c>
      <c r="F441" s="37">
        <v>748</v>
      </c>
      <c r="G441" s="37">
        <f t="shared" si="138"/>
        <v>1310.0393700787401</v>
      </c>
      <c r="H441" s="37">
        <f t="shared" si="126"/>
        <v>93.832020997375139</v>
      </c>
      <c r="I441" s="37">
        <f t="shared" si="127"/>
        <v>562.03937007874015</v>
      </c>
      <c r="J441" s="37">
        <f t="shared" si="128"/>
        <v>655.87139107611529</v>
      </c>
      <c r="K441" s="37">
        <f t="shared" si="139"/>
        <v>1</v>
      </c>
      <c r="L441" s="35">
        <f t="shared" si="146"/>
        <v>647</v>
      </c>
      <c r="O441">
        <v>435</v>
      </c>
      <c r="P441">
        <f t="shared" si="140"/>
        <v>275</v>
      </c>
      <c r="Q441">
        <f t="shared" si="141"/>
        <v>2</v>
      </c>
      <c r="R441">
        <f t="shared" ca="1" si="142"/>
        <v>2</v>
      </c>
      <c r="S441" t="str">
        <f t="shared" ca="1" si="147"/>
        <v>UE-20h</v>
      </c>
      <c r="T441" t="str">
        <f t="shared" ca="1" si="129"/>
        <v>TCU</v>
      </c>
      <c r="U441" t="str">
        <f t="shared" ca="1" si="130"/>
        <v>ZE, KF, PY</v>
      </c>
      <c r="V441" s="37">
        <f t="shared" ca="1" si="131"/>
        <v>3493.0656167979005</v>
      </c>
      <c r="W441" s="37">
        <f t="shared" ca="1" si="132"/>
        <v>3877.9081364829399</v>
      </c>
      <c r="X441" s="37">
        <f t="shared" ca="1" si="133"/>
        <v>8</v>
      </c>
      <c r="Y441" s="37">
        <f t="shared" ca="1" si="134"/>
        <v>9</v>
      </c>
      <c r="Z441" s="35">
        <f t="shared" ca="1" si="144"/>
        <v>3600</v>
      </c>
      <c r="AA441" s="35">
        <f t="shared" ca="1" si="135"/>
        <v>4000</v>
      </c>
      <c r="AB441" s="35">
        <f t="shared" ca="1" si="136"/>
        <v>3600</v>
      </c>
      <c r="AC441" s="35">
        <f t="shared" ca="1" si="137"/>
        <v>3877.9081364829399</v>
      </c>
      <c r="AD441" s="35">
        <f t="shared" ca="1" si="145"/>
        <v>277.90813648293988</v>
      </c>
    </row>
    <row r="442" spans="1:30" x14ac:dyDescent="0.25">
      <c r="A442" t="s">
        <v>185</v>
      </c>
      <c r="B442" t="s">
        <v>11</v>
      </c>
      <c r="C442" t="s">
        <v>93</v>
      </c>
      <c r="D442" s="37">
        <v>1403.8713910761153</v>
      </c>
      <c r="E442" s="37">
        <v>2122.0472440944877</v>
      </c>
      <c r="F442" s="37">
        <v>748</v>
      </c>
      <c r="G442" s="37">
        <f t="shared" si="138"/>
        <v>1403.8713910761153</v>
      </c>
      <c r="H442" s="37">
        <f t="shared" si="126"/>
        <v>718.17585301837244</v>
      </c>
      <c r="I442" s="37">
        <f t="shared" si="127"/>
        <v>655.87139107611529</v>
      </c>
      <c r="J442" s="37">
        <f t="shared" si="128"/>
        <v>1374.0472440944877</v>
      </c>
      <c r="K442" s="37">
        <f t="shared" si="139"/>
        <v>3</v>
      </c>
      <c r="L442" s="35">
        <f t="shared" si="146"/>
        <v>648</v>
      </c>
      <c r="O442">
        <v>436</v>
      </c>
      <c r="P442">
        <f t="shared" si="140"/>
        <v>276</v>
      </c>
      <c r="Q442">
        <f t="shared" si="141"/>
        <v>1</v>
      </c>
      <c r="R442">
        <f t="shared" ca="1" si="142"/>
        <v>2</v>
      </c>
      <c r="S442" t="str">
        <f t="shared" ca="1" si="147"/>
        <v>UE-20h</v>
      </c>
      <c r="T442" t="str">
        <f t="shared" ca="1" si="129"/>
        <v>WTA</v>
      </c>
      <c r="U442" t="str">
        <f t="shared" ca="1" si="130"/>
        <v>DV, KF, CC, PY</v>
      </c>
      <c r="V442" s="37">
        <f t="shared" ca="1" si="131"/>
        <v>3877.9081364829399</v>
      </c>
      <c r="W442" s="37">
        <f t="shared" ca="1" si="132"/>
        <v>4093.1312335958</v>
      </c>
      <c r="X442" s="37">
        <f t="shared" ca="1" si="133"/>
        <v>9</v>
      </c>
      <c r="Y442" s="37">
        <f t="shared" ca="1" si="134"/>
        <v>9</v>
      </c>
      <c r="Z442" s="35">
        <f t="shared" ca="1" si="144"/>
        <v>3600</v>
      </c>
      <c r="AA442" s="35">
        <f t="shared" ca="1" si="135"/>
        <v>4000</v>
      </c>
      <c r="AB442" s="35">
        <f t="shared" ca="1" si="136"/>
        <v>3877.9081364829399</v>
      </c>
      <c r="AC442" s="35">
        <f t="shared" ca="1" si="137"/>
        <v>4000</v>
      </c>
      <c r="AD442" s="35">
        <f t="shared" ca="1" si="145"/>
        <v>122.09186351706012</v>
      </c>
    </row>
    <row r="443" spans="1:30" x14ac:dyDescent="0.25">
      <c r="A443" t="s">
        <v>185</v>
      </c>
      <c r="B443" t="s">
        <v>11</v>
      </c>
      <c r="C443" t="s">
        <v>93</v>
      </c>
      <c r="D443" s="37">
        <v>2122.0472440944877</v>
      </c>
      <c r="E443" s="37">
        <v>2185.0393700787399</v>
      </c>
      <c r="F443" s="37">
        <v>748</v>
      </c>
      <c r="G443" s="37">
        <f t="shared" si="138"/>
        <v>2122.0472440944877</v>
      </c>
      <c r="H443" s="37">
        <f t="shared" si="126"/>
        <v>62.992125984252198</v>
      </c>
      <c r="I443" s="37">
        <f t="shared" si="127"/>
        <v>1374.0472440944877</v>
      </c>
      <c r="J443" s="37">
        <f t="shared" si="128"/>
        <v>1437.0393700787399</v>
      </c>
      <c r="K443" s="37">
        <f t="shared" si="139"/>
        <v>1</v>
      </c>
      <c r="L443" s="35">
        <f t="shared" si="146"/>
        <v>651</v>
      </c>
      <c r="O443">
        <v>437</v>
      </c>
      <c r="P443">
        <f t="shared" si="140"/>
        <v>276</v>
      </c>
      <c r="Q443">
        <f t="shared" si="141"/>
        <v>2</v>
      </c>
      <c r="R443">
        <f t="shared" ca="1" si="142"/>
        <v>2</v>
      </c>
      <c r="S443" t="str">
        <f t="shared" ca="1" si="147"/>
        <v>UE-20h</v>
      </c>
      <c r="T443" t="str">
        <f t="shared" ca="1" si="129"/>
        <v>WTA</v>
      </c>
      <c r="U443" t="str">
        <f t="shared" ca="1" si="130"/>
        <v>DV, KF, CC, PY</v>
      </c>
      <c r="V443" s="37">
        <f t="shared" ca="1" si="131"/>
        <v>3877.9081364829399</v>
      </c>
      <c r="W443" s="37">
        <f t="shared" ca="1" si="132"/>
        <v>4093.1312335958</v>
      </c>
      <c r="X443" s="37">
        <f t="shared" ca="1" si="133"/>
        <v>9</v>
      </c>
      <c r="Y443" s="37">
        <f t="shared" ca="1" si="134"/>
        <v>10</v>
      </c>
      <c r="Z443" s="35">
        <f t="shared" ca="1" si="144"/>
        <v>4000</v>
      </c>
      <c r="AA443" s="35">
        <f t="shared" ca="1" si="135"/>
        <v>4400</v>
      </c>
      <c r="AB443" s="35">
        <f t="shared" ca="1" si="136"/>
        <v>4000</v>
      </c>
      <c r="AC443" s="35">
        <f t="shared" ca="1" si="137"/>
        <v>4093.1312335958</v>
      </c>
      <c r="AD443" s="35">
        <f t="shared" ca="1" si="145"/>
        <v>93.13123359580004</v>
      </c>
    </row>
    <row r="444" spans="1:30" x14ac:dyDescent="0.25">
      <c r="A444" t="s">
        <v>185</v>
      </c>
      <c r="B444" t="s">
        <v>11</v>
      </c>
      <c r="C444" t="s">
        <v>93</v>
      </c>
      <c r="D444" s="37">
        <v>2185.0393700787399</v>
      </c>
      <c r="E444" s="37">
        <v>2726.049868766404</v>
      </c>
      <c r="F444" s="37">
        <v>748</v>
      </c>
      <c r="G444" s="37">
        <f t="shared" si="138"/>
        <v>2185.0393700787399</v>
      </c>
      <c r="H444" s="37">
        <f t="shared" si="126"/>
        <v>541.01049868766404</v>
      </c>
      <c r="I444" s="37">
        <f t="shared" si="127"/>
        <v>1437.0393700787399</v>
      </c>
      <c r="J444" s="37">
        <f t="shared" si="128"/>
        <v>1978.049868766404</v>
      </c>
      <c r="K444" s="37">
        <f t="shared" si="139"/>
        <v>2</v>
      </c>
      <c r="L444" s="35">
        <f t="shared" si="146"/>
        <v>652</v>
      </c>
      <c r="O444">
        <v>438</v>
      </c>
      <c r="P444">
        <f t="shared" si="140"/>
        <v>277</v>
      </c>
      <c r="Q444">
        <f t="shared" si="141"/>
        <v>1</v>
      </c>
      <c r="R444">
        <f t="shared" ca="1" si="142"/>
        <v>1</v>
      </c>
      <c r="S444" t="str">
        <f t="shared" ca="1" si="147"/>
        <v>UE-20h</v>
      </c>
      <c r="T444" t="str">
        <f t="shared" ca="1" si="129"/>
        <v>TCU</v>
      </c>
      <c r="U444" t="str">
        <f t="shared" ca="1" si="130"/>
        <v>ZE, KF, CC</v>
      </c>
      <c r="V444" s="37">
        <f t="shared" ca="1" si="131"/>
        <v>4093.1312335958</v>
      </c>
      <c r="W444" s="37">
        <f t="shared" ca="1" si="132"/>
        <v>4276.858267716535</v>
      </c>
      <c r="X444" s="37">
        <f t="shared" ca="1" si="133"/>
        <v>10</v>
      </c>
      <c r="Y444" s="37">
        <f t="shared" ca="1" si="134"/>
        <v>10</v>
      </c>
      <c r="Z444" s="35">
        <f t="shared" ca="1" si="144"/>
        <v>4000</v>
      </c>
      <c r="AA444" s="35">
        <f t="shared" ca="1" si="135"/>
        <v>4400</v>
      </c>
      <c r="AB444" s="35">
        <f t="shared" ca="1" si="136"/>
        <v>4093.1312335958</v>
      </c>
      <c r="AC444" s="35">
        <f t="shared" ca="1" si="137"/>
        <v>4276.858267716535</v>
      </c>
      <c r="AD444" s="35">
        <f t="shared" ca="1" si="145"/>
        <v>183.72703412073497</v>
      </c>
    </row>
    <row r="445" spans="1:30" x14ac:dyDescent="0.25">
      <c r="A445" t="s">
        <v>185</v>
      </c>
      <c r="B445" t="s">
        <v>4</v>
      </c>
      <c r="C445" t="s">
        <v>93</v>
      </c>
      <c r="D445" s="37">
        <v>2726.049868766404</v>
      </c>
      <c r="E445" s="37">
        <v>2814.9606299212596</v>
      </c>
      <c r="F445" s="37">
        <v>748</v>
      </c>
      <c r="G445" s="37">
        <f t="shared" si="138"/>
        <v>2726.049868766404</v>
      </c>
      <c r="H445" s="37">
        <f t="shared" si="126"/>
        <v>88.910761154855663</v>
      </c>
      <c r="I445" s="37">
        <f t="shared" si="127"/>
        <v>1978.049868766404</v>
      </c>
      <c r="J445" s="37">
        <f t="shared" si="128"/>
        <v>2066.9606299212596</v>
      </c>
      <c r="K445" s="37">
        <f t="shared" si="139"/>
        <v>2</v>
      </c>
      <c r="L445" s="35">
        <f t="shared" si="146"/>
        <v>654</v>
      </c>
      <c r="O445">
        <v>439</v>
      </c>
      <c r="P445">
        <f t="shared" si="140"/>
        <v>278</v>
      </c>
      <c r="Q445">
        <f t="shared" si="141"/>
        <v>1</v>
      </c>
      <c r="R445">
        <f t="shared" ca="1" si="142"/>
        <v>3</v>
      </c>
      <c r="S445" t="str">
        <f t="shared" ca="1" si="147"/>
        <v>UE-20h</v>
      </c>
      <c r="T445" t="str">
        <f t="shared" ca="1" si="129"/>
        <v>TCU</v>
      </c>
      <c r="U445" t="str">
        <f t="shared" ca="1" si="130"/>
        <v>ZE</v>
      </c>
      <c r="V445" s="37">
        <f t="shared" ca="1" si="131"/>
        <v>4276.858267716535</v>
      </c>
      <c r="W445" s="37">
        <f t="shared" ca="1" si="132"/>
        <v>4818.8530183727034</v>
      </c>
      <c r="X445" s="37">
        <f t="shared" ca="1" si="133"/>
        <v>10</v>
      </c>
      <c r="Y445" s="37">
        <f t="shared" ca="1" si="134"/>
        <v>10</v>
      </c>
      <c r="Z445" s="35">
        <f t="shared" ca="1" si="144"/>
        <v>4000</v>
      </c>
      <c r="AA445" s="35">
        <f t="shared" ca="1" si="135"/>
        <v>4400</v>
      </c>
      <c r="AB445" s="35">
        <f t="shared" ca="1" si="136"/>
        <v>4276.858267716535</v>
      </c>
      <c r="AC445" s="35">
        <f t="shared" ca="1" si="137"/>
        <v>4400</v>
      </c>
      <c r="AD445" s="35">
        <f t="shared" ca="1" si="145"/>
        <v>123.14173228346499</v>
      </c>
    </row>
    <row r="446" spans="1:30" x14ac:dyDescent="0.25">
      <c r="A446" t="s">
        <v>185</v>
      </c>
      <c r="B446" t="s">
        <v>4</v>
      </c>
      <c r="C446" t="s">
        <v>93</v>
      </c>
      <c r="D446" s="37">
        <v>2814.9606299212596</v>
      </c>
      <c r="E446" s="37">
        <v>2846.1286089238843</v>
      </c>
      <c r="F446" s="37">
        <v>748</v>
      </c>
      <c r="G446" s="37">
        <f t="shared" si="138"/>
        <v>2814.9606299212596</v>
      </c>
      <c r="H446" s="37">
        <f t="shared" si="126"/>
        <v>31.167979002624634</v>
      </c>
      <c r="I446" s="37">
        <f t="shared" si="127"/>
        <v>2066.9606299212596</v>
      </c>
      <c r="J446" s="37">
        <f t="shared" si="128"/>
        <v>2098.1286089238843</v>
      </c>
      <c r="K446" s="37">
        <f t="shared" si="139"/>
        <v>1</v>
      </c>
      <c r="L446" s="35">
        <f t="shared" si="146"/>
        <v>656</v>
      </c>
      <c r="O446">
        <v>440</v>
      </c>
      <c r="P446">
        <f t="shared" si="140"/>
        <v>278</v>
      </c>
      <c r="Q446">
        <f t="shared" si="141"/>
        <v>2</v>
      </c>
      <c r="R446">
        <f t="shared" ca="1" si="142"/>
        <v>3</v>
      </c>
      <c r="S446" t="str">
        <f t="shared" ref="S446:S509" ca="1" si="148">OFFSET($A$6,P446,0)</f>
        <v>UE-20h</v>
      </c>
      <c r="T446" t="str">
        <f t="shared" ca="1" si="129"/>
        <v>TCU</v>
      </c>
      <c r="U446" t="str">
        <f t="shared" ca="1" si="130"/>
        <v>ZE</v>
      </c>
      <c r="V446" s="37">
        <f t="shared" ca="1" si="131"/>
        <v>4276.858267716535</v>
      </c>
      <c r="W446" s="37">
        <f t="shared" ca="1" si="132"/>
        <v>4818.8530183727034</v>
      </c>
      <c r="X446" s="37">
        <f t="shared" ca="1" si="133"/>
        <v>10</v>
      </c>
      <c r="Y446" s="37">
        <f t="shared" ca="1" si="134"/>
        <v>11</v>
      </c>
      <c r="Z446" s="35">
        <f t="shared" ca="1" si="144"/>
        <v>4400</v>
      </c>
      <c r="AA446" s="35">
        <f t="shared" ca="1" si="135"/>
        <v>4800</v>
      </c>
      <c r="AB446" s="35">
        <f t="shared" ca="1" si="136"/>
        <v>4400</v>
      </c>
      <c r="AC446" s="35">
        <f t="shared" ca="1" si="137"/>
        <v>4800</v>
      </c>
      <c r="AD446" s="35">
        <f t="shared" ca="1" si="145"/>
        <v>400</v>
      </c>
    </row>
    <row r="447" spans="1:30" x14ac:dyDescent="0.25">
      <c r="A447" t="s">
        <v>185</v>
      </c>
      <c r="B447" t="s">
        <v>11</v>
      </c>
      <c r="C447" t="s">
        <v>148</v>
      </c>
      <c r="D447" s="37">
        <v>2846.1286089238843</v>
      </c>
      <c r="E447" s="37">
        <v>3084.9737532808394</v>
      </c>
      <c r="F447" s="37">
        <v>748</v>
      </c>
      <c r="G447" s="37">
        <f t="shared" si="138"/>
        <v>2846.1286089238843</v>
      </c>
      <c r="H447" s="37">
        <f t="shared" si="126"/>
        <v>238.84514435695519</v>
      </c>
      <c r="I447" s="37">
        <f t="shared" si="127"/>
        <v>2098.1286089238843</v>
      </c>
      <c r="J447" s="37">
        <f t="shared" si="128"/>
        <v>2336.9737532808394</v>
      </c>
      <c r="K447" s="37">
        <f t="shared" si="139"/>
        <v>1</v>
      </c>
      <c r="L447" s="35">
        <f t="shared" si="146"/>
        <v>657</v>
      </c>
      <c r="O447">
        <v>441</v>
      </c>
      <c r="P447">
        <f t="shared" si="140"/>
        <v>278</v>
      </c>
      <c r="Q447">
        <f t="shared" si="141"/>
        <v>3</v>
      </c>
      <c r="R447">
        <f t="shared" ca="1" si="142"/>
        <v>3</v>
      </c>
      <c r="S447" t="str">
        <f t="shared" ca="1" si="148"/>
        <v>UE-20h</v>
      </c>
      <c r="T447" t="str">
        <f t="shared" ca="1" si="129"/>
        <v>TCU</v>
      </c>
      <c r="U447" t="str">
        <f t="shared" ca="1" si="130"/>
        <v>ZE</v>
      </c>
      <c r="V447" s="37">
        <f t="shared" ca="1" si="131"/>
        <v>4276.858267716535</v>
      </c>
      <c r="W447" s="37">
        <f t="shared" ca="1" si="132"/>
        <v>4818.8530183727034</v>
      </c>
      <c r="X447" s="37">
        <f t="shared" ca="1" si="133"/>
        <v>10</v>
      </c>
      <c r="Y447" s="37">
        <f t="shared" ca="1" si="134"/>
        <v>12</v>
      </c>
      <c r="Z447" s="35">
        <f t="shared" ca="1" si="144"/>
        <v>4800</v>
      </c>
      <c r="AA447" s="35">
        <f t="shared" ca="1" si="135"/>
        <v>5200</v>
      </c>
      <c r="AB447" s="35">
        <f t="shared" ca="1" si="136"/>
        <v>4800</v>
      </c>
      <c r="AC447" s="35">
        <f t="shared" ca="1" si="137"/>
        <v>4818.8530183727034</v>
      </c>
      <c r="AD447" s="35">
        <f t="shared" ca="1" si="145"/>
        <v>18.853018372703445</v>
      </c>
    </row>
    <row r="448" spans="1:30" x14ac:dyDescent="0.25">
      <c r="A448" t="s">
        <v>185</v>
      </c>
      <c r="B448" t="s">
        <v>11</v>
      </c>
      <c r="C448" t="s">
        <v>186</v>
      </c>
      <c r="D448" s="37">
        <v>3084.9737532808394</v>
      </c>
      <c r="E448" s="37">
        <v>3104.0026246719158</v>
      </c>
      <c r="F448" s="37">
        <v>748</v>
      </c>
      <c r="G448" s="37">
        <f t="shared" si="138"/>
        <v>3084.9737532808394</v>
      </c>
      <c r="H448" s="37">
        <f t="shared" si="126"/>
        <v>19.028871391076336</v>
      </c>
      <c r="I448" s="37">
        <f t="shared" si="127"/>
        <v>2336.9737532808394</v>
      </c>
      <c r="J448" s="37">
        <f t="shared" si="128"/>
        <v>2356.0026246719158</v>
      </c>
      <c r="K448" s="37">
        <f t="shared" si="139"/>
        <v>1</v>
      </c>
      <c r="L448" s="35">
        <f t="shared" si="146"/>
        <v>658</v>
      </c>
      <c r="O448">
        <v>442</v>
      </c>
      <c r="P448">
        <f t="shared" si="140"/>
        <v>279</v>
      </c>
      <c r="Q448">
        <f t="shared" si="141"/>
        <v>1</v>
      </c>
      <c r="R448">
        <f t="shared" ca="1" si="142"/>
        <v>1</v>
      </c>
      <c r="S448" t="str">
        <f t="shared" ca="1" si="148"/>
        <v>UE-20h</v>
      </c>
      <c r="T448" t="str">
        <f t="shared" ca="1" si="129"/>
        <v>LFA</v>
      </c>
      <c r="U448" t="str">
        <f t="shared" ca="1" si="130"/>
        <v>QZ, DV</v>
      </c>
      <c r="V448" s="37">
        <f t="shared" ca="1" si="131"/>
        <v>4818.8530183727034</v>
      </c>
      <c r="W448" s="37">
        <f t="shared" ca="1" si="132"/>
        <v>4863.1443569553803</v>
      </c>
      <c r="X448" s="37">
        <f t="shared" ca="1" si="133"/>
        <v>12</v>
      </c>
      <c r="Y448" s="37">
        <f t="shared" ca="1" si="134"/>
        <v>12</v>
      </c>
      <c r="Z448" s="35">
        <f t="shared" ca="1" si="144"/>
        <v>4800</v>
      </c>
      <c r="AA448" s="35">
        <f t="shared" ca="1" si="135"/>
        <v>5200</v>
      </c>
      <c r="AB448" s="35">
        <f t="shared" ca="1" si="136"/>
        <v>4818.8530183727034</v>
      </c>
      <c r="AC448" s="35">
        <f t="shared" ca="1" si="137"/>
        <v>4863.1443569553803</v>
      </c>
      <c r="AD448" s="35">
        <f t="shared" ca="1" si="145"/>
        <v>44.291338582676872</v>
      </c>
    </row>
    <row r="449" spans="1:30" x14ac:dyDescent="0.25">
      <c r="A449" t="s">
        <v>185</v>
      </c>
      <c r="B449" t="s">
        <v>16</v>
      </c>
      <c r="C449" t="s">
        <v>181</v>
      </c>
      <c r="D449" s="37">
        <v>3104.0026246719158</v>
      </c>
      <c r="E449" s="37">
        <v>3154.8556430446192</v>
      </c>
      <c r="F449" s="37">
        <v>748</v>
      </c>
      <c r="G449" s="37">
        <f t="shared" si="138"/>
        <v>3104.0026246719158</v>
      </c>
      <c r="H449" s="37">
        <f t="shared" si="126"/>
        <v>50.853018372703445</v>
      </c>
      <c r="I449" s="37">
        <f t="shared" si="127"/>
        <v>2356.0026246719158</v>
      </c>
      <c r="J449" s="37">
        <f t="shared" si="128"/>
        <v>2406.8556430446192</v>
      </c>
      <c r="K449" s="37">
        <f t="shared" si="139"/>
        <v>2</v>
      </c>
      <c r="L449" s="35">
        <f t="shared" si="146"/>
        <v>659</v>
      </c>
      <c r="O449">
        <v>443</v>
      </c>
      <c r="P449">
        <f t="shared" si="140"/>
        <v>280</v>
      </c>
      <c r="Q449">
        <f t="shared" si="141"/>
        <v>1</v>
      </c>
      <c r="R449">
        <f t="shared" ca="1" si="142"/>
        <v>1</v>
      </c>
      <c r="S449" t="str">
        <f t="shared" ca="1" si="148"/>
        <v>UE-20h</v>
      </c>
      <c r="T449" t="str">
        <f t="shared" ca="1" si="129"/>
        <v>TCU</v>
      </c>
      <c r="U449" t="str">
        <f t="shared" ca="1" si="130"/>
        <v>ZE</v>
      </c>
      <c r="V449" s="37">
        <f t="shared" ca="1" si="131"/>
        <v>4863.1443569553803</v>
      </c>
      <c r="W449" s="37">
        <f t="shared" ca="1" si="132"/>
        <v>5018.9842519685035</v>
      </c>
      <c r="X449" s="37">
        <f t="shared" ca="1" si="133"/>
        <v>12</v>
      </c>
      <c r="Y449" s="37">
        <f t="shared" ca="1" si="134"/>
        <v>12</v>
      </c>
      <c r="Z449" s="35">
        <f t="shared" ca="1" si="144"/>
        <v>4800</v>
      </c>
      <c r="AA449" s="35">
        <f t="shared" ca="1" si="135"/>
        <v>5200</v>
      </c>
      <c r="AB449" s="35">
        <f t="shared" ca="1" si="136"/>
        <v>4863.1443569553803</v>
      </c>
      <c r="AC449" s="35">
        <f t="shared" ca="1" si="137"/>
        <v>5018.9842519685035</v>
      </c>
      <c r="AD449" s="35">
        <f t="shared" ca="1" si="145"/>
        <v>155.83989501312317</v>
      </c>
    </row>
    <row r="450" spans="1:30" x14ac:dyDescent="0.25">
      <c r="A450" t="s">
        <v>185</v>
      </c>
      <c r="B450" t="s">
        <v>11</v>
      </c>
      <c r="C450" t="s">
        <v>181</v>
      </c>
      <c r="D450" s="37">
        <v>3154.8556430446192</v>
      </c>
      <c r="E450" s="37">
        <v>3178.1496062992128</v>
      </c>
      <c r="F450" s="37">
        <v>748</v>
      </c>
      <c r="G450" s="37">
        <f t="shared" si="138"/>
        <v>3154.8556430446192</v>
      </c>
      <c r="H450" s="37">
        <f t="shared" si="126"/>
        <v>23.293963254593564</v>
      </c>
      <c r="I450" s="37">
        <f t="shared" si="127"/>
        <v>2406.8556430446192</v>
      </c>
      <c r="J450" s="37">
        <f t="shared" si="128"/>
        <v>2430.1496062992128</v>
      </c>
      <c r="K450" s="37">
        <f t="shared" si="139"/>
        <v>1</v>
      </c>
      <c r="L450" s="35">
        <f t="shared" si="146"/>
        <v>661</v>
      </c>
      <c r="O450">
        <v>444</v>
      </c>
      <c r="P450">
        <f t="shared" si="140"/>
        <v>281</v>
      </c>
      <c r="Q450">
        <f t="shared" si="141"/>
        <v>1</v>
      </c>
      <c r="R450">
        <f t="shared" ca="1" si="142"/>
        <v>1</v>
      </c>
      <c r="S450" t="str">
        <f t="shared" ca="1" si="148"/>
        <v>UE-20h</v>
      </c>
      <c r="T450" t="str">
        <f t="shared" ca="1" si="129"/>
        <v>LFA</v>
      </c>
      <c r="U450" t="str">
        <f t="shared" ca="1" si="130"/>
        <v>QZ, DV, CC</v>
      </c>
      <c r="V450" s="37">
        <f t="shared" ca="1" si="131"/>
        <v>5018.9842519685035</v>
      </c>
      <c r="W450" s="37">
        <f t="shared" ca="1" si="132"/>
        <v>5099.9881889763774</v>
      </c>
      <c r="X450" s="37">
        <f t="shared" ca="1" si="133"/>
        <v>12</v>
      </c>
      <c r="Y450" s="37">
        <f t="shared" ca="1" si="134"/>
        <v>12</v>
      </c>
      <c r="Z450" s="35">
        <f t="shared" ca="1" si="144"/>
        <v>4800</v>
      </c>
      <c r="AA450" s="35">
        <f t="shared" ca="1" si="135"/>
        <v>5200</v>
      </c>
      <c r="AB450" s="35">
        <f t="shared" ca="1" si="136"/>
        <v>5018.9842519685035</v>
      </c>
      <c r="AC450" s="35">
        <f t="shared" ca="1" si="137"/>
        <v>5099.9881889763774</v>
      </c>
      <c r="AD450" s="35">
        <f t="shared" ca="1" si="145"/>
        <v>81.003937007873901</v>
      </c>
    </row>
    <row r="451" spans="1:30" x14ac:dyDescent="0.25">
      <c r="A451" t="s">
        <v>185</v>
      </c>
      <c r="B451" t="s">
        <v>11</v>
      </c>
      <c r="C451" t="s">
        <v>157</v>
      </c>
      <c r="D451" s="37">
        <v>3178.1496062992128</v>
      </c>
      <c r="E451" s="37">
        <v>3204.0682414698163</v>
      </c>
      <c r="F451" s="37">
        <v>748</v>
      </c>
      <c r="G451" s="37">
        <f t="shared" si="138"/>
        <v>3178.1496062992128</v>
      </c>
      <c r="H451" s="37">
        <f t="shared" si="126"/>
        <v>25.918635170603466</v>
      </c>
      <c r="I451" s="37">
        <f t="shared" si="127"/>
        <v>2430.1496062992128</v>
      </c>
      <c r="J451" s="37">
        <f t="shared" si="128"/>
        <v>2456.0682414698163</v>
      </c>
      <c r="K451" s="37">
        <f t="shared" si="139"/>
        <v>1</v>
      </c>
      <c r="L451" s="35">
        <f t="shared" si="146"/>
        <v>662</v>
      </c>
      <c r="O451">
        <v>445</v>
      </c>
      <c r="P451">
        <f t="shared" si="140"/>
        <v>282</v>
      </c>
      <c r="Q451">
        <f t="shared" si="141"/>
        <v>1</v>
      </c>
      <c r="R451">
        <f t="shared" ca="1" si="142"/>
        <v>1</v>
      </c>
      <c r="S451" t="str">
        <f t="shared" ca="1" si="148"/>
        <v>UE-20j</v>
      </c>
      <c r="T451" t="str">
        <f t="shared" ca="1" si="129"/>
        <v>WTA</v>
      </c>
      <c r="U451" t="str">
        <f t="shared" ca="1" si="130"/>
        <v>DV</v>
      </c>
      <c r="V451" s="37">
        <f t="shared" ca="1" si="131"/>
        <v>0</v>
      </c>
      <c r="W451" s="37">
        <f t="shared" ca="1" si="132"/>
        <v>61.020997375328079</v>
      </c>
      <c r="X451" s="37">
        <f t="shared" ca="1" si="133"/>
        <v>0</v>
      </c>
      <c r="Y451" s="37">
        <f t="shared" ca="1" si="134"/>
        <v>0</v>
      </c>
      <c r="Z451" s="35">
        <f t="shared" ca="1" si="144"/>
        <v>0</v>
      </c>
      <c r="AA451" s="35">
        <f t="shared" ca="1" si="135"/>
        <v>400</v>
      </c>
      <c r="AB451" s="35">
        <f t="shared" ca="1" si="136"/>
        <v>0</v>
      </c>
      <c r="AC451" s="35">
        <f t="shared" ca="1" si="137"/>
        <v>61.020997375328079</v>
      </c>
      <c r="AD451" s="35">
        <f t="shared" ca="1" si="145"/>
        <v>61.020997375328079</v>
      </c>
    </row>
    <row r="452" spans="1:30" x14ac:dyDescent="0.25">
      <c r="A452" t="s">
        <v>185</v>
      </c>
      <c r="B452" t="s">
        <v>11</v>
      </c>
      <c r="C452" t="s">
        <v>157</v>
      </c>
      <c r="D452" s="37">
        <v>3204.0682414698163</v>
      </c>
      <c r="E452" s="37">
        <v>3211.9422572178478</v>
      </c>
      <c r="F452" s="37">
        <v>748</v>
      </c>
      <c r="G452" s="37">
        <f t="shared" si="138"/>
        <v>3204.0682414698163</v>
      </c>
      <c r="H452" s="37">
        <f t="shared" si="126"/>
        <v>7.8740157480315247</v>
      </c>
      <c r="I452" s="37">
        <f t="shared" si="127"/>
        <v>2456.0682414698163</v>
      </c>
      <c r="J452" s="37">
        <f t="shared" si="128"/>
        <v>2463.9422572178478</v>
      </c>
      <c r="K452" s="37">
        <f t="shared" si="139"/>
        <v>1</v>
      </c>
      <c r="L452" s="35">
        <f t="shared" si="146"/>
        <v>663</v>
      </c>
      <c r="O452">
        <v>446</v>
      </c>
      <c r="P452">
        <f t="shared" si="140"/>
        <v>283</v>
      </c>
      <c r="Q452">
        <f t="shared" si="141"/>
        <v>1</v>
      </c>
      <c r="R452">
        <f t="shared" ca="1" si="142"/>
        <v>1</v>
      </c>
      <c r="S452" t="str">
        <f t="shared" ca="1" si="148"/>
        <v>UE-20j</v>
      </c>
      <c r="T452" t="str">
        <f t="shared" ca="1" si="129"/>
        <v>WTA</v>
      </c>
      <c r="U452" t="str">
        <f t="shared" ca="1" si="130"/>
        <v>GL</v>
      </c>
      <c r="V452" s="37">
        <f t="shared" ca="1" si="131"/>
        <v>61.020997375328079</v>
      </c>
      <c r="W452" s="37">
        <f t="shared" ca="1" si="132"/>
        <v>69.879265091863317</v>
      </c>
      <c r="X452" s="37">
        <f t="shared" ca="1" si="133"/>
        <v>0</v>
      </c>
      <c r="Y452" s="37">
        <f t="shared" ca="1" si="134"/>
        <v>0</v>
      </c>
      <c r="Z452" s="35">
        <f t="shared" ca="1" si="144"/>
        <v>0</v>
      </c>
      <c r="AA452" s="35">
        <f t="shared" ca="1" si="135"/>
        <v>400</v>
      </c>
      <c r="AB452" s="35">
        <f t="shared" ca="1" si="136"/>
        <v>61.020997375328079</v>
      </c>
      <c r="AC452" s="35">
        <f t="shared" ca="1" si="137"/>
        <v>69.879265091863317</v>
      </c>
      <c r="AD452" s="35">
        <f t="shared" ca="1" si="145"/>
        <v>8.8582677165352379</v>
      </c>
    </row>
    <row r="453" spans="1:30" x14ac:dyDescent="0.25">
      <c r="A453" t="s">
        <v>185</v>
      </c>
      <c r="B453" t="s">
        <v>11</v>
      </c>
      <c r="C453" t="s">
        <v>157</v>
      </c>
      <c r="D453" s="37">
        <v>3211.9422572178478</v>
      </c>
      <c r="E453" s="37">
        <v>3271.9816272965877</v>
      </c>
      <c r="F453" s="37">
        <v>748</v>
      </c>
      <c r="G453" s="37">
        <f t="shared" si="138"/>
        <v>3211.9422572178478</v>
      </c>
      <c r="H453" s="37">
        <f t="shared" ref="H453:H516" si="149">E453-G453</f>
        <v>60.039370078739921</v>
      </c>
      <c r="I453" s="37">
        <f t="shared" ref="I453:I516" si="150">IF(G453=F453,0,I452+H452)</f>
        <v>2463.9422572178478</v>
      </c>
      <c r="J453" s="37">
        <f t="shared" ref="J453:J516" si="151">I453+H453</f>
        <v>2523.9816272965877</v>
      </c>
      <c r="K453" s="37">
        <f t="shared" si="139"/>
        <v>1</v>
      </c>
      <c r="L453" s="35">
        <f t="shared" si="146"/>
        <v>664</v>
      </c>
      <c r="O453">
        <v>447</v>
      </c>
      <c r="P453">
        <f t="shared" si="140"/>
        <v>284</v>
      </c>
      <c r="Q453">
        <f t="shared" si="141"/>
        <v>1</v>
      </c>
      <c r="R453">
        <f t="shared" ca="1" si="142"/>
        <v>1</v>
      </c>
      <c r="S453" t="str">
        <f t="shared" ca="1" si="148"/>
        <v>UE-20j</v>
      </c>
      <c r="T453" t="str">
        <f t="shared" ca="1" si="129"/>
        <v>WTA</v>
      </c>
      <c r="U453" t="str">
        <f t="shared" ca="1" si="130"/>
        <v>GL</v>
      </c>
      <c r="V453" s="37">
        <f t="shared" ca="1" si="131"/>
        <v>69.879265091863317</v>
      </c>
      <c r="W453" s="37">
        <f t="shared" ca="1" si="132"/>
        <v>81.034120734908129</v>
      </c>
      <c r="X453" s="37">
        <f t="shared" ca="1" si="133"/>
        <v>0</v>
      </c>
      <c r="Y453" s="37">
        <f t="shared" ca="1" si="134"/>
        <v>0</v>
      </c>
      <c r="Z453" s="35">
        <f t="shared" ca="1" si="144"/>
        <v>0</v>
      </c>
      <c r="AA453" s="35">
        <f t="shared" ca="1" si="135"/>
        <v>400</v>
      </c>
      <c r="AB453" s="35">
        <f t="shared" ca="1" si="136"/>
        <v>69.879265091863317</v>
      </c>
      <c r="AC453" s="35">
        <f t="shared" ca="1" si="137"/>
        <v>81.034120734908129</v>
      </c>
      <c r="AD453" s="35">
        <f t="shared" ca="1" si="145"/>
        <v>11.154855643044812</v>
      </c>
    </row>
    <row r="454" spans="1:30" x14ac:dyDescent="0.25">
      <c r="A454" t="s">
        <v>185</v>
      </c>
      <c r="B454" t="s">
        <v>11</v>
      </c>
      <c r="C454" t="s">
        <v>181</v>
      </c>
      <c r="D454" s="37">
        <v>3271.9816272965877</v>
      </c>
      <c r="E454" s="37">
        <v>3874.9999999999995</v>
      </c>
      <c r="F454" s="37">
        <v>748</v>
      </c>
      <c r="G454" s="37">
        <f t="shared" si="138"/>
        <v>3271.9816272965877</v>
      </c>
      <c r="H454" s="37">
        <f t="shared" si="149"/>
        <v>603.01837270341184</v>
      </c>
      <c r="I454" s="37">
        <f t="shared" si="150"/>
        <v>2523.9816272965877</v>
      </c>
      <c r="J454" s="37">
        <f t="shared" si="151"/>
        <v>3126.9999999999995</v>
      </c>
      <c r="K454" s="37">
        <f t="shared" si="139"/>
        <v>2</v>
      </c>
      <c r="L454" s="35">
        <f t="shared" si="146"/>
        <v>665</v>
      </c>
      <c r="O454">
        <v>448</v>
      </c>
      <c r="P454">
        <f t="shared" si="140"/>
        <v>285</v>
      </c>
      <c r="Q454">
        <f t="shared" si="141"/>
        <v>1</v>
      </c>
      <c r="R454">
        <f t="shared" ca="1" si="142"/>
        <v>1</v>
      </c>
      <c r="S454" t="str">
        <f t="shared" ca="1" si="148"/>
        <v>UE-20j</v>
      </c>
      <c r="T454" t="str">
        <f t="shared" ca="1" si="129"/>
        <v>VTA</v>
      </c>
      <c r="U454" t="str">
        <f t="shared" ca="1" si="130"/>
        <v>GL</v>
      </c>
      <c r="V454" s="37">
        <f t="shared" ca="1" si="131"/>
        <v>81.034120734908129</v>
      </c>
      <c r="W454" s="37">
        <f t="shared" ca="1" si="132"/>
        <v>139.1049868766404</v>
      </c>
      <c r="X454" s="37">
        <f t="shared" ca="1" si="133"/>
        <v>0</v>
      </c>
      <c r="Y454" s="37">
        <f t="shared" ca="1" si="134"/>
        <v>0</v>
      </c>
      <c r="Z454" s="35">
        <f t="shared" ca="1" si="144"/>
        <v>0</v>
      </c>
      <c r="AA454" s="35">
        <f t="shared" ca="1" si="135"/>
        <v>400</v>
      </c>
      <c r="AB454" s="35">
        <f t="shared" ca="1" si="136"/>
        <v>81.034120734908129</v>
      </c>
      <c r="AC454" s="35">
        <f t="shared" ca="1" si="137"/>
        <v>139.1049868766404</v>
      </c>
      <c r="AD454" s="35">
        <f t="shared" ca="1" si="145"/>
        <v>58.070866141732267</v>
      </c>
    </row>
    <row r="455" spans="1:30" x14ac:dyDescent="0.25">
      <c r="A455" t="s">
        <v>185</v>
      </c>
      <c r="B455" t="s">
        <v>4</v>
      </c>
      <c r="C455" t="s">
        <v>93</v>
      </c>
      <c r="D455" s="37">
        <v>3874.9999999999995</v>
      </c>
      <c r="E455" s="37">
        <v>3976.0498687664044</v>
      </c>
      <c r="F455" s="37">
        <v>748</v>
      </c>
      <c r="G455" s="37">
        <f t="shared" si="138"/>
        <v>3874.9999999999995</v>
      </c>
      <c r="H455" s="37">
        <f t="shared" si="149"/>
        <v>101.04986876640487</v>
      </c>
      <c r="I455" s="37">
        <f t="shared" si="150"/>
        <v>3126.9999999999995</v>
      </c>
      <c r="J455" s="37">
        <f t="shared" si="151"/>
        <v>3228.0498687664044</v>
      </c>
      <c r="K455" s="37">
        <f t="shared" si="139"/>
        <v>2</v>
      </c>
      <c r="L455" s="35">
        <f t="shared" si="146"/>
        <v>667</v>
      </c>
      <c r="O455">
        <v>449</v>
      </c>
      <c r="P455">
        <f t="shared" si="140"/>
        <v>286</v>
      </c>
      <c r="Q455">
        <f t="shared" si="141"/>
        <v>1</v>
      </c>
      <c r="R455">
        <f t="shared" ca="1" si="142"/>
        <v>2</v>
      </c>
      <c r="S455" t="str">
        <f t="shared" ca="1" si="148"/>
        <v>UE-20j</v>
      </c>
      <c r="T455" t="str">
        <f t="shared" ref="T455:T518" ca="1" si="152">OFFSET($B$6,$P455,0)</f>
        <v>VTA</v>
      </c>
      <c r="U455" t="str">
        <f t="shared" ref="U455:U518" ca="1" si="153">OFFSET($C$6,$P455,0)</f>
        <v>GL</v>
      </c>
      <c r="V455" s="37">
        <f t="shared" ref="V455:V518" ca="1" si="154">OFFSET($I$6,$P455,0)</f>
        <v>139.1049868766404</v>
      </c>
      <c r="W455" s="37">
        <f t="shared" ref="W455:W518" ca="1" si="155">OFFSET($J$6,$P455,0)</f>
        <v>469.15748031496037</v>
      </c>
      <c r="X455" s="37">
        <f t="shared" ref="X455:X509" ca="1" si="156">TRUNC(V455/400)</f>
        <v>0</v>
      </c>
      <c r="Y455" s="37">
        <f t="shared" ref="Y455:Y518" ca="1" si="157">IF(Q455=1,X455,Y454+1)</f>
        <v>0</v>
      </c>
      <c r="Z455" s="35">
        <f t="shared" ca="1" si="144"/>
        <v>0</v>
      </c>
      <c r="AA455" s="35">
        <f t="shared" ref="AA455:AA509" ca="1" si="158">400*(Y455+1)</f>
        <v>400</v>
      </c>
      <c r="AB455" s="35">
        <f t="shared" ref="AB455:AB518" ca="1" si="159">IF(Q455=1,V455,Z455)</f>
        <v>139.1049868766404</v>
      </c>
      <c r="AC455" s="35">
        <f t="shared" ref="AC455:AC518" ca="1" si="160">IF(Q455=R455,W455,AA455)</f>
        <v>400</v>
      </c>
      <c r="AD455" s="35">
        <f t="shared" ca="1" si="145"/>
        <v>260.8950131233596</v>
      </c>
    </row>
    <row r="456" spans="1:30" x14ac:dyDescent="0.25">
      <c r="A456" t="s">
        <v>185</v>
      </c>
      <c r="B456" t="s">
        <v>11</v>
      </c>
      <c r="C456" t="s">
        <v>184</v>
      </c>
      <c r="D456" s="37">
        <v>3976.0498687664044</v>
      </c>
      <c r="E456" s="37">
        <v>4594.1601049868759</v>
      </c>
      <c r="F456" s="37">
        <v>748</v>
      </c>
      <c r="G456" s="37">
        <f t="shared" ref="G456:G519" si="161">IF(A455=A456,D456,F456)</f>
        <v>3976.0498687664044</v>
      </c>
      <c r="H456" s="37">
        <f t="shared" si="149"/>
        <v>618.11023622047151</v>
      </c>
      <c r="I456" s="37">
        <f t="shared" si="150"/>
        <v>3228.0498687664044</v>
      </c>
      <c r="J456" s="37">
        <f t="shared" si="151"/>
        <v>3846.1601049868759</v>
      </c>
      <c r="K456" s="37">
        <f t="shared" ref="K456:K519" si="162">((INT(J456/400)+1) - (INT(I456/400)+1))+1</f>
        <v>2</v>
      </c>
      <c r="L456" s="35">
        <f t="shared" si="146"/>
        <v>669</v>
      </c>
      <c r="O456">
        <v>450</v>
      </c>
      <c r="P456">
        <f t="shared" ref="P456:P519" si="163">MATCH(O456,$L$7:$L$99991)</f>
        <v>286</v>
      </c>
      <c r="Q456">
        <f t="shared" ref="Q456:Q519" si="164">IF(P456=P455,Q455+1,1)</f>
        <v>2</v>
      </c>
      <c r="R456">
        <f t="shared" ref="R456:R519" ca="1" si="165">OFFSET($K$6,P456,0)</f>
        <v>2</v>
      </c>
      <c r="S456" t="str">
        <f t="shared" ca="1" si="148"/>
        <v>UE-20j</v>
      </c>
      <c r="T456" t="str">
        <f t="shared" ca="1" si="152"/>
        <v>VTA</v>
      </c>
      <c r="U456" t="str">
        <f t="shared" ca="1" si="153"/>
        <v>GL</v>
      </c>
      <c r="V456" s="37">
        <f t="shared" ca="1" si="154"/>
        <v>139.1049868766404</v>
      </c>
      <c r="W456" s="37">
        <f t="shared" ca="1" si="155"/>
        <v>469.15748031496037</v>
      </c>
      <c r="X456" s="37">
        <f t="shared" ca="1" si="156"/>
        <v>0</v>
      </c>
      <c r="Y456" s="37">
        <f t="shared" ca="1" si="157"/>
        <v>1</v>
      </c>
      <c r="Z456" s="35">
        <f t="shared" ref="Z456:Z519" ca="1" si="166">AA456-400</f>
        <v>400</v>
      </c>
      <c r="AA456" s="35">
        <f t="shared" ca="1" si="158"/>
        <v>800</v>
      </c>
      <c r="AB456" s="35">
        <f t="shared" ca="1" si="159"/>
        <v>400</v>
      </c>
      <c r="AC456" s="35">
        <f t="shared" ca="1" si="160"/>
        <v>469.15748031496037</v>
      </c>
      <c r="AD456" s="35">
        <f t="shared" ref="AD456:AD509" ca="1" si="167">AC456-AB456</f>
        <v>69.157480314960367</v>
      </c>
    </row>
    <row r="457" spans="1:30" x14ac:dyDescent="0.25">
      <c r="A457" t="s">
        <v>185</v>
      </c>
      <c r="B457" t="s">
        <v>4</v>
      </c>
      <c r="C457" t="s">
        <v>93</v>
      </c>
      <c r="D457" s="37">
        <v>4594.1601049868759</v>
      </c>
      <c r="E457" s="37">
        <v>4625.9842519685035</v>
      </c>
      <c r="F457" s="37">
        <v>748</v>
      </c>
      <c r="G457" s="37">
        <f t="shared" si="161"/>
        <v>4594.1601049868759</v>
      </c>
      <c r="H457" s="37">
        <f t="shared" si="149"/>
        <v>31.824146981627564</v>
      </c>
      <c r="I457" s="37">
        <f t="shared" si="150"/>
        <v>3846.1601049868759</v>
      </c>
      <c r="J457" s="37">
        <f t="shared" si="151"/>
        <v>3877.9842519685035</v>
      </c>
      <c r="K457" s="37">
        <f t="shared" si="162"/>
        <v>1</v>
      </c>
      <c r="L457" s="35">
        <f t="shared" ref="L457:L520" si="168">L456+K456</f>
        <v>671</v>
      </c>
      <c r="O457">
        <v>451</v>
      </c>
      <c r="P457">
        <f t="shared" si="163"/>
        <v>287</v>
      </c>
      <c r="Q457">
        <f t="shared" si="164"/>
        <v>1</v>
      </c>
      <c r="R457">
        <f t="shared" ca="1" si="165"/>
        <v>1</v>
      </c>
      <c r="S457" t="str">
        <f t="shared" ca="1" si="148"/>
        <v>UE-20j</v>
      </c>
      <c r="T457" t="str">
        <f t="shared" ca="1" si="152"/>
        <v>TCU</v>
      </c>
      <c r="U457" t="str">
        <f t="shared" ca="1" si="153"/>
        <v>ZC</v>
      </c>
      <c r="V457" s="37">
        <f t="shared" ca="1" si="154"/>
        <v>469.15748031496037</v>
      </c>
      <c r="W457" s="37">
        <f t="shared" ca="1" si="155"/>
        <v>609.90551181102342</v>
      </c>
      <c r="X457" s="37">
        <f t="shared" ca="1" si="156"/>
        <v>1</v>
      </c>
      <c r="Y457" s="37">
        <f t="shared" ca="1" si="157"/>
        <v>1</v>
      </c>
      <c r="Z457" s="35">
        <f t="shared" ca="1" si="166"/>
        <v>400</v>
      </c>
      <c r="AA457" s="35">
        <f t="shared" ca="1" si="158"/>
        <v>800</v>
      </c>
      <c r="AB457" s="35">
        <f t="shared" ca="1" si="159"/>
        <v>469.15748031496037</v>
      </c>
      <c r="AC457" s="35">
        <f t="shared" ca="1" si="160"/>
        <v>609.90551181102342</v>
      </c>
      <c r="AD457" s="35">
        <f t="shared" ca="1" si="167"/>
        <v>140.74803149606305</v>
      </c>
    </row>
    <row r="458" spans="1:30" x14ac:dyDescent="0.25">
      <c r="A458" t="s">
        <v>185</v>
      </c>
      <c r="B458" t="s">
        <v>11</v>
      </c>
      <c r="C458" t="s">
        <v>148</v>
      </c>
      <c r="D458" s="37">
        <v>4625.9842519685035</v>
      </c>
      <c r="E458" s="37">
        <v>4764.1076115485557</v>
      </c>
      <c r="F458" s="37">
        <v>748</v>
      </c>
      <c r="G458" s="37">
        <f t="shared" si="161"/>
        <v>4625.9842519685035</v>
      </c>
      <c r="H458" s="37">
        <f t="shared" si="149"/>
        <v>138.12335958005224</v>
      </c>
      <c r="I458" s="37">
        <f t="shared" si="150"/>
        <v>3877.9842519685035</v>
      </c>
      <c r="J458" s="37">
        <f t="shared" si="151"/>
        <v>4016.1076115485557</v>
      </c>
      <c r="K458" s="37">
        <f t="shared" si="162"/>
        <v>2</v>
      </c>
      <c r="L458" s="35">
        <f t="shared" si="168"/>
        <v>672</v>
      </c>
      <c r="O458">
        <v>452</v>
      </c>
      <c r="P458">
        <f t="shared" si="163"/>
        <v>288</v>
      </c>
      <c r="Q458">
        <f t="shared" si="164"/>
        <v>1</v>
      </c>
      <c r="R458">
        <f t="shared" ca="1" si="165"/>
        <v>1</v>
      </c>
      <c r="S458" t="str">
        <f t="shared" ca="1" si="148"/>
        <v>UE-20j</v>
      </c>
      <c r="T458" t="str">
        <f t="shared" ca="1" si="152"/>
        <v>WTA</v>
      </c>
      <c r="U458" t="str">
        <f t="shared" ca="1" si="153"/>
        <v>DV</v>
      </c>
      <c r="V458" s="37">
        <f t="shared" ca="1" si="154"/>
        <v>609.90551181102342</v>
      </c>
      <c r="W458" s="37">
        <f t="shared" ca="1" si="155"/>
        <v>624.99737532808376</v>
      </c>
      <c r="X458" s="37">
        <f t="shared" ca="1" si="156"/>
        <v>1</v>
      </c>
      <c r="Y458" s="37">
        <f t="shared" ca="1" si="157"/>
        <v>1</v>
      </c>
      <c r="Z458" s="35">
        <f t="shared" ca="1" si="166"/>
        <v>400</v>
      </c>
      <c r="AA458" s="35">
        <f t="shared" ca="1" si="158"/>
        <v>800</v>
      </c>
      <c r="AB458" s="35">
        <f t="shared" ca="1" si="159"/>
        <v>609.90551181102342</v>
      </c>
      <c r="AC458" s="35">
        <f t="shared" ca="1" si="160"/>
        <v>624.99737532808376</v>
      </c>
      <c r="AD458" s="35">
        <f t="shared" ca="1" si="167"/>
        <v>15.091863517060347</v>
      </c>
    </row>
    <row r="459" spans="1:30" x14ac:dyDescent="0.25">
      <c r="A459" t="s">
        <v>185</v>
      </c>
      <c r="B459" t="s">
        <v>4</v>
      </c>
      <c r="C459" t="s">
        <v>187</v>
      </c>
      <c r="D459" s="37">
        <v>4764.1076115485557</v>
      </c>
      <c r="E459" s="37">
        <v>4974.0157480314956</v>
      </c>
      <c r="F459" s="37">
        <v>748</v>
      </c>
      <c r="G459" s="37">
        <f t="shared" si="161"/>
        <v>4764.1076115485557</v>
      </c>
      <c r="H459" s="37">
        <f t="shared" si="149"/>
        <v>209.90813648293988</v>
      </c>
      <c r="I459" s="37">
        <f t="shared" si="150"/>
        <v>4016.1076115485557</v>
      </c>
      <c r="J459" s="37">
        <f t="shared" si="151"/>
        <v>4226.0157480314956</v>
      </c>
      <c r="K459" s="37">
        <f t="shared" si="162"/>
        <v>1</v>
      </c>
      <c r="L459" s="35">
        <f t="shared" si="168"/>
        <v>674</v>
      </c>
      <c r="O459">
        <v>453</v>
      </c>
      <c r="P459">
        <f t="shared" si="163"/>
        <v>289</v>
      </c>
      <c r="Q459">
        <f t="shared" si="164"/>
        <v>1</v>
      </c>
      <c r="R459">
        <f t="shared" ca="1" si="165"/>
        <v>1</v>
      </c>
      <c r="S459" t="str">
        <f t="shared" ca="1" si="148"/>
        <v>UE-20j</v>
      </c>
      <c r="T459" t="str">
        <f t="shared" ca="1" si="152"/>
        <v>WTA</v>
      </c>
      <c r="U459" t="str">
        <f t="shared" ca="1" si="153"/>
        <v>DV</v>
      </c>
      <c r="V459" s="37">
        <f t="shared" ca="1" si="154"/>
        <v>624.99737532808376</v>
      </c>
      <c r="W459" s="37">
        <f t="shared" ca="1" si="155"/>
        <v>710.95538057742783</v>
      </c>
      <c r="X459" s="37">
        <f t="shared" ca="1" si="156"/>
        <v>1</v>
      </c>
      <c r="Y459" s="37">
        <f t="shared" ca="1" si="157"/>
        <v>1</v>
      </c>
      <c r="Z459" s="35">
        <f t="shared" ca="1" si="166"/>
        <v>400</v>
      </c>
      <c r="AA459" s="35">
        <f t="shared" ca="1" si="158"/>
        <v>800</v>
      </c>
      <c r="AB459" s="35">
        <f t="shared" ca="1" si="159"/>
        <v>624.99737532808376</v>
      </c>
      <c r="AC459" s="35">
        <f t="shared" ca="1" si="160"/>
        <v>710.95538057742783</v>
      </c>
      <c r="AD459" s="35">
        <f t="shared" ca="1" si="167"/>
        <v>85.958005249344069</v>
      </c>
    </row>
    <row r="460" spans="1:30" x14ac:dyDescent="0.25">
      <c r="A460" t="s">
        <v>173</v>
      </c>
      <c r="B460" t="s">
        <v>6</v>
      </c>
      <c r="C460" t="s">
        <v>26</v>
      </c>
      <c r="D460" s="37">
        <v>700.1312335958005</v>
      </c>
      <c r="E460" s="37">
        <v>750</v>
      </c>
      <c r="F460" s="37">
        <v>749</v>
      </c>
      <c r="G460" s="37">
        <f t="shared" si="161"/>
        <v>749</v>
      </c>
      <c r="H460" s="37">
        <f t="shared" si="149"/>
        <v>1</v>
      </c>
      <c r="I460" s="37">
        <f t="shared" si="150"/>
        <v>0</v>
      </c>
      <c r="J460" s="37">
        <f t="shared" si="151"/>
        <v>1</v>
      </c>
      <c r="K460" s="37">
        <f t="shared" si="162"/>
        <v>1</v>
      </c>
      <c r="L460" s="35">
        <f t="shared" si="168"/>
        <v>675</v>
      </c>
      <c r="O460">
        <v>454</v>
      </c>
      <c r="P460">
        <f t="shared" si="163"/>
        <v>290</v>
      </c>
      <c r="Q460">
        <f t="shared" si="164"/>
        <v>1</v>
      </c>
      <c r="R460">
        <f t="shared" ca="1" si="165"/>
        <v>2</v>
      </c>
      <c r="S460" t="str">
        <f t="shared" ca="1" si="148"/>
        <v>UE-20j</v>
      </c>
      <c r="T460" t="str">
        <f t="shared" ca="1" si="152"/>
        <v>WTA</v>
      </c>
      <c r="U460" t="str">
        <f t="shared" ca="1" si="153"/>
        <v>DV</v>
      </c>
      <c r="V460" s="37">
        <f t="shared" ca="1" si="154"/>
        <v>710.95538057742783</v>
      </c>
      <c r="W460" s="37">
        <f t="shared" ca="1" si="155"/>
        <v>1053.1469816272966</v>
      </c>
      <c r="X460" s="37">
        <f t="shared" ca="1" si="156"/>
        <v>1</v>
      </c>
      <c r="Y460" s="37">
        <f t="shared" ca="1" si="157"/>
        <v>1</v>
      </c>
      <c r="Z460" s="35">
        <f t="shared" ca="1" si="166"/>
        <v>400</v>
      </c>
      <c r="AA460" s="35">
        <f t="shared" ca="1" si="158"/>
        <v>800</v>
      </c>
      <c r="AB460" s="35">
        <f t="shared" ca="1" si="159"/>
        <v>710.95538057742783</v>
      </c>
      <c r="AC460" s="35">
        <f t="shared" ca="1" si="160"/>
        <v>800</v>
      </c>
      <c r="AD460" s="35">
        <f t="shared" ca="1" si="167"/>
        <v>89.044619422572168</v>
      </c>
    </row>
    <row r="461" spans="1:30" x14ac:dyDescent="0.25">
      <c r="A461" t="s">
        <v>173</v>
      </c>
      <c r="B461" t="s">
        <v>4</v>
      </c>
      <c r="C461" t="s">
        <v>26</v>
      </c>
      <c r="D461" s="37">
        <v>750</v>
      </c>
      <c r="E461" s="37">
        <v>770.01312335957994</v>
      </c>
      <c r="F461" s="37">
        <v>749</v>
      </c>
      <c r="G461" s="37">
        <f t="shared" si="161"/>
        <v>750</v>
      </c>
      <c r="H461" s="37">
        <f t="shared" si="149"/>
        <v>20.013123359579936</v>
      </c>
      <c r="I461" s="37">
        <f t="shared" si="150"/>
        <v>1</v>
      </c>
      <c r="J461" s="37">
        <f t="shared" si="151"/>
        <v>21.013123359579936</v>
      </c>
      <c r="K461" s="37">
        <f t="shared" si="162"/>
        <v>1</v>
      </c>
      <c r="L461" s="35">
        <f t="shared" si="168"/>
        <v>676</v>
      </c>
      <c r="O461">
        <v>455</v>
      </c>
      <c r="P461">
        <f t="shared" si="163"/>
        <v>290</v>
      </c>
      <c r="Q461">
        <f t="shared" si="164"/>
        <v>2</v>
      </c>
      <c r="R461">
        <f t="shared" ca="1" si="165"/>
        <v>2</v>
      </c>
      <c r="S461" t="str">
        <f t="shared" ca="1" si="148"/>
        <v>UE-20j</v>
      </c>
      <c r="T461" t="str">
        <f t="shared" ca="1" si="152"/>
        <v>WTA</v>
      </c>
      <c r="U461" t="str">
        <f t="shared" ca="1" si="153"/>
        <v>DV</v>
      </c>
      <c r="V461" s="37">
        <f t="shared" ca="1" si="154"/>
        <v>710.95538057742783</v>
      </c>
      <c r="W461" s="37">
        <f t="shared" ca="1" si="155"/>
        <v>1053.1469816272966</v>
      </c>
      <c r="X461" s="37">
        <f t="shared" ca="1" si="156"/>
        <v>1</v>
      </c>
      <c r="Y461" s="37">
        <f t="shared" ca="1" si="157"/>
        <v>2</v>
      </c>
      <c r="Z461" s="35">
        <f t="shared" ca="1" si="166"/>
        <v>800</v>
      </c>
      <c r="AA461" s="35">
        <f t="shared" ca="1" si="158"/>
        <v>1200</v>
      </c>
      <c r="AB461" s="35">
        <f t="shared" ca="1" si="159"/>
        <v>800</v>
      </c>
      <c r="AC461" s="35">
        <f t="shared" ca="1" si="160"/>
        <v>1053.1469816272966</v>
      </c>
      <c r="AD461" s="35">
        <f t="shared" ca="1" si="167"/>
        <v>253.14698162729655</v>
      </c>
    </row>
    <row r="462" spans="1:30" x14ac:dyDescent="0.25">
      <c r="A462" t="s">
        <v>173</v>
      </c>
      <c r="B462" t="s">
        <v>4</v>
      </c>
      <c r="C462" t="s">
        <v>26</v>
      </c>
      <c r="D462" s="37">
        <v>770.01312335957994</v>
      </c>
      <c r="E462" s="37">
        <v>790.0262467191601</v>
      </c>
      <c r="F462" s="37">
        <v>749</v>
      </c>
      <c r="G462" s="37">
        <f t="shared" si="161"/>
        <v>770.01312335957994</v>
      </c>
      <c r="H462" s="37">
        <f t="shared" si="149"/>
        <v>20.013123359580163</v>
      </c>
      <c r="I462" s="37">
        <f t="shared" si="150"/>
        <v>21.013123359579936</v>
      </c>
      <c r="J462" s="37">
        <f t="shared" si="151"/>
        <v>41.026246719160099</v>
      </c>
      <c r="K462" s="37">
        <f t="shared" si="162"/>
        <v>1</v>
      </c>
      <c r="L462" s="35">
        <f t="shared" si="168"/>
        <v>677</v>
      </c>
      <c r="O462">
        <v>456</v>
      </c>
      <c r="P462">
        <f t="shared" si="163"/>
        <v>291</v>
      </c>
      <c r="Q462">
        <f t="shared" si="164"/>
        <v>1</v>
      </c>
      <c r="R462">
        <f t="shared" ca="1" si="165"/>
        <v>1</v>
      </c>
      <c r="S462" t="str">
        <f t="shared" ca="1" si="148"/>
        <v>UE-20j</v>
      </c>
      <c r="T462" t="str">
        <f t="shared" ca="1" si="152"/>
        <v>TCU</v>
      </c>
      <c r="U462" t="str">
        <f t="shared" ca="1" si="153"/>
        <v>ZC</v>
      </c>
      <c r="V462" s="37">
        <f t="shared" ca="1" si="154"/>
        <v>1053.1469816272966</v>
      </c>
      <c r="W462" s="37">
        <f t="shared" ca="1" si="155"/>
        <v>1157.1496062992123</v>
      </c>
      <c r="X462" s="37">
        <f t="shared" ca="1" si="156"/>
        <v>2</v>
      </c>
      <c r="Y462" s="37">
        <f t="shared" ca="1" si="157"/>
        <v>2</v>
      </c>
      <c r="Z462" s="35">
        <f t="shared" ca="1" si="166"/>
        <v>800</v>
      </c>
      <c r="AA462" s="35">
        <f t="shared" ca="1" si="158"/>
        <v>1200</v>
      </c>
      <c r="AB462" s="35">
        <f t="shared" ca="1" si="159"/>
        <v>1053.1469816272966</v>
      </c>
      <c r="AC462" s="35">
        <f t="shared" ca="1" si="160"/>
        <v>1157.1496062992123</v>
      </c>
      <c r="AD462" s="35">
        <f t="shared" ca="1" si="167"/>
        <v>104.00262467191578</v>
      </c>
    </row>
    <row r="463" spans="1:30" x14ac:dyDescent="0.25">
      <c r="A463" t="s">
        <v>173</v>
      </c>
      <c r="B463" t="s">
        <v>6</v>
      </c>
      <c r="C463" t="s">
        <v>26</v>
      </c>
      <c r="D463" s="37">
        <v>790.0262467191601</v>
      </c>
      <c r="E463" s="37">
        <v>859.90813648293965</v>
      </c>
      <c r="F463" s="37">
        <v>749</v>
      </c>
      <c r="G463" s="37">
        <f t="shared" si="161"/>
        <v>790.0262467191601</v>
      </c>
      <c r="H463" s="37">
        <f t="shared" si="149"/>
        <v>69.881889763779554</v>
      </c>
      <c r="I463" s="37">
        <f t="shared" si="150"/>
        <v>41.026246719160099</v>
      </c>
      <c r="J463" s="37">
        <f t="shared" si="151"/>
        <v>110.90813648293965</v>
      </c>
      <c r="K463" s="37">
        <f t="shared" si="162"/>
        <v>1</v>
      </c>
      <c r="L463" s="35">
        <f t="shared" si="168"/>
        <v>678</v>
      </c>
      <c r="O463">
        <v>457</v>
      </c>
      <c r="P463">
        <f t="shared" si="163"/>
        <v>292</v>
      </c>
      <c r="Q463">
        <f t="shared" si="164"/>
        <v>1</v>
      </c>
      <c r="R463">
        <f t="shared" ca="1" si="165"/>
        <v>2</v>
      </c>
      <c r="S463" t="str">
        <f t="shared" ca="1" si="148"/>
        <v>UE-20j</v>
      </c>
      <c r="T463" t="str">
        <f t="shared" ca="1" si="152"/>
        <v>WTA</v>
      </c>
      <c r="U463" t="str">
        <f t="shared" ca="1" si="153"/>
        <v>DV</v>
      </c>
      <c r="V463" s="37">
        <f t="shared" ca="1" si="154"/>
        <v>1157.1496062992123</v>
      </c>
      <c r="W463" s="37">
        <f t="shared" ca="1" si="155"/>
        <v>1226.0472440944882</v>
      </c>
      <c r="X463" s="37">
        <f t="shared" ca="1" si="156"/>
        <v>2</v>
      </c>
      <c r="Y463" s="37">
        <f t="shared" ca="1" si="157"/>
        <v>2</v>
      </c>
      <c r="Z463" s="35">
        <f t="shared" ca="1" si="166"/>
        <v>800</v>
      </c>
      <c r="AA463" s="35">
        <f t="shared" ca="1" si="158"/>
        <v>1200</v>
      </c>
      <c r="AB463" s="35">
        <f t="shared" ca="1" si="159"/>
        <v>1157.1496062992123</v>
      </c>
      <c r="AC463" s="35">
        <f t="shared" ca="1" si="160"/>
        <v>1200</v>
      </c>
      <c r="AD463" s="35">
        <f t="shared" ca="1" si="167"/>
        <v>42.850393700787663</v>
      </c>
    </row>
    <row r="464" spans="1:30" x14ac:dyDescent="0.25">
      <c r="A464" t="s">
        <v>173</v>
      </c>
      <c r="B464" t="s">
        <v>4</v>
      </c>
      <c r="C464" t="s">
        <v>31</v>
      </c>
      <c r="D464" s="37">
        <v>859.90813648293965</v>
      </c>
      <c r="E464" s="37">
        <v>935.03937007874015</v>
      </c>
      <c r="F464" s="37">
        <v>749</v>
      </c>
      <c r="G464" s="37">
        <f t="shared" si="161"/>
        <v>859.90813648293965</v>
      </c>
      <c r="H464" s="37">
        <f t="shared" si="149"/>
        <v>75.131233595800495</v>
      </c>
      <c r="I464" s="37">
        <f t="shared" si="150"/>
        <v>110.90813648293965</v>
      </c>
      <c r="J464" s="37">
        <f t="shared" si="151"/>
        <v>186.03937007874015</v>
      </c>
      <c r="K464" s="37">
        <f t="shared" si="162"/>
        <v>1</v>
      </c>
      <c r="L464" s="35">
        <f t="shared" si="168"/>
        <v>679</v>
      </c>
      <c r="O464">
        <v>458</v>
      </c>
      <c r="P464">
        <f t="shared" si="163"/>
        <v>292</v>
      </c>
      <c r="Q464">
        <f t="shared" si="164"/>
        <v>2</v>
      </c>
      <c r="R464">
        <f t="shared" ca="1" si="165"/>
        <v>2</v>
      </c>
      <c r="S464" t="str">
        <f t="shared" ca="1" si="148"/>
        <v>UE-20j</v>
      </c>
      <c r="T464" t="str">
        <f t="shared" ca="1" si="152"/>
        <v>WTA</v>
      </c>
      <c r="U464" t="str">
        <f t="shared" ca="1" si="153"/>
        <v>DV</v>
      </c>
      <c r="V464" s="37">
        <f t="shared" ca="1" si="154"/>
        <v>1157.1496062992123</v>
      </c>
      <c r="W464" s="37">
        <f t="shared" ca="1" si="155"/>
        <v>1226.0472440944882</v>
      </c>
      <c r="X464" s="37">
        <f t="shared" ca="1" si="156"/>
        <v>2</v>
      </c>
      <c r="Y464" s="37">
        <f t="shared" ca="1" si="157"/>
        <v>3</v>
      </c>
      <c r="Z464" s="35">
        <f t="shared" ca="1" si="166"/>
        <v>1200</v>
      </c>
      <c r="AA464" s="35">
        <f t="shared" ca="1" si="158"/>
        <v>1600</v>
      </c>
      <c r="AB464" s="35">
        <f t="shared" ca="1" si="159"/>
        <v>1200</v>
      </c>
      <c r="AC464" s="35">
        <f t="shared" ca="1" si="160"/>
        <v>1226.0472440944882</v>
      </c>
      <c r="AD464" s="35">
        <f t="shared" ca="1" si="167"/>
        <v>26.047244094488178</v>
      </c>
    </row>
    <row r="465" spans="1:30" x14ac:dyDescent="0.25">
      <c r="A465" t="s">
        <v>173</v>
      </c>
      <c r="B465" t="s">
        <v>16</v>
      </c>
      <c r="C465" t="s">
        <v>5</v>
      </c>
      <c r="D465" s="37">
        <v>935.03937007874015</v>
      </c>
      <c r="E465" s="37">
        <v>944.88188976377944</v>
      </c>
      <c r="F465" s="37">
        <v>749</v>
      </c>
      <c r="G465" s="37">
        <f t="shared" si="161"/>
        <v>935.03937007874015</v>
      </c>
      <c r="H465" s="37">
        <f t="shared" si="149"/>
        <v>9.8425196850392922</v>
      </c>
      <c r="I465" s="37">
        <f t="shared" si="150"/>
        <v>186.03937007874015</v>
      </c>
      <c r="J465" s="37">
        <f t="shared" si="151"/>
        <v>195.88188976377944</v>
      </c>
      <c r="K465" s="37">
        <f t="shared" si="162"/>
        <v>1</v>
      </c>
      <c r="L465" s="35">
        <f t="shared" si="168"/>
        <v>680</v>
      </c>
      <c r="O465">
        <v>459</v>
      </c>
      <c r="P465">
        <f t="shared" si="163"/>
        <v>293</v>
      </c>
      <c r="Q465">
        <f t="shared" si="164"/>
        <v>1</v>
      </c>
      <c r="R465">
        <f t="shared" ca="1" si="165"/>
        <v>1</v>
      </c>
      <c r="S465" t="str">
        <f t="shared" ca="1" si="148"/>
        <v>UE-20j</v>
      </c>
      <c r="T465" t="str">
        <f t="shared" ca="1" si="152"/>
        <v>TCU</v>
      </c>
      <c r="U465" t="str">
        <f t="shared" ca="1" si="153"/>
        <v>ZC</v>
      </c>
      <c r="V465" s="37">
        <f t="shared" ca="1" si="154"/>
        <v>1226.0472440944882</v>
      </c>
      <c r="W465" s="37">
        <f t="shared" ca="1" si="155"/>
        <v>1324.1443569553803</v>
      </c>
      <c r="X465" s="37">
        <f t="shared" ca="1" si="156"/>
        <v>3</v>
      </c>
      <c r="Y465" s="37">
        <f t="shared" ca="1" si="157"/>
        <v>3</v>
      </c>
      <c r="Z465" s="35">
        <f t="shared" ca="1" si="166"/>
        <v>1200</v>
      </c>
      <c r="AA465" s="35">
        <f t="shared" ca="1" si="158"/>
        <v>1600</v>
      </c>
      <c r="AB465" s="35">
        <f t="shared" ca="1" si="159"/>
        <v>1226.0472440944882</v>
      </c>
      <c r="AC465" s="35">
        <f t="shared" ca="1" si="160"/>
        <v>1324.1443569553803</v>
      </c>
      <c r="AD465" s="35">
        <f t="shared" ca="1" si="167"/>
        <v>98.097112860892139</v>
      </c>
    </row>
    <row r="466" spans="1:30" x14ac:dyDescent="0.25">
      <c r="A466" t="s">
        <v>173</v>
      </c>
      <c r="B466" t="s">
        <v>9</v>
      </c>
      <c r="C466" t="s">
        <v>5</v>
      </c>
      <c r="D466" s="37">
        <v>944.88188976377944</v>
      </c>
      <c r="E466" s="37">
        <v>1189.9606299212599</v>
      </c>
      <c r="F466" s="37">
        <v>749</v>
      </c>
      <c r="G466" s="37">
        <f t="shared" si="161"/>
        <v>944.88188976377944</v>
      </c>
      <c r="H466" s="37">
        <f t="shared" si="149"/>
        <v>245.07874015748041</v>
      </c>
      <c r="I466" s="37">
        <f t="shared" si="150"/>
        <v>195.88188976377944</v>
      </c>
      <c r="J466" s="37">
        <f t="shared" si="151"/>
        <v>440.96062992125985</v>
      </c>
      <c r="K466" s="37">
        <f t="shared" si="162"/>
        <v>2</v>
      </c>
      <c r="L466" s="35">
        <f t="shared" si="168"/>
        <v>681</v>
      </c>
      <c r="O466">
        <v>460</v>
      </c>
      <c r="P466">
        <f t="shared" si="163"/>
        <v>294</v>
      </c>
      <c r="Q466">
        <f t="shared" si="164"/>
        <v>1</v>
      </c>
      <c r="R466">
        <f t="shared" ca="1" si="165"/>
        <v>2</v>
      </c>
      <c r="S466" t="str">
        <f t="shared" ca="1" si="148"/>
        <v>UE-20j</v>
      </c>
      <c r="T466" t="str">
        <f t="shared" ca="1" si="152"/>
        <v>TCU</v>
      </c>
      <c r="U466" t="str">
        <f t="shared" ca="1" si="153"/>
        <v>ZC</v>
      </c>
      <c r="V466" s="37">
        <f t="shared" ca="1" si="154"/>
        <v>1324.1443569553803</v>
      </c>
      <c r="W466" s="37">
        <f t="shared" ca="1" si="155"/>
        <v>1979</v>
      </c>
      <c r="X466" s="37">
        <f t="shared" ca="1" si="156"/>
        <v>3</v>
      </c>
      <c r="Y466" s="37">
        <f t="shared" ca="1" si="157"/>
        <v>3</v>
      </c>
      <c r="Z466" s="35">
        <f t="shared" ca="1" si="166"/>
        <v>1200</v>
      </c>
      <c r="AA466" s="35">
        <f t="shared" ca="1" si="158"/>
        <v>1600</v>
      </c>
      <c r="AB466" s="35">
        <f t="shared" ca="1" si="159"/>
        <v>1324.1443569553803</v>
      </c>
      <c r="AC466" s="35">
        <f t="shared" ca="1" si="160"/>
        <v>1600</v>
      </c>
      <c r="AD466" s="35">
        <f t="shared" ca="1" si="167"/>
        <v>275.85564304461968</v>
      </c>
    </row>
    <row r="467" spans="1:30" x14ac:dyDescent="0.25">
      <c r="A467" t="s">
        <v>173</v>
      </c>
      <c r="B467" t="s">
        <v>11</v>
      </c>
      <c r="C467" t="s">
        <v>12</v>
      </c>
      <c r="D467" s="37">
        <v>1189.9606299212599</v>
      </c>
      <c r="E467" s="37">
        <v>1202.0997375328084</v>
      </c>
      <c r="F467" s="37">
        <v>749</v>
      </c>
      <c r="G467" s="37">
        <f t="shared" si="161"/>
        <v>1189.9606299212599</v>
      </c>
      <c r="H467" s="37">
        <f t="shared" si="149"/>
        <v>12.139107611548525</v>
      </c>
      <c r="I467" s="37">
        <f t="shared" si="150"/>
        <v>440.96062992125985</v>
      </c>
      <c r="J467" s="37">
        <f t="shared" si="151"/>
        <v>453.09973753280838</v>
      </c>
      <c r="K467" s="37">
        <f t="shared" si="162"/>
        <v>1</v>
      </c>
      <c r="L467" s="35">
        <f t="shared" si="168"/>
        <v>683</v>
      </c>
      <c r="O467">
        <v>461</v>
      </c>
      <c r="P467">
        <f t="shared" si="163"/>
        <v>294</v>
      </c>
      <c r="Q467">
        <f t="shared" si="164"/>
        <v>2</v>
      </c>
      <c r="R467">
        <f t="shared" ca="1" si="165"/>
        <v>2</v>
      </c>
      <c r="S467" t="str">
        <f t="shared" ca="1" si="148"/>
        <v>UE-20j</v>
      </c>
      <c r="T467" t="str">
        <f t="shared" ca="1" si="152"/>
        <v>TCU</v>
      </c>
      <c r="U467" t="str">
        <f t="shared" ca="1" si="153"/>
        <v>ZC</v>
      </c>
      <c r="V467" s="37">
        <f t="shared" ca="1" si="154"/>
        <v>1324.1443569553803</v>
      </c>
      <c r="W467" s="37">
        <f t="shared" ca="1" si="155"/>
        <v>1979</v>
      </c>
      <c r="X467" s="37">
        <f t="shared" ca="1" si="156"/>
        <v>3</v>
      </c>
      <c r="Y467" s="37">
        <f t="shared" ca="1" si="157"/>
        <v>4</v>
      </c>
      <c r="Z467" s="35">
        <f t="shared" ca="1" si="166"/>
        <v>1600</v>
      </c>
      <c r="AA467" s="35">
        <f t="shared" ca="1" si="158"/>
        <v>2000</v>
      </c>
      <c r="AB467" s="35">
        <f t="shared" ca="1" si="159"/>
        <v>1600</v>
      </c>
      <c r="AC467" s="35">
        <f t="shared" ca="1" si="160"/>
        <v>1979</v>
      </c>
      <c r="AD467" s="35">
        <f t="shared" ca="1" si="167"/>
        <v>379</v>
      </c>
    </row>
    <row r="468" spans="1:30" x14ac:dyDescent="0.25">
      <c r="A468" t="s">
        <v>173</v>
      </c>
      <c r="B468" t="s">
        <v>9</v>
      </c>
      <c r="C468" t="s">
        <v>5</v>
      </c>
      <c r="D468" s="37">
        <v>1202.0997375328084</v>
      </c>
      <c r="E468" s="37">
        <v>1290.0262467191601</v>
      </c>
      <c r="F468" s="37">
        <v>749</v>
      </c>
      <c r="G468" s="37">
        <f t="shared" si="161"/>
        <v>1202.0997375328084</v>
      </c>
      <c r="H468" s="37">
        <f t="shared" si="149"/>
        <v>87.926509186351723</v>
      </c>
      <c r="I468" s="37">
        <f t="shared" si="150"/>
        <v>453.09973753280838</v>
      </c>
      <c r="J468" s="37">
        <f t="shared" si="151"/>
        <v>541.0262467191601</v>
      </c>
      <c r="K468" s="37">
        <f t="shared" si="162"/>
        <v>1</v>
      </c>
      <c r="L468" s="35">
        <f t="shared" si="168"/>
        <v>684</v>
      </c>
      <c r="O468">
        <v>462</v>
      </c>
      <c r="P468">
        <f t="shared" si="163"/>
        <v>295</v>
      </c>
      <c r="Q468">
        <f t="shared" si="164"/>
        <v>1</v>
      </c>
      <c r="R468">
        <f t="shared" ca="1" si="165"/>
        <v>2</v>
      </c>
      <c r="S468" t="str">
        <f t="shared" ca="1" si="148"/>
        <v>UE-20j</v>
      </c>
      <c r="T468" t="str">
        <f t="shared" ca="1" si="152"/>
        <v>LFA</v>
      </c>
      <c r="U468" t="str">
        <f t="shared" ca="1" si="153"/>
        <v>DV</v>
      </c>
      <c r="V468" s="37">
        <f t="shared" ca="1" si="154"/>
        <v>1979</v>
      </c>
      <c r="W468" s="37">
        <f t="shared" ca="1" si="155"/>
        <v>2289.0393700787395</v>
      </c>
      <c r="X468" s="37">
        <f t="shared" ca="1" si="156"/>
        <v>4</v>
      </c>
      <c r="Y468" s="37">
        <f t="shared" ca="1" si="157"/>
        <v>4</v>
      </c>
      <c r="Z468" s="35">
        <f t="shared" ca="1" si="166"/>
        <v>1600</v>
      </c>
      <c r="AA468" s="35">
        <f t="shared" ca="1" si="158"/>
        <v>2000</v>
      </c>
      <c r="AB468" s="35">
        <f t="shared" ca="1" si="159"/>
        <v>1979</v>
      </c>
      <c r="AC468" s="35">
        <f t="shared" ca="1" si="160"/>
        <v>2000</v>
      </c>
      <c r="AD468" s="35">
        <f t="shared" ca="1" si="167"/>
        <v>21</v>
      </c>
    </row>
    <row r="469" spans="1:30" x14ac:dyDescent="0.25">
      <c r="A469" t="s">
        <v>173</v>
      </c>
      <c r="B469" t="s">
        <v>9</v>
      </c>
      <c r="C469" t="s">
        <v>93</v>
      </c>
      <c r="D469" s="37">
        <v>1290.0262467191601</v>
      </c>
      <c r="E469" s="37">
        <v>1306.1023622047244</v>
      </c>
      <c r="F469" s="37">
        <v>749</v>
      </c>
      <c r="G469" s="37">
        <f t="shared" si="161"/>
        <v>1290.0262467191601</v>
      </c>
      <c r="H469" s="37">
        <f t="shared" si="149"/>
        <v>16.076115485564287</v>
      </c>
      <c r="I469" s="37">
        <f t="shared" si="150"/>
        <v>541.0262467191601</v>
      </c>
      <c r="J469" s="37">
        <f t="shared" si="151"/>
        <v>557.10236220472439</v>
      </c>
      <c r="K469" s="37">
        <f t="shared" si="162"/>
        <v>1</v>
      </c>
      <c r="L469" s="35">
        <f t="shared" si="168"/>
        <v>685</v>
      </c>
      <c r="O469">
        <v>463</v>
      </c>
      <c r="P469">
        <f t="shared" si="163"/>
        <v>295</v>
      </c>
      <c r="Q469">
        <f t="shared" si="164"/>
        <v>2</v>
      </c>
      <c r="R469">
        <f t="shared" ca="1" si="165"/>
        <v>2</v>
      </c>
      <c r="S469" t="str">
        <f t="shared" ca="1" si="148"/>
        <v>UE-20j</v>
      </c>
      <c r="T469" t="str">
        <f t="shared" ca="1" si="152"/>
        <v>LFA</v>
      </c>
      <c r="U469" t="str">
        <f t="shared" ca="1" si="153"/>
        <v>DV</v>
      </c>
      <c r="V469" s="37">
        <f t="shared" ca="1" si="154"/>
        <v>1979</v>
      </c>
      <c r="W469" s="37">
        <f t="shared" ca="1" si="155"/>
        <v>2289.0393700787395</v>
      </c>
      <c r="X469" s="37">
        <f t="shared" ca="1" si="156"/>
        <v>4</v>
      </c>
      <c r="Y469" s="37">
        <f t="shared" ca="1" si="157"/>
        <v>5</v>
      </c>
      <c r="Z469" s="35">
        <f t="shared" ca="1" si="166"/>
        <v>2000</v>
      </c>
      <c r="AA469" s="35">
        <f t="shared" ca="1" si="158"/>
        <v>2400</v>
      </c>
      <c r="AB469" s="35">
        <f t="shared" ca="1" si="159"/>
        <v>2000</v>
      </c>
      <c r="AC469" s="35">
        <f t="shared" ca="1" si="160"/>
        <v>2289.0393700787395</v>
      </c>
      <c r="AD469" s="35">
        <f t="shared" ca="1" si="167"/>
        <v>289.03937007873947</v>
      </c>
    </row>
    <row r="470" spans="1:30" x14ac:dyDescent="0.25">
      <c r="A470" t="s">
        <v>173</v>
      </c>
      <c r="B470" t="s">
        <v>9</v>
      </c>
      <c r="C470" t="s">
        <v>5</v>
      </c>
      <c r="D470" s="37">
        <v>1306.1023622047244</v>
      </c>
      <c r="E470" s="37">
        <v>1476.049868766404</v>
      </c>
      <c r="F470" s="37">
        <v>749</v>
      </c>
      <c r="G470" s="37">
        <f t="shared" si="161"/>
        <v>1306.1023622047244</v>
      </c>
      <c r="H470" s="37">
        <f t="shared" si="149"/>
        <v>169.94750656167957</v>
      </c>
      <c r="I470" s="37">
        <f t="shared" si="150"/>
        <v>557.10236220472439</v>
      </c>
      <c r="J470" s="37">
        <f t="shared" si="151"/>
        <v>727.04986876640396</v>
      </c>
      <c r="K470" s="37">
        <f t="shared" si="162"/>
        <v>1</v>
      </c>
      <c r="L470" s="35">
        <f t="shared" si="168"/>
        <v>686</v>
      </c>
      <c r="O470">
        <v>464</v>
      </c>
      <c r="P470">
        <f t="shared" si="163"/>
        <v>296</v>
      </c>
      <c r="Q470">
        <f t="shared" si="164"/>
        <v>1</v>
      </c>
      <c r="R470">
        <f t="shared" ca="1" si="165"/>
        <v>2</v>
      </c>
      <c r="S470" t="str">
        <f t="shared" ca="1" si="148"/>
        <v>UE-20j</v>
      </c>
      <c r="T470" t="str">
        <f t="shared" ca="1" si="152"/>
        <v>TCU</v>
      </c>
      <c r="U470" t="str">
        <f t="shared" ca="1" si="153"/>
        <v>ZE</v>
      </c>
      <c r="V470" s="37">
        <f t="shared" ca="1" si="154"/>
        <v>2289.0393700787395</v>
      </c>
      <c r="W470" s="37">
        <f t="shared" ca="1" si="155"/>
        <v>2567.9107611548552</v>
      </c>
      <c r="X470" s="37">
        <f t="shared" ca="1" si="156"/>
        <v>5</v>
      </c>
      <c r="Y470" s="37">
        <f t="shared" ca="1" si="157"/>
        <v>5</v>
      </c>
      <c r="Z470" s="35">
        <f t="shared" ca="1" si="166"/>
        <v>2000</v>
      </c>
      <c r="AA470" s="35">
        <f t="shared" ca="1" si="158"/>
        <v>2400</v>
      </c>
      <c r="AB470" s="35">
        <f t="shared" ca="1" si="159"/>
        <v>2289.0393700787395</v>
      </c>
      <c r="AC470" s="35">
        <f t="shared" ca="1" si="160"/>
        <v>2400</v>
      </c>
      <c r="AD470" s="35">
        <f t="shared" ca="1" si="167"/>
        <v>110.96062992126053</v>
      </c>
    </row>
    <row r="471" spans="1:30" x14ac:dyDescent="0.25">
      <c r="A471" t="s">
        <v>173</v>
      </c>
      <c r="B471" t="s">
        <v>9</v>
      </c>
      <c r="C471" t="s">
        <v>166</v>
      </c>
      <c r="D471" s="37">
        <v>1476.049868766404</v>
      </c>
      <c r="E471" s="37">
        <v>1640.0918635170601</v>
      </c>
      <c r="F471" s="37">
        <v>749</v>
      </c>
      <c r="G471" s="37">
        <f t="shared" si="161"/>
        <v>1476.049868766404</v>
      </c>
      <c r="H471" s="37">
        <f t="shared" si="149"/>
        <v>164.04199475065616</v>
      </c>
      <c r="I471" s="37">
        <f t="shared" si="150"/>
        <v>727.04986876640396</v>
      </c>
      <c r="J471" s="37">
        <f t="shared" si="151"/>
        <v>891.09186351706012</v>
      </c>
      <c r="K471" s="37">
        <f t="shared" si="162"/>
        <v>2</v>
      </c>
      <c r="L471" s="35">
        <f t="shared" si="168"/>
        <v>687</v>
      </c>
      <c r="O471">
        <v>465</v>
      </c>
      <c r="P471">
        <f t="shared" si="163"/>
        <v>296</v>
      </c>
      <c r="Q471">
        <f t="shared" si="164"/>
        <v>2</v>
      </c>
      <c r="R471">
        <f t="shared" ca="1" si="165"/>
        <v>2</v>
      </c>
      <c r="S471" t="str">
        <f t="shared" ca="1" si="148"/>
        <v>UE-20j</v>
      </c>
      <c r="T471" t="str">
        <f t="shared" ca="1" si="152"/>
        <v>TCU</v>
      </c>
      <c r="U471" t="str">
        <f t="shared" ca="1" si="153"/>
        <v>ZE</v>
      </c>
      <c r="V471" s="37">
        <f t="shared" ca="1" si="154"/>
        <v>2289.0393700787395</v>
      </c>
      <c r="W471" s="37">
        <f t="shared" ca="1" si="155"/>
        <v>2567.9107611548552</v>
      </c>
      <c r="X471" s="37">
        <f t="shared" ca="1" si="156"/>
        <v>5</v>
      </c>
      <c r="Y471" s="37">
        <f t="shared" ca="1" si="157"/>
        <v>6</v>
      </c>
      <c r="Z471" s="35">
        <f t="shared" ca="1" si="166"/>
        <v>2400</v>
      </c>
      <c r="AA471" s="35">
        <f t="shared" ca="1" si="158"/>
        <v>2800</v>
      </c>
      <c r="AB471" s="35">
        <f t="shared" ca="1" si="159"/>
        <v>2400</v>
      </c>
      <c r="AC471" s="35">
        <f t="shared" ca="1" si="160"/>
        <v>2567.9107611548552</v>
      </c>
      <c r="AD471" s="35">
        <f t="shared" ca="1" si="167"/>
        <v>167.91076115485521</v>
      </c>
    </row>
    <row r="472" spans="1:30" x14ac:dyDescent="0.25">
      <c r="A472" t="s">
        <v>173</v>
      </c>
      <c r="B472" t="s">
        <v>11</v>
      </c>
      <c r="C472" t="s">
        <v>161</v>
      </c>
      <c r="D472" s="37">
        <v>1640.0918635170601</v>
      </c>
      <c r="E472" s="37">
        <v>1654.8556430446192</v>
      </c>
      <c r="F472" s="37">
        <v>749</v>
      </c>
      <c r="G472" s="37">
        <f t="shared" si="161"/>
        <v>1640.0918635170601</v>
      </c>
      <c r="H472" s="37">
        <f t="shared" si="149"/>
        <v>14.763779527559109</v>
      </c>
      <c r="I472" s="37">
        <f t="shared" si="150"/>
        <v>891.09186351706012</v>
      </c>
      <c r="J472" s="37">
        <f t="shared" si="151"/>
        <v>905.85564304461923</v>
      </c>
      <c r="K472" s="37">
        <f t="shared" si="162"/>
        <v>1</v>
      </c>
      <c r="L472" s="35">
        <f t="shared" si="168"/>
        <v>689</v>
      </c>
      <c r="O472">
        <v>466</v>
      </c>
      <c r="P472">
        <f t="shared" si="163"/>
        <v>297</v>
      </c>
      <c r="Q472">
        <f t="shared" si="164"/>
        <v>1</v>
      </c>
      <c r="R472">
        <f t="shared" ca="1" si="165"/>
        <v>2</v>
      </c>
      <c r="S472" t="str">
        <f t="shared" ca="1" si="148"/>
        <v>UE-20j</v>
      </c>
      <c r="T472" t="str">
        <f t="shared" ca="1" si="152"/>
        <v>TCU</v>
      </c>
      <c r="U472" t="str">
        <f t="shared" ca="1" si="153"/>
        <v>AR</v>
      </c>
      <c r="V472" s="37">
        <f t="shared" ca="1" si="154"/>
        <v>2567.9107611548552</v>
      </c>
      <c r="W472" s="37">
        <f t="shared" ca="1" si="155"/>
        <v>2815.9422572178478</v>
      </c>
      <c r="X472" s="37">
        <f t="shared" ca="1" si="156"/>
        <v>6</v>
      </c>
      <c r="Y472" s="37">
        <f t="shared" ca="1" si="157"/>
        <v>6</v>
      </c>
      <c r="Z472" s="35">
        <f t="shared" ca="1" si="166"/>
        <v>2400</v>
      </c>
      <c r="AA472" s="35">
        <f t="shared" ca="1" si="158"/>
        <v>2800</v>
      </c>
      <c r="AB472" s="35">
        <f t="shared" ca="1" si="159"/>
        <v>2567.9107611548552</v>
      </c>
      <c r="AC472" s="35">
        <f t="shared" ca="1" si="160"/>
        <v>2800</v>
      </c>
      <c r="AD472" s="35">
        <f t="shared" ca="1" si="167"/>
        <v>232.08923884514479</v>
      </c>
    </row>
    <row r="473" spans="1:30" x14ac:dyDescent="0.25">
      <c r="A473" t="s">
        <v>173</v>
      </c>
      <c r="B473" t="s">
        <v>11</v>
      </c>
      <c r="C473" t="s">
        <v>52</v>
      </c>
      <c r="D473" s="37">
        <v>1654.8556430446192</v>
      </c>
      <c r="E473" s="37">
        <v>1702.0997375328081</v>
      </c>
      <c r="F473" s="37">
        <v>749</v>
      </c>
      <c r="G473" s="37">
        <f t="shared" si="161"/>
        <v>1654.8556430446192</v>
      </c>
      <c r="H473" s="37">
        <f t="shared" si="149"/>
        <v>47.244094488188921</v>
      </c>
      <c r="I473" s="37">
        <f t="shared" si="150"/>
        <v>905.85564304461923</v>
      </c>
      <c r="J473" s="37">
        <f t="shared" si="151"/>
        <v>953.09973753280815</v>
      </c>
      <c r="K473" s="37">
        <f t="shared" si="162"/>
        <v>1</v>
      </c>
      <c r="L473" s="35">
        <f t="shared" si="168"/>
        <v>690</v>
      </c>
      <c r="O473">
        <v>467</v>
      </c>
      <c r="P473">
        <f t="shared" si="163"/>
        <v>297</v>
      </c>
      <c r="Q473">
        <f t="shared" si="164"/>
        <v>2</v>
      </c>
      <c r="R473">
        <f t="shared" ca="1" si="165"/>
        <v>2</v>
      </c>
      <c r="S473" t="str">
        <f t="shared" ca="1" si="148"/>
        <v>UE-20j</v>
      </c>
      <c r="T473" t="str">
        <f t="shared" ca="1" si="152"/>
        <v>TCU</v>
      </c>
      <c r="U473" t="str">
        <f t="shared" ca="1" si="153"/>
        <v>AR</v>
      </c>
      <c r="V473" s="37">
        <f t="shared" ca="1" si="154"/>
        <v>2567.9107611548552</v>
      </c>
      <c r="W473" s="37">
        <f t="shared" ca="1" si="155"/>
        <v>2815.9422572178478</v>
      </c>
      <c r="X473" s="37">
        <f t="shared" ca="1" si="156"/>
        <v>6</v>
      </c>
      <c r="Y473" s="37">
        <f t="shared" ca="1" si="157"/>
        <v>7</v>
      </c>
      <c r="Z473" s="35">
        <f t="shared" ca="1" si="166"/>
        <v>2800</v>
      </c>
      <c r="AA473" s="35">
        <f t="shared" ca="1" si="158"/>
        <v>3200</v>
      </c>
      <c r="AB473" s="35">
        <f t="shared" ca="1" si="159"/>
        <v>2800</v>
      </c>
      <c r="AC473" s="35">
        <f t="shared" ca="1" si="160"/>
        <v>2815.9422572178478</v>
      </c>
      <c r="AD473" s="35">
        <f t="shared" ca="1" si="167"/>
        <v>15.942257217847782</v>
      </c>
    </row>
    <row r="474" spans="1:30" x14ac:dyDescent="0.25">
      <c r="A474" t="s">
        <v>173</v>
      </c>
      <c r="B474" t="s">
        <v>11</v>
      </c>
      <c r="C474" t="s">
        <v>150</v>
      </c>
      <c r="D474" s="37">
        <v>1702.0997375328081</v>
      </c>
      <c r="E474" s="37">
        <v>1895.9973753280838</v>
      </c>
      <c r="F474" s="37">
        <v>749</v>
      </c>
      <c r="G474" s="37">
        <f t="shared" si="161"/>
        <v>1702.0997375328081</v>
      </c>
      <c r="H474" s="37">
        <f t="shared" si="149"/>
        <v>193.89763779527561</v>
      </c>
      <c r="I474" s="37">
        <f t="shared" si="150"/>
        <v>953.09973753280815</v>
      </c>
      <c r="J474" s="37">
        <f t="shared" si="151"/>
        <v>1146.9973753280838</v>
      </c>
      <c r="K474" s="37">
        <f t="shared" si="162"/>
        <v>1</v>
      </c>
      <c r="L474" s="35">
        <f t="shared" si="168"/>
        <v>691</v>
      </c>
      <c r="O474">
        <v>468</v>
      </c>
      <c r="P474">
        <f t="shared" si="163"/>
        <v>298</v>
      </c>
      <c r="Q474">
        <f t="shared" si="164"/>
        <v>1</v>
      </c>
      <c r="R474">
        <f t="shared" ca="1" si="165"/>
        <v>1</v>
      </c>
      <c r="S474" t="str">
        <f t="shared" ca="1" si="148"/>
        <v>UE-20j</v>
      </c>
      <c r="T474" t="str">
        <f t="shared" ca="1" si="152"/>
        <v>LFA</v>
      </c>
      <c r="U474" t="str">
        <f t="shared" ca="1" si="153"/>
        <v>DV</v>
      </c>
      <c r="V474" s="37">
        <f t="shared" ca="1" si="154"/>
        <v>2815.9422572178478</v>
      </c>
      <c r="W474" s="37">
        <f t="shared" ca="1" si="155"/>
        <v>3154.8530183727034</v>
      </c>
      <c r="X474" s="37">
        <f t="shared" ca="1" si="156"/>
        <v>7</v>
      </c>
      <c r="Y474" s="37">
        <f t="shared" ca="1" si="157"/>
        <v>7</v>
      </c>
      <c r="Z474" s="35">
        <f t="shared" ca="1" si="166"/>
        <v>2800</v>
      </c>
      <c r="AA474" s="35">
        <f t="shared" ca="1" si="158"/>
        <v>3200</v>
      </c>
      <c r="AB474" s="35">
        <f t="shared" ca="1" si="159"/>
        <v>2815.9422572178478</v>
      </c>
      <c r="AC474" s="35">
        <f t="shared" ca="1" si="160"/>
        <v>3154.8530183727034</v>
      </c>
      <c r="AD474" s="35">
        <f t="shared" ca="1" si="167"/>
        <v>338.91076115485566</v>
      </c>
    </row>
    <row r="475" spans="1:30" x14ac:dyDescent="0.25">
      <c r="A475" t="s">
        <v>173</v>
      </c>
      <c r="B475" t="s">
        <v>11</v>
      </c>
      <c r="C475" t="s">
        <v>12</v>
      </c>
      <c r="D475" s="37">
        <v>1895.9973753280838</v>
      </c>
      <c r="E475" s="37">
        <v>1921.9160104986875</v>
      </c>
      <c r="F475" s="37">
        <v>749</v>
      </c>
      <c r="G475" s="37">
        <f t="shared" si="161"/>
        <v>1895.9973753280838</v>
      </c>
      <c r="H475" s="37">
        <f t="shared" si="149"/>
        <v>25.918635170603693</v>
      </c>
      <c r="I475" s="37">
        <f t="shared" si="150"/>
        <v>1146.9973753280838</v>
      </c>
      <c r="J475" s="37">
        <f t="shared" si="151"/>
        <v>1172.9160104986875</v>
      </c>
      <c r="K475" s="37">
        <f t="shared" si="162"/>
        <v>1</v>
      </c>
      <c r="L475" s="35">
        <f t="shared" si="168"/>
        <v>692</v>
      </c>
      <c r="O475">
        <v>469</v>
      </c>
      <c r="P475">
        <f t="shared" si="163"/>
        <v>299</v>
      </c>
      <c r="Q475">
        <f t="shared" si="164"/>
        <v>1</v>
      </c>
      <c r="R475">
        <f t="shared" ca="1" si="165"/>
        <v>1</v>
      </c>
      <c r="S475" t="str">
        <f t="shared" ca="1" si="148"/>
        <v>UE-20j</v>
      </c>
      <c r="T475" t="str">
        <f t="shared" ca="1" si="152"/>
        <v>LFA</v>
      </c>
      <c r="U475" t="str">
        <f t="shared" ca="1" si="153"/>
        <v>GL, DV</v>
      </c>
      <c r="V475" s="37">
        <f t="shared" ca="1" si="154"/>
        <v>3154.8530183727034</v>
      </c>
      <c r="W475" s="37">
        <f t="shared" ca="1" si="155"/>
        <v>3179.1312335958009</v>
      </c>
      <c r="X475" s="37">
        <f t="shared" ca="1" si="156"/>
        <v>7</v>
      </c>
      <c r="Y475" s="37">
        <f t="shared" ca="1" si="157"/>
        <v>7</v>
      </c>
      <c r="Z475" s="35">
        <f t="shared" ca="1" si="166"/>
        <v>2800</v>
      </c>
      <c r="AA475" s="35">
        <f t="shared" ca="1" si="158"/>
        <v>3200</v>
      </c>
      <c r="AB475" s="35">
        <f t="shared" ca="1" si="159"/>
        <v>3154.8530183727034</v>
      </c>
      <c r="AC475" s="35">
        <f t="shared" ca="1" si="160"/>
        <v>3179.1312335958009</v>
      </c>
      <c r="AD475" s="35">
        <f t="shared" ca="1" si="167"/>
        <v>24.278215223097504</v>
      </c>
    </row>
    <row r="476" spans="1:30" x14ac:dyDescent="0.25">
      <c r="A476" t="s">
        <v>173</v>
      </c>
      <c r="B476" t="s">
        <v>9</v>
      </c>
      <c r="C476" t="s">
        <v>5</v>
      </c>
      <c r="D476" s="37">
        <v>1921.9160104986875</v>
      </c>
      <c r="E476" s="37">
        <v>1934.0551181102362</v>
      </c>
      <c r="F476" s="37">
        <v>749</v>
      </c>
      <c r="G476" s="37">
        <f t="shared" si="161"/>
        <v>1921.9160104986875</v>
      </c>
      <c r="H476" s="37">
        <f t="shared" si="149"/>
        <v>12.139107611548752</v>
      </c>
      <c r="I476" s="37">
        <f t="shared" si="150"/>
        <v>1172.9160104986875</v>
      </c>
      <c r="J476" s="37">
        <f t="shared" si="151"/>
        <v>1185.0551181102362</v>
      </c>
      <c r="K476" s="37">
        <f t="shared" si="162"/>
        <v>1</v>
      </c>
      <c r="L476" s="35">
        <f t="shared" si="168"/>
        <v>693</v>
      </c>
      <c r="O476">
        <v>470</v>
      </c>
      <c r="P476">
        <f t="shared" si="163"/>
        <v>300</v>
      </c>
      <c r="Q476">
        <f t="shared" si="164"/>
        <v>1</v>
      </c>
      <c r="R476">
        <f t="shared" ca="1" si="165"/>
        <v>2</v>
      </c>
      <c r="S476" t="str">
        <f t="shared" ca="1" si="148"/>
        <v>UE-20j</v>
      </c>
      <c r="T476" t="str">
        <f t="shared" ca="1" si="152"/>
        <v>TCU</v>
      </c>
      <c r="U476" t="str">
        <f t="shared" ca="1" si="153"/>
        <v>ZC</v>
      </c>
      <c r="V476" s="37">
        <f t="shared" ca="1" si="154"/>
        <v>3179.1312335958009</v>
      </c>
      <c r="W476" s="37">
        <f t="shared" ca="1" si="155"/>
        <v>3249.0131233595803</v>
      </c>
      <c r="X476" s="37">
        <f t="shared" ca="1" si="156"/>
        <v>7</v>
      </c>
      <c r="Y476" s="37">
        <f t="shared" ca="1" si="157"/>
        <v>7</v>
      </c>
      <c r="Z476" s="35">
        <f t="shared" ca="1" si="166"/>
        <v>2800</v>
      </c>
      <c r="AA476" s="35">
        <f t="shared" ca="1" si="158"/>
        <v>3200</v>
      </c>
      <c r="AB476" s="35">
        <f t="shared" ca="1" si="159"/>
        <v>3179.1312335958009</v>
      </c>
      <c r="AC476" s="35">
        <f t="shared" ca="1" si="160"/>
        <v>3200</v>
      </c>
      <c r="AD476" s="35">
        <f t="shared" ca="1" si="167"/>
        <v>20.86876640419905</v>
      </c>
    </row>
    <row r="477" spans="1:30" x14ac:dyDescent="0.25">
      <c r="A477" t="s">
        <v>173</v>
      </c>
      <c r="B477" t="s">
        <v>11</v>
      </c>
      <c r="C477" t="s">
        <v>161</v>
      </c>
      <c r="D477" s="37">
        <v>1934.0551181102362</v>
      </c>
      <c r="E477" s="37">
        <v>1945.8661417322835</v>
      </c>
      <c r="F477" s="37">
        <v>749</v>
      </c>
      <c r="G477" s="37">
        <f t="shared" si="161"/>
        <v>1934.0551181102362</v>
      </c>
      <c r="H477" s="37">
        <f t="shared" si="149"/>
        <v>11.811023622047287</v>
      </c>
      <c r="I477" s="37">
        <f t="shared" si="150"/>
        <v>1185.0551181102362</v>
      </c>
      <c r="J477" s="37">
        <f t="shared" si="151"/>
        <v>1196.8661417322835</v>
      </c>
      <c r="K477" s="37">
        <f t="shared" si="162"/>
        <v>1</v>
      </c>
      <c r="L477" s="35">
        <f t="shared" si="168"/>
        <v>694</v>
      </c>
      <c r="O477">
        <v>471</v>
      </c>
      <c r="P477">
        <f t="shared" si="163"/>
        <v>300</v>
      </c>
      <c r="Q477">
        <f t="shared" si="164"/>
        <v>2</v>
      </c>
      <c r="R477">
        <f t="shared" ca="1" si="165"/>
        <v>2</v>
      </c>
      <c r="S477" t="str">
        <f t="shared" ca="1" si="148"/>
        <v>UE-20j</v>
      </c>
      <c r="T477" t="str">
        <f t="shared" ca="1" si="152"/>
        <v>TCU</v>
      </c>
      <c r="U477" t="str">
        <f t="shared" ca="1" si="153"/>
        <v>ZC</v>
      </c>
      <c r="V477" s="37">
        <f t="shared" ca="1" si="154"/>
        <v>3179.1312335958009</v>
      </c>
      <c r="W477" s="37">
        <f t="shared" ca="1" si="155"/>
        <v>3249.0131233595803</v>
      </c>
      <c r="X477" s="37">
        <f t="shared" ca="1" si="156"/>
        <v>7</v>
      </c>
      <c r="Y477" s="37">
        <f t="shared" ca="1" si="157"/>
        <v>8</v>
      </c>
      <c r="Z477" s="35">
        <f t="shared" ca="1" si="166"/>
        <v>3200</v>
      </c>
      <c r="AA477" s="35">
        <f t="shared" ca="1" si="158"/>
        <v>3600</v>
      </c>
      <c r="AB477" s="35">
        <f t="shared" ca="1" si="159"/>
        <v>3200</v>
      </c>
      <c r="AC477" s="35">
        <f t="shared" ca="1" si="160"/>
        <v>3249.0131233595803</v>
      </c>
      <c r="AD477" s="35">
        <f t="shared" ca="1" si="167"/>
        <v>49.013123359580277</v>
      </c>
    </row>
    <row r="478" spans="1:30" x14ac:dyDescent="0.25">
      <c r="A478" t="s">
        <v>173</v>
      </c>
      <c r="B478" t="s">
        <v>11</v>
      </c>
      <c r="C478" t="s">
        <v>93</v>
      </c>
      <c r="D478" s="37">
        <v>1945.8661417322835</v>
      </c>
      <c r="E478" s="37">
        <v>1985.8923884514434</v>
      </c>
      <c r="F478" s="37">
        <v>749</v>
      </c>
      <c r="G478" s="37">
        <f t="shared" si="161"/>
        <v>1945.8661417322835</v>
      </c>
      <c r="H478" s="37">
        <f t="shared" si="149"/>
        <v>40.026246719159872</v>
      </c>
      <c r="I478" s="37">
        <f t="shared" si="150"/>
        <v>1196.8661417322835</v>
      </c>
      <c r="J478" s="37">
        <f t="shared" si="151"/>
        <v>1236.8923884514434</v>
      </c>
      <c r="K478" s="37">
        <f t="shared" si="162"/>
        <v>2</v>
      </c>
      <c r="L478" s="35">
        <f t="shared" si="168"/>
        <v>695</v>
      </c>
      <c r="O478">
        <v>472</v>
      </c>
      <c r="P478">
        <f t="shared" si="163"/>
        <v>301</v>
      </c>
      <c r="Q478">
        <f t="shared" si="164"/>
        <v>1</v>
      </c>
      <c r="R478">
        <f t="shared" ca="1" si="165"/>
        <v>1</v>
      </c>
      <c r="S478" t="str">
        <f t="shared" ca="1" si="148"/>
        <v>UE-20j</v>
      </c>
      <c r="T478" t="str">
        <f t="shared" ca="1" si="152"/>
        <v>TCU</v>
      </c>
      <c r="U478" t="str">
        <f t="shared" ca="1" si="153"/>
        <v>QC</v>
      </c>
      <c r="V478" s="37">
        <f t="shared" ca="1" si="154"/>
        <v>3249.0131233595803</v>
      </c>
      <c r="W478" s="37">
        <f t="shared" ca="1" si="155"/>
        <v>3481.9527559055114</v>
      </c>
      <c r="X478" s="37">
        <f t="shared" ca="1" si="156"/>
        <v>8</v>
      </c>
      <c r="Y478" s="37">
        <f t="shared" ca="1" si="157"/>
        <v>8</v>
      </c>
      <c r="Z478" s="35">
        <f t="shared" ca="1" si="166"/>
        <v>3200</v>
      </c>
      <c r="AA478" s="35">
        <f t="shared" ca="1" si="158"/>
        <v>3600</v>
      </c>
      <c r="AB478" s="35">
        <f t="shared" ca="1" si="159"/>
        <v>3249.0131233595803</v>
      </c>
      <c r="AC478" s="35">
        <f t="shared" ca="1" si="160"/>
        <v>3481.9527559055114</v>
      </c>
      <c r="AD478" s="35">
        <f t="shared" ca="1" si="167"/>
        <v>232.93963254593109</v>
      </c>
    </row>
    <row r="479" spans="1:30" x14ac:dyDescent="0.25">
      <c r="A479" t="s">
        <v>173</v>
      </c>
      <c r="B479" t="s">
        <v>4</v>
      </c>
      <c r="C479" t="s">
        <v>93</v>
      </c>
      <c r="D479" s="37">
        <v>1985.8923884514434</v>
      </c>
      <c r="E479" s="37">
        <v>2005.9055118110234</v>
      </c>
      <c r="F479" s="37">
        <v>749</v>
      </c>
      <c r="G479" s="37">
        <f t="shared" si="161"/>
        <v>1985.8923884514434</v>
      </c>
      <c r="H479" s="37">
        <f t="shared" si="149"/>
        <v>20.01312335958005</v>
      </c>
      <c r="I479" s="37">
        <f t="shared" si="150"/>
        <v>1236.8923884514434</v>
      </c>
      <c r="J479" s="37">
        <f t="shared" si="151"/>
        <v>1256.9055118110234</v>
      </c>
      <c r="K479" s="37">
        <f t="shared" si="162"/>
        <v>1</v>
      </c>
      <c r="L479" s="35">
        <f t="shared" si="168"/>
        <v>697</v>
      </c>
      <c r="O479">
        <v>473</v>
      </c>
      <c r="P479">
        <f t="shared" si="163"/>
        <v>302</v>
      </c>
      <c r="Q479">
        <f t="shared" si="164"/>
        <v>1</v>
      </c>
      <c r="R479">
        <f t="shared" ca="1" si="165"/>
        <v>4</v>
      </c>
      <c r="S479" t="str">
        <f t="shared" ca="1" si="148"/>
        <v>UE-20j</v>
      </c>
      <c r="T479" t="str">
        <f t="shared" ca="1" si="152"/>
        <v>TCU</v>
      </c>
      <c r="U479" t="str">
        <f t="shared" ca="1" si="153"/>
        <v>QC</v>
      </c>
      <c r="V479" s="37">
        <f t="shared" ca="1" si="154"/>
        <v>3481.9527559055114</v>
      </c>
      <c r="W479" s="37">
        <f t="shared" ca="1" si="155"/>
        <v>4418.9934383202099</v>
      </c>
      <c r="X479" s="37">
        <f t="shared" ca="1" si="156"/>
        <v>8</v>
      </c>
      <c r="Y479" s="37">
        <f t="shared" ca="1" si="157"/>
        <v>8</v>
      </c>
      <c r="Z479" s="35">
        <f t="shared" ca="1" si="166"/>
        <v>3200</v>
      </c>
      <c r="AA479" s="35">
        <f t="shared" ca="1" si="158"/>
        <v>3600</v>
      </c>
      <c r="AB479" s="35">
        <f t="shared" ca="1" si="159"/>
        <v>3481.9527559055114</v>
      </c>
      <c r="AC479" s="35">
        <f t="shared" ca="1" si="160"/>
        <v>3600</v>
      </c>
      <c r="AD479" s="35">
        <f t="shared" ca="1" si="167"/>
        <v>118.04724409448863</v>
      </c>
    </row>
    <row r="480" spans="1:30" x14ac:dyDescent="0.25">
      <c r="A480" t="s">
        <v>173</v>
      </c>
      <c r="B480" t="s">
        <v>4</v>
      </c>
      <c r="C480" t="s">
        <v>93</v>
      </c>
      <c r="D480" s="37">
        <v>2005.9055118110234</v>
      </c>
      <c r="E480" s="37">
        <v>2080.0524934383202</v>
      </c>
      <c r="F480" s="37">
        <v>749</v>
      </c>
      <c r="G480" s="37">
        <f t="shared" si="161"/>
        <v>2005.9055118110234</v>
      </c>
      <c r="H480" s="37">
        <f t="shared" si="149"/>
        <v>74.146981627296782</v>
      </c>
      <c r="I480" s="37">
        <f t="shared" si="150"/>
        <v>1256.9055118110234</v>
      </c>
      <c r="J480" s="37">
        <f t="shared" si="151"/>
        <v>1331.0524934383202</v>
      </c>
      <c r="K480" s="37">
        <f t="shared" si="162"/>
        <v>1</v>
      </c>
      <c r="L480" s="35">
        <f t="shared" si="168"/>
        <v>698</v>
      </c>
      <c r="O480">
        <v>474</v>
      </c>
      <c r="P480">
        <f t="shared" si="163"/>
        <v>302</v>
      </c>
      <c r="Q480">
        <f t="shared" si="164"/>
        <v>2</v>
      </c>
      <c r="R480">
        <f t="shared" ca="1" si="165"/>
        <v>4</v>
      </c>
      <c r="S480" t="str">
        <f t="shared" ca="1" si="148"/>
        <v>UE-20j</v>
      </c>
      <c r="T480" t="str">
        <f t="shared" ca="1" si="152"/>
        <v>TCU</v>
      </c>
      <c r="U480" t="str">
        <f t="shared" ca="1" si="153"/>
        <v>QC</v>
      </c>
      <c r="V480" s="37">
        <f t="shared" ca="1" si="154"/>
        <v>3481.9527559055114</v>
      </c>
      <c r="W480" s="37">
        <f t="shared" ca="1" si="155"/>
        <v>4418.9934383202099</v>
      </c>
      <c r="X480" s="37">
        <f t="shared" ca="1" si="156"/>
        <v>8</v>
      </c>
      <c r="Y480" s="37">
        <f t="shared" ca="1" si="157"/>
        <v>9</v>
      </c>
      <c r="Z480" s="35">
        <f t="shared" ca="1" si="166"/>
        <v>3600</v>
      </c>
      <c r="AA480" s="35">
        <f t="shared" ca="1" si="158"/>
        <v>4000</v>
      </c>
      <c r="AB480" s="35">
        <f t="shared" ca="1" si="159"/>
        <v>3600</v>
      </c>
      <c r="AC480" s="35">
        <f t="shared" ca="1" si="160"/>
        <v>4000</v>
      </c>
      <c r="AD480" s="35">
        <f t="shared" ca="1" si="167"/>
        <v>400</v>
      </c>
    </row>
    <row r="481" spans="1:30" x14ac:dyDescent="0.25">
      <c r="A481" t="s">
        <v>173</v>
      </c>
      <c r="B481" t="s">
        <v>4</v>
      </c>
      <c r="C481" t="s">
        <v>157</v>
      </c>
      <c r="D481" s="37">
        <v>2080.0524934383202</v>
      </c>
      <c r="E481" s="37">
        <v>2094.1601049868764</v>
      </c>
      <c r="F481" s="37">
        <v>749</v>
      </c>
      <c r="G481" s="37">
        <f t="shared" si="161"/>
        <v>2080.0524934383202</v>
      </c>
      <c r="H481" s="37">
        <f t="shared" si="149"/>
        <v>14.107611548556179</v>
      </c>
      <c r="I481" s="37">
        <f t="shared" si="150"/>
        <v>1331.0524934383202</v>
      </c>
      <c r="J481" s="37">
        <f t="shared" si="151"/>
        <v>1345.1601049868764</v>
      </c>
      <c r="K481" s="37">
        <f t="shared" si="162"/>
        <v>1</v>
      </c>
      <c r="L481" s="35">
        <f t="shared" si="168"/>
        <v>699</v>
      </c>
      <c r="O481">
        <v>475</v>
      </c>
      <c r="P481">
        <f t="shared" si="163"/>
        <v>302</v>
      </c>
      <c r="Q481">
        <f t="shared" si="164"/>
        <v>3</v>
      </c>
      <c r="R481">
        <f t="shared" ca="1" si="165"/>
        <v>4</v>
      </c>
      <c r="S481" t="str">
        <f t="shared" ca="1" si="148"/>
        <v>UE-20j</v>
      </c>
      <c r="T481" t="str">
        <f t="shared" ca="1" si="152"/>
        <v>TCU</v>
      </c>
      <c r="U481" t="str">
        <f t="shared" ca="1" si="153"/>
        <v>QC</v>
      </c>
      <c r="V481" s="37">
        <f t="shared" ca="1" si="154"/>
        <v>3481.9527559055114</v>
      </c>
      <c r="W481" s="37">
        <f t="shared" ca="1" si="155"/>
        <v>4418.9934383202099</v>
      </c>
      <c r="X481" s="37">
        <f t="shared" ca="1" si="156"/>
        <v>8</v>
      </c>
      <c r="Y481" s="37">
        <f t="shared" ca="1" si="157"/>
        <v>10</v>
      </c>
      <c r="Z481" s="35">
        <f t="shared" ca="1" si="166"/>
        <v>4000</v>
      </c>
      <c r="AA481" s="35">
        <f t="shared" ca="1" si="158"/>
        <v>4400</v>
      </c>
      <c r="AB481" s="35">
        <f t="shared" ca="1" si="159"/>
        <v>4000</v>
      </c>
      <c r="AC481" s="35">
        <f t="shared" ca="1" si="160"/>
        <v>4400</v>
      </c>
      <c r="AD481" s="35">
        <f t="shared" ca="1" si="167"/>
        <v>400</v>
      </c>
    </row>
    <row r="482" spans="1:30" x14ac:dyDescent="0.25">
      <c r="A482" t="s">
        <v>173</v>
      </c>
      <c r="B482" t="s">
        <v>4</v>
      </c>
      <c r="C482" t="s">
        <v>93</v>
      </c>
      <c r="D482" s="37">
        <v>2094.1601049868764</v>
      </c>
      <c r="E482" s="37">
        <v>2270.0131233595798</v>
      </c>
      <c r="F482" s="37">
        <v>749</v>
      </c>
      <c r="G482" s="37">
        <f t="shared" si="161"/>
        <v>2094.1601049868764</v>
      </c>
      <c r="H482" s="37">
        <f t="shared" si="149"/>
        <v>175.85301837270345</v>
      </c>
      <c r="I482" s="37">
        <f t="shared" si="150"/>
        <v>1345.1601049868764</v>
      </c>
      <c r="J482" s="37">
        <f t="shared" si="151"/>
        <v>1521.0131233595798</v>
      </c>
      <c r="K482" s="37">
        <f t="shared" si="162"/>
        <v>1</v>
      </c>
      <c r="L482" s="35">
        <f t="shared" si="168"/>
        <v>700</v>
      </c>
      <c r="O482">
        <v>476</v>
      </c>
      <c r="P482">
        <f t="shared" si="163"/>
        <v>302</v>
      </c>
      <c r="Q482">
        <f t="shared" si="164"/>
        <v>4</v>
      </c>
      <c r="R482">
        <f t="shared" ca="1" si="165"/>
        <v>4</v>
      </c>
      <c r="S482" t="str">
        <f t="shared" ca="1" si="148"/>
        <v>UE-20j</v>
      </c>
      <c r="T482" t="str">
        <f t="shared" ca="1" si="152"/>
        <v>TCU</v>
      </c>
      <c r="U482" t="str">
        <f t="shared" ca="1" si="153"/>
        <v>QC</v>
      </c>
      <c r="V482" s="37">
        <f t="shared" ca="1" si="154"/>
        <v>3481.9527559055114</v>
      </c>
      <c r="W482" s="37">
        <f t="shared" ca="1" si="155"/>
        <v>4418.9934383202099</v>
      </c>
      <c r="X482" s="37">
        <f t="shared" ca="1" si="156"/>
        <v>8</v>
      </c>
      <c r="Y482" s="37">
        <f t="shared" ca="1" si="157"/>
        <v>11</v>
      </c>
      <c r="Z482" s="35">
        <f t="shared" ca="1" si="166"/>
        <v>4400</v>
      </c>
      <c r="AA482" s="35">
        <f t="shared" ca="1" si="158"/>
        <v>4800</v>
      </c>
      <c r="AB482" s="35">
        <f t="shared" ca="1" si="159"/>
        <v>4400</v>
      </c>
      <c r="AC482" s="35">
        <f t="shared" ca="1" si="160"/>
        <v>4418.9934383202099</v>
      </c>
      <c r="AD482" s="35">
        <f t="shared" ca="1" si="167"/>
        <v>18.993438320209862</v>
      </c>
    </row>
    <row r="483" spans="1:30" x14ac:dyDescent="0.25">
      <c r="A483" t="s">
        <v>173</v>
      </c>
      <c r="B483" t="s">
        <v>4</v>
      </c>
      <c r="C483" t="s">
        <v>157</v>
      </c>
      <c r="D483" s="37">
        <v>2270.0131233595798</v>
      </c>
      <c r="E483" s="37">
        <v>2313.9763779527557</v>
      </c>
      <c r="F483" s="37">
        <v>749</v>
      </c>
      <c r="G483" s="37">
        <f t="shared" si="161"/>
        <v>2270.0131233595798</v>
      </c>
      <c r="H483" s="37">
        <f t="shared" si="149"/>
        <v>43.963254593175861</v>
      </c>
      <c r="I483" s="37">
        <f t="shared" si="150"/>
        <v>1521.0131233595798</v>
      </c>
      <c r="J483" s="37">
        <f t="shared" si="151"/>
        <v>1564.9763779527557</v>
      </c>
      <c r="K483" s="37">
        <f t="shared" si="162"/>
        <v>1</v>
      </c>
      <c r="L483" s="35">
        <f t="shared" si="168"/>
        <v>701</v>
      </c>
      <c r="O483">
        <v>477</v>
      </c>
      <c r="P483">
        <f t="shared" si="163"/>
        <v>303</v>
      </c>
      <c r="Q483">
        <f t="shared" si="164"/>
        <v>1</v>
      </c>
      <c r="R483">
        <f t="shared" ca="1" si="165"/>
        <v>1</v>
      </c>
      <c r="S483" t="str">
        <f t="shared" ca="1" si="148"/>
        <v>WW- 8</v>
      </c>
      <c r="T483" t="str">
        <f t="shared" ca="1" si="152"/>
        <v>LFA</v>
      </c>
      <c r="U483" t="str">
        <f t="shared" ca="1" si="153"/>
        <v>DV</v>
      </c>
      <c r="V483" s="37">
        <f t="shared" ca="1" si="154"/>
        <v>0</v>
      </c>
      <c r="W483" s="37">
        <f t="shared" ca="1" si="155"/>
        <v>59.952755905511822</v>
      </c>
      <c r="X483" s="37">
        <f t="shared" ca="1" si="156"/>
        <v>0</v>
      </c>
      <c r="Y483" s="37">
        <f t="shared" ca="1" si="157"/>
        <v>0</v>
      </c>
      <c r="Z483" s="35">
        <f t="shared" ca="1" si="166"/>
        <v>0</v>
      </c>
      <c r="AA483" s="35">
        <f t="shared" ca="1" si="158"/>
        <v>400</v>
      </c>
      <c r="AB483" s="35">
        <f t="shared" ca="1" si="159"/>
        <v>0</v>
      </c>
      <c r="AC483" s="35">
        <f t="shared" ca="1" si="160"/>
        <v>59.952755905511822</v>
      </c>
      <c r="AD483" s="35">
        <f t="shared" ca="1" si="167"/>
        <v>59.952755905511822</v>
      </c>
    </row>
    <row r="484" spans="1:30" x14ac:dyDescent="0.25">
      <c r="A484" t="s">
        <v>173</v>
      </c>
      <c r="B484" t="s">
        <v>4</v>
      </c>
      <c r="C484" t="s">
        <v>80</v>
      </c>
      <c r="D484" s="37">
        <v>2313.9763779527557</v>
      </c>
      <c r="E484" s="37">
        <v>2555.1181102362202</v>
      </c>
      <c r="F484" s="37">
        <v>749</v>
      </c>
      <c r="G484" s="37">
        <f t="shared" si="161"/>
        <v>2313.9763779527557</v>
      </c>
      <c r="H484" s="37">
        <f t="shared" si="149"/>
        <v>241.14173228346453</v>
      </c>
      <c r="I484" s="37">
        <f t="shared" si="150"/>
        <v>1564.9763779527557</v>
      </c>
      <c r="J484" s="37">
        <f t="shared" si="151"/>
        <v>1806.1181102362202</v>
      </c>
      <c r="K484" s="37">
        <f t="shared" si="162"/>
        <v>2</v>
      </c>
      <c r="L484" s="35">
        <f t="shared" si="168"/>
        <v>702</v>
      </c>
      <c r="O484">
        <v>478</v>
      </c>
      <c r="P484">
        <f t="shared" si="163"/>
        <v>304</v>
      </c>
      <c r="Q484">
        <f t="shared" si="164"/>
        <v>1</v>
      </c>
      <c r="R484">
        <f t="shared" ca="1" si="165"/>
        <v>1</v>
      </c>
      <c r="S484" t="str">
        <f t="shared" ca="1" si="148"/>
        <v>WW- 8</v>
      </c>
      <c r="T484" t="str">
        <f t="shared" ca="1" si="152"/>
        <v>TCU</v>
      </c>
      <c r="U484" t="str">
        <f t="shared" ca="1" si="153"/>
        <v>ZC</v>
      </c>
      <c r="V484" s="37">
        <f t="shared" ca="1" si="154"/>
        <v>59.952755905511822</v>
      </c>
      <c r="W484" s="37">
        <f t="shared" ca="1" si="155"/>
        <v>207.91863517060347</v>
      </c>
      <c r="X484" s="37">
        <f t="shared" ca="1" si="156"/>
        <v>0</v>
      </c>
      <c r="Y484" s="37">
        <f t="shared" ca="1" si="157"/>
        <v>0</v>
      </c>
      <c r="Z484" s="35">
        <f t="shared" ca="1" si="166"/>
        <v>0</v>
      </c>
      <c r="AA484" s="35">
        <f t="shared" ca="1" si="158"/>
        <v>400</v>
      </c>
      <c r="AB484" s="35">
        <f t="shared" ca="1" si="159"/>
        <v>59.952755905511822</v>
      </c>
      <c r="AC484" s="35">
        <f t="shared" ca="1" si="160"/>
        <v>207.91863517060347</v>
      </c>
      <c r="AD484" s="35">
        <f t="shared" ca="1" si="167"/>
        <v>147.96587926509164</v>
      </c>
    </row>
    <row r="485" spans="1:30" x14ac:dyDescent="0.25">
      <c r="A485" t="s">
        <v>173</v>
      </c>
      <c r="B485" t="s">
        <v>4</v>
      </c>
      <c r="C485" t="s">
        <v>10</v>
      </c>
      <c r="D485" s="37">
        <v>2555.1181102362202</v>
      </c>
      <c r="E485" s="37">
        <v>2589.8950131233591</v>
      </c>
      <c r="F485" s="37">
        <v>749</v>
      </c>
      <c r="G485" s="37">
        <f t="shared" si="161"/>
        <v>2555.1181102362202</v>
      </c>
      <c r="H485" s="37">
        <f t="shared" si="149"/>
        <v>34.776902887138931</v>
      </c>
      <c r="I485" s="37">
        <f t="shared" si="150"/>
        <v>1806.1181102362202</v>
      </c>
      <c r="J485" s="37">
        <f t="shared" si="151"/>
        <v>1840.8950131233591</v>
      </c>
      <c r="K485" s="37">
        <f t="shared" si="162"/>
        <v>1</v>
      </c>
      <c r="L485" s="35">
        <f t="shared" si="168"/>
        <v>704</v>
      </c>
      <c r="O485">
        <v>479</v>
      </c>
      <c r="P485">
        <f t="shared" si="163"/>
        <v>305</v>
      </c>
      <c r="Q485">
        <f t="shared" si="164"/>
        <v>1</v>
      </c>
      <c r="R485">
        <f t="shared" ca="1" si="165"/>
        <v>2</v>
      </c>
      <c r="S485" t="str">
        <f t="shared" ca="1" si="148"/>
        <v>WW- 8</v>
      </c>
      <c r="T485" t="str">
        <f t="shared" ca="1" si="152"/>
        <v>LFA</v>
      </c>
      <c r="U485" t="str">
        <f t="shared" ca="1" si="153"/>
        <v>DV</v>
      </c>
      <c r="V485" s="37">
        <f t="shared" ca="1" si="154"/>
        <v>207.91863517060347</v>
      </c>
      <c r="W485" s="37">
        <f t="shared" ca="1" si="155"/>
        <v>574.06036745406823</v>
      </c>
      <c r="X485" s="37">
        <f t="shared" ca="1" si="156"/>
        <v>0</v>
      </c>
      <c r="Y485" s="37">
        <f t="shared" ca="1" si="157"/>
        <v>0</v>
      </c>
      <c r="Z485" s="35">
        <f t="shared" ca="1" si="166"/>
        <v>0</v>
      </c>
      <c r="AA485" s="35">
        <f t="shared" ca="1" si="158"/>
        <v>400</v>
      </c>
      <c r="AB485" s="35">
        <f t="shared" ca="1" si="159"/>
        <v>207.91863517060347</v>
      </c>
      <c r="AC485" s="35">
        <f t="shared" ca="1" si="160"/>
        <v>400</v>
      </c>
      <c r="AD485" s="35">
        <f t="shared" ca="1" si="167"/>
        <v>192.08136482939653</v>
      </c>
    </row>
    <row r="486" spans="1:30" x14ac:dyDescent="0.25">
      <c r="A486" t="s">
        <v>173</v>
      </c>
      <c r="B486" t="s">
        <v>4</v>
      </c>
      <c r="C486" t="s">
        <v>8</v>
      </c>
      <c r="D486" s="37">
        <v>2589.8950131233591</v>
      </c>
      <c r="E486" s="37">
        <v>2604.0026246719162</v>
      </c>
      <c r="F486" s="37">
        <v>749</v>
      </c>
      <c r="G486" s="37">
        <f t="shared" si="161"/>
        <v>2589.8950131233591</v>
      </c>
      <c r="H486" s="37">
        <f t="shared" si="149"/>
        <v>14.107611548557088</v>
      </c>
      <c r="I486" s="37">
        <f t="shared" si="150"/>
        <v>1840.8950131233591</v>
      </c>
      <c r="J486" s="37">
        <f t="shared" si="151"/>
        <v>1855.0026246719162</v>
      </c>
      <c r="K486" s="37">
        <f t="shared" si="162"/>
        <v>1</v>
      </c>
      <c r="L486" s="35">
        <f t="shared" si="168"/>
        <v>705</v>
      </c>
      <c r="O486">
        <v>480</v>
      </c>
      <c r="P486">
        <f t="shared" si="163"/>
        <v>305</v>
      </c>
      <c r="Q486">
        <f t="shared" si="164"/>
        <v>2</v>
      </c>
      <c r="R486">
        <f t="shared" ca="1" si="165"/>
        <v>2</v>
      </c>
      <c r="S486" t="str">
        <f t="shared" ca="1" si="148"/>
        <v>WW- 8</v>
      </c>
      <c r="T486" t="str">
        <f t="shared" ca="1" si="152"/>
        <v>LFA</v>
      </c>
      <c r="U486" t="str">
        <f t="shared" ca="1" si="153"/>
        <v>DV</v>
      </c>
      <c r="V486" s="37">
        <f t="shared" ca="1" si="154"/>
        <v>207.91863517060347</v>
      </c>
      <c r="W486" s="37">
        <f t="shared" ca="1" si="155"/>
        <v>574.06036745406823</v>
      </c>
      <c r="X486" s="37">
        <f t="shared" ca="1" si="156"/>
        <v>0</v>
      </c>
      <c r="Y486" s="37">
        <f t="shared" ca="1" si="157"/>
        <v>1</v>
      </c>
      <c r="Z486" s="35">
        <f t="shared" ca="1" si="166"/>
        <v>400</v>
      </c>
      <c r="AA486" s="35">
        <f t="shared" ca="1" si="158"/>
        <v>800</v>
      </c>
      <c r="AB486" s="35">
        <f t="shared" ca="1" si="159"/>
        <v>400</v>
      </c>
      <c r="AC486" s="35">
        <f t="shared" ca="1" si="160"/>
        <v>574.06036745406823</v>
      </c>
      <c r="AD486" s="35">
        <f t="shared" ca="1" si="167"/>
        <v>174.06036745406823</v>
      </c>
    </row>
    <row r="487" spans="1:30" x14ac:dyDescent="0.25">
      <c r="A487" t="s">
        <v>173</v>
      </c>
      <c r="B487" t="s">
        <v>4</v>
      </c>
      <c r="C487" t="s">
        <v>80</v>
      </c>
      <c r="D487" s="37">
        <v>2604.0026246719162</v>
      </c>
      <c r="E487" s="37">
        <v>2700.1312335958005</v>
      </c>
      <c r="F487" s="37">
        <v>749</v>
      </c>
      <c r="G487" s="37">
        <f t="shared" si="161"/>
        <v>2604.0026246719162</v>
      </c>
      <c r="H487" s="37">
        <f t="shared" si="149"/>
        <v>96.128608923884258</v>
      </c>
      <c r="I487" s="37">
        <f t="shared" si="150"/>
        <v>1855.0026246719162</v>
      </c>
      <c r="J487" s="37">
        <f t="shared" si="151"/>
        <v>1951.1312335958005</v>
      </c>
      <c r="K487" s="37">
        <f t="shared" si="162"/>
        <v>1</v>
      </c>
      <c r="L487" s="35">
        <f t="shared" si="168"/>
        <v>706</v>
      </c>
      <c r="O487">
        <v>481</v>
      </c>
      <c r="P487">
        <f t="shared" si="163"/>
        <v>306</v>
      </c>
      <c r="Q487">
        <f t="shared" si="164"/>
        <v>1</v>
      </c>
      <c r="R487">
        <f t="shared" ca="1" si="165"/>
        <v>1</v>
      </c>
      <c r="S487" t="str">
        <f t="shared" ca="1" si="148"/>
        <v>WW- 8</v>
      </c>
      <c r="T487" t="str">
        <f t="shared" ca="1" si="152"/>
        <v>WTA</v>
      </c>
      <c r="U487" t="str">
        <f t="shared" ca="1" si="153"/>
        <v>DV</v>
      </c>
      <c r="V487" s="37">
        <f t="shared" ca="1" si="154"/>
        <v>574.06036745406823</v>
      </c>
      <c r="W487" s="37">
        <f t="shared" ca="1" si="155"/>
        <v>620.97637795275568</v>
      </c>
      <c r="X487" s="37">
        <f t="shared" ca="1" si="156"/>
        <v>1</v>
      </c>
      <c r="Y487" s="37">
        <f t="shared" ca="1" si="157"/>
        <v>1</v>
      </c>
      <c r="Z487" s="35">
        <f t="shared" ca="1" si="166"/>
        <v>400</v>
      </c>
      <c r="AA487" s="35">
        <f t="shared" ca="1" si="158"/>
        <v>800</v>
      </c>
      <c r="AB487" s="35">
        <f t="shared" ca="1" si="159"/>
        <v>574.06036745406823</v>
      </c>
      <c r="AC487" s="35">
        <f t="shared" ca="1" si="160"/>
        <v>620.97637795275568</v>
      </c>
      <c r="AD487" s="35">
        <f t="shared" ca="1" si="167"/>
        <v>46.916010498687456</v>
      </c>
    </row>
    <row r="488" spans="1:30" x14ac:dyDescent="0.25">
      <c r="A488" t="s">
        <v>173</v>
      </c>
      <c r="B488" t="s">
        <v>4</v>
      </c>
      <c r="C488" t="s">
        <v>5</v>
      </c>
      <c r="D488" s="37">
        <v>2700.1312335958005</v>
      </c>
      <c r="E488" s="37">
        <v>2720.1443569553803</v>
      </c>
      <c r="F488" s="37">
        <v>749</v>
      </c>
      <c r="G488" s="37">
        <f t="shared" si="161"/>
        <v>2700.1312335958005</v>
      </c>
      <c r="H488" s="37">
        <f t="shared" si="149"/>
        <v>20.013123359579822</v>
      </c>
      <c r="I488" s="37">
        <f t="shared" si="150"/>
        <v>1951.1312335958005</v>
      </c>
      <c r="J488" s="37">
        <f t="shared" si="151"/>
        <v>1971.1443569553803</v>
      </c>
      <c r="K488" s="37">
        <f t="shared" si="162"/>
        <v>1</v>
      </c>
      <c r="L488" s="35">
        <f t="shared" si="168"/>
        <v>707</v>
      </c>
      <c r="O488">
        <v>482</v>
      </c>
      <c r="P488">
        <f t="shared" si="163"/>
        <v>307</v>
      </c>
      <c r="Q488">
        <f t="shared" si="164"/>
        <v>1</v>
      </c>
      <c r="R488">
        <f t="shared" ca="1" si="165"/>
        <v>2</v>
      </c>
      <c r="S488" t="str">
        <f t="shared" ca="1" si="148"/>
        <v>WW- 8</v>
      </c>
      <c r="T488" t="str">
        <f t="shared" ca="1" si="152"/>
        <v>LFA</v>
      </c>
      <c r="U488" t="str">
        <f t="shared" ca="1" si="153"/>
        <v>DV</v>
      </c>
      <c r="V488" s="37">
        <f t="shared" ca="1" si="154"/>
        <v>620.97637795275568</v>
      </c>
      <c r="W488" s="37">
        <f t="shared" ca="1" si="155"/>
        <v>941.84251968503941</v>
      </c>
      <c r="X488" s="37">
        <f t="shared" ca="1" si="156"/>
        <v>1</v>
      </c>
      <c r="Y488" s="37">
        <f t="shared" ca="1" si="157"/>
        <v>1</v>
      </c>
      <c r="Z488" s="35">
        <f t="shared" ca="1" si="166"/>
        <v>400</v>
      </c>
      <c r="AA488" s="35">
        <f t="shared" ca="1" si="158"/>
        <v>800</v>
      </c>
      <c r="AB488" s="35">
        <f t="shared" ca="1" si="159"/>
        <v>620.97637795275568</v>
      </c>
      <c r="AC488" s="35">
        <f t="shared" ca="1" si="160"/>
        <v>800</v>
      </c>
      <c r="AD488" s="35">
        <f t="shared" ca="1" si="167"/>
        <v>179.02362204724432</v>
      </c>
    </row>
    <row r="489" spans="1:30" x14ac:dyDescent="0.25">
      <c r="A489" t="s">
        <v>173</v>
      </c>
      <c r="B489" t="s">
        <v>4</v>
      </c>
      <c r="C489" t="s">
        <v>80</v>
      </c>
      <c r="D489" s="37">
        <v>2720.1443569553803</v>
      </c>
      <c r="E489" s="37">
        <v>2761.1548556430444</v>
      </c>
      <c r="F489" s="37">
        <v>749</v>
      </c>
      <c r="G489" s="37">
        <f t="shared" si="161"/>
        <v>2720.1443569553803</v>
      </c>
      <c r="H489" s="37">
        <f t="shared" si="149"/>
        <v>41.01049868766404</v>
      </c>
      <c r="I489" s="37">
        <f t="shared" si="150"/>
        <v>1971.1443569553803</v>
      </c>
      <c r="J489" s="37">
        <f t="shared" si="151"/>
        <v>2012.1548556430444</v>
      </c>
      <c r="K489" s="37">
        <f t="shared" si="162"/>
        <v>2</v>
      </c>
      <c r="L489" s="35">
        <f t="shared" si="168"/>
        <v>708</v>
      </c>
      <c r="O489">
        <v>483</v>
      </c>
      <c r="P489">
        <f t="shared" si="163"/>
        <v>307</v>
      </c>
      <c r="Q489">
        <f t="shared" si="164"/>
        <v>2</v>
      </c>
      <c r="R489">
        <f t="shared" ca="1" si="165"/>
        <v>2</v>
      </c>
      <c r="S489" t="str">
        <f t="shared" ca="1" si="148"/>
        <v>WW- 8</v>
      </c>
      <c r="T489" t="str">
        <f t="shared" ca="1" si="152"/>
        <v>LFA</v>
      </c>
      <c r="U489" t="str">
        <f t="shared" ca="1" si="153"/>
        <v>DV</v>
      </c>
      <c r="V489" s="37">
        <f t="shared" ca="1" si="154"/>
        <v>620.97637795275568</v>
      </c>
      <c r="W489" s="37">
        <f t="shared" ca="1" si="155"/>
        <v>941.84251968503941</v>
      </c>
      <c r="X489" s="37">
        <f t="shared" ca="1" si="156"/>
        <v>1</v>
      </c>
      <c r="Y489" s="37">
        <f t="shared" ca="1" si="157"/>
        <v>2</v>
      </c>
      <c r="Z489" s="35">
        <f t="shared" ca="1" si="166"/>
        <v>800</v>
      </c>
      <c r="AA489" s="35">
        <f t="shared" ca="1" si="158"/>
        <v>1200</v>
      </c>
      <c r="AB489" s="35">
        <f t="shared" ca="1" si="159"/>
        <v>800</v>
      </c>
      <c r="AC489" s="35">
        <f t="shared" ca="1" si="160"/>
        <v>941.84251968503941</v>
      </c>
      <c r="AD489" s="35">
        <f t="shared" ca="1" si="167"/>
        <v>141.84251968503941</v>
      </c>
    </row>
    <row r="490" spans="1:30" x14ac:dyDescent="0.25">
      <c r="A490" t="s">
        <v>173</v>
      </c>
      <c r="B490" t="s">
        <v>4</v>
      </c>
      <c r="C490" t="s">
        <v>5</v>
      </c>
      <c r="D490" s="37">
        <v>2761.1548556430444</v>
      </c>
      <c r="E490" s="37">
        <v>2793.9632545931759</v>
      </c>
      <c r="F490" s="37">
        <v>749</v>
      </c>
      <c r="G490" s="37">
        <f t="shared" si="161"/>
        <v>2761.1548556430444</v>
      </c>
      <c r="H490" s="37">
        <f t="shared" si="149"/>
        <v>32.808398950131505</v>
      </c>
      <c r="I490" s="37">
        <f t="shared" si="150"/>
        <v>2012.1548556430444</v>
      </c>
      <c r="J490" s="37">
        <f t="shared" si="151"/>
        <v>2044.9632545931759</v>
      </c>
      <c r="K490" s="37">
        <f t="shared" si="162"/>
        <v>1</v>
      </c>
      <c r="L490" s="35">
        <f t="shared" si="168"/>
        <v>710</v>
      </c>
      <c r="O490">
        <v>484</v>
      </c>
      <c r="P490">
        <f t="shared" si="163"/>
        <v>308</v>
      </c>
      <c r="Q490">
        <f t="shared" si="164"/>
        <v>1</v>
      </c>
      <c r="R490">
        <f t="shared" ca="1" si="165"/>
        <v>1</v>
      </c>
      <c r="S490" t="str">
        <f t="shared" ca="1" si="148"/>
        <v>WW- 8</v>
      </c>
      <c r="T490" t="str">
        <f t="shared" ca="1" si="152"/>
        <v>VTA</v>
      </c>
      <c r="U490" t="str">
        <f t="shared" ca="1" si="153"/>
        <v>GL, ZE</v>
      </c>
      <c r="V490" s="37">
        <f t="shared" ca="1" si="154"/>
        <v>941.84251968503941</v>
      </c>
      <c r="W490" s="37">
        <f t="shared" ca="1" si="155"/>
        <v>1180.0314960629921</v>
      </c>
      <c r="X490" s="37">
        <f t="shared" ca="1" si="156"/>
        <v>2</v>
      </c>
      <c r="Y490" s="37">
        <f t="shared" ca="1" si="157"/>
        <v>2</v>
      </c>
      <c r="Z490" s="35">
        <f t="shared" ca="1" si="166"/>
        <v>800</v>
      </c>
      <c r="AA490" s="35">
        <f t="shared" ca="1" si="158"/>
        <v>1200</v>
      </c>
      <c r="AB490" s="35">
        <f t="shared" ca="1" si="159"/>
        <v>941.84251968503941</v>
      </c>
      <c r="AC490" s="35">
        <f t="shared" ca="1" si="160"/>
        <v>1180.0314960629921</v>
      </c>
      <c r="AD490" s="35">
        <f t="shared" ca="1" si="167"/>
        <v>238.18897637795271</v>
      </c>
    </row>
    <row r="491" spans="1:30" x14ac:dyDescent="0.25">
      <c r="A491" t="s">
        <v>173</v>
      </c>
      <c r="B491" t="s">
        <v>6</v>
      </c>
      <c r="C491" t="s">
        <v>80</v>
      </c>
      <c r="D491" s="37">
        <v>2793.9632545931759</v>
      </c>
      <c r="E491" s="37">
        <v>2907.1522309711286</v>
      </c>
      <c r="F491" s="37">
        <v>749</v>
      </c>
      <c r="G491" s="37">
        <f t="shared" si="161"/>
        <v>2793.9632545931759</v>
      </c>
      <c r="H491" s="37">
        <f t="shared" si="149"/>
        <v>113.18897637795271</v>
      </c>
      <c r="I491" s="37">
        <f t="shared" si="150"/>
        <v>2044.9632545931759</v>
      </c>
      <c r="J491" s="37">
        <f t="shared" si="151"/>
        <v>2158.1522309711286</v>
      </c>
      <c r="K491" s="37">
        <f t="shared" si="162"/>
        <v>1</v>
      </c>
      <c r="L491" s="35">
        <f t="shared" si="168"/>
        <v>711</v>
      </c>
      <c r="O491">
        <v>485</v>
      </c>
      <c r="P491">
        <f t="shared" si="163"/>
        <v>309</v>
      </c>
      <c r="Q491">
        <f t="shared" si="164"/>
        <v>1</v>
      </c>
      <c r="R491">
        <f t="shared" ca="1" si="165"/>
        <v>2</v>
      </c>
      <c r="S491" t="str">
        <f t="shared" ca="1" si="148"/>
        <v>WW- 8</v>
      </c>
      <c r="T491" t="str">
        <f t="shared" ca="1" si="152"/>
        <v>TCU</v>
      </c>
      <c r="U491" t="str">
        <f t="shared" ca="1" si="153"/>
        <v>ZE</v>
      </c>
      <c r="V491" s="37">
        <f t="shared" ca="1" si="154"/>
        <v>1180.0314960629921</v>
      </c>
      <c r="W491" s="37">
        <f t="shared" ca="1" si="155"/>
        <v>1283.049868766404</v>
      </c>
      <c r="X491" s="37">
        <f t="shared" ca="1" si="156"/>
        <v>2</v>
      </c>
      <c r="Y491" s="37">
        <f t="shared" ca="1" si="157"/>
        <v>2</v>
      </c>
      <c r="Z491" s="35">
        <f t="shared" ca="1" si="166"/>
        <v>800</v>
      </c>
      <c r="AA491" s="35">
        <f t="shared" ca="1" si="158"/>
        <v>1200</v>
      </c>
      <c r="AB491" s="35">
        <f t="shared" ca="1" si="159"/>
        <v>1180.0314960629921</v>
      </c>
      <c r="AC491" s="35">
        <f t="shared" ca="1" si="160"/>
        <v>1200</v>
      </c>
      <c r="AD491" s="35">
        <f t="shared" ca="1" si="167"/>
        <v>19.968503937007881</v>
      </c>
    </row>
    <row r="492" spans="1:30" x14ac:dyDescent="0.25">
      <c r="A492" t="s">
        <v>173</v>
      </c>
      <c r="B492" t="s">
        <v>11</v>
      </c>
      <c r="C492" t="s">
        <v>86</v>
      </c>
      <c r="D492" s="37">
        <v>2907.1522309711286</v>
      </c>
      <c r="E492" s="37">
        <v>2991.1417322834645</v>
      </c>
      <c r="F492" s="37">
        <v>749</v>
      </c>
      <c r="G492" s="37">
        <f t="shared" si="161"/>
        <v>2907.1522309711286</v>
      </c>
      <c r="H492" s="37">
        <f t="shared" si="149"/>
        <v>83.98950131233596</v>
      </c>
      <c r="I492" s="37">
        <f t="shared" si="150"/>
        <v>2158.1522309711286</v>
      </c>
      <c r="J492" s="37">
        <f t="shared" si="151"/>
        <v>2242.1417322834645</v>
      </c>
      <c r="K492" s="37">
        <f t="shared" si="162"/>
        <v>1</v>
      </c>
      <c r="L492" s="35">
        <f t="shared" si="168"/>
        <v>712</v>
      </c>
      <c r="O492">
        <v>486</v>
      </c>
      <c r="P492">
        <f t="shared" si="163"/>
        <v>309</v>
      </c>
      <c r="Q492">
        <f t="shared" si="164"/>
        <v>2</v>
      </c>
      <c r="R492">
        <f t="shared" ca="1" si="165"/>
        <v>2</v>
      </c>
      <c r="S492" t="str">
        <f t="shared" ca="1" si="148"/>
        <v>WW- 8</v>
      </c>
      <c r="T492" t="str">
        <f t="shared" ca="1" si="152"/>
        <v>TCU</v>
      </c>
      <c r="U492" t="str">
        <f t="shared" ca="1" si="153"/>
        <v>ZE</v>
      </c>
      <c r="V492" s="37">
        <f t="shared" ca="1" si="154"/>
        <v>1180.0314960629921</v>
      </c>
      <c r="W492" s="37">
        <f t="shared" ca="1" si="155"/>
        <v>1283.049868766404</v>
      </c>
      <c r="X492" s="37">
        <f t="shared" ca="1" si="156"/>
        <v>2</v>
      </c>
      <c r="Y492" s="37">
        <f t="shared" ca="1" si="157"/>
        <v>3</v>
      </c>
      <c r="Z492" s="35">
        <f t="shared" ca="1" si="166"/>
        <v>1200</v>
      </c>
      <c r="AA492" s="35">
        <f t="shared" ca="1" si="158"/>
        <v>1600</v>
      </c>
      <c r="AB492" s="35">
        <f t="shared" ca="1" si="159"/>
        <v>1200</v>
      </c>
      <c r="AC492" s="35">
        <f t="shared" ca="1" si="160"/>
        <v>1283.049868766404</v>
      </c>
      <c r="AD492" s="35">
        <f t="shared" ca="1" si="167"/>
        <v>83.049868766403961</v>
      </c>
    </row>
    <row r="493" spans="1:30" x14ac:dyDescent="0.25">
      <c r="A493" t="s">
        <v>173</v>
      </c>
      <c r="B493" t="s">
        <v>11</v>
      </c>
      <c r="C493" t="s">
        <v>141</v>
      </c>
      <c r="D493" s="37">
        <v>2991.1417322834645</v>
      </c>
      <c r="E493" s="37">
        <v>3020.0131233595798</v>
      </c>
      <c r="F493" s="37">
        <v>749</v>
      </c>
      <c r="G493" s="37">
        <f t="shared" si="161"/>
        <v>2991.1417322834645</v>
      </c>
      <c r="H493" s="37">
        <f t="shared" si="149"/>
        <v>28.871391076115287</v>
      </c>
      <c r="I493" s="37">
        <f t="shared" si="150"/>
        <v>2242.1417322834645</v>
      </c>
      <c r="J493" s="37">
        <f t="shared" si="151"/>
        <v>2271.0131233595798</v>
      </c>
      <c r="K493" s="37">
        <f t="shared" si="162"/>
        <v>1</v>
      </c>
      <c r="L493" s="35">
        <f t="shared" si="168"/>
        <v>713</v>
      </c>
      <c r="O493">
        <v>487</v>
      </c>
      <c r="P493">
        <f t="shared" si="163"/>
        <v>310</v>
      </c>
      <c r="Q493">
        <f t="shared" si="164"/>
        <v>1</v>
      </c>
      <c r="R493">
        <f t="shared" ca="1" si="165"/>
        <v>1</v>
      </c>
      <c r="S493" t="str">
        <f t="shared" ca="1" si="148"/>
        <v>WW- 8</v>
      </c>
      <c r="T493" t="str">
        <f t="shared" ca="1" si="152"/>
        <v>TCU</v>
      </c>
      <c r="U493" t="str">
        <f t="shared" ca="1" si="153"/>
        <v>ZE</v>
      </c>
      <c r="V493" s="37">
        <f t="shared" ca="1" si="154"/>
        <v>1283.049868766404</v>
      </c>
      <c r="W493" s="37">
        <f t="shared" ca="1" si="155"/>
        <v>1432</v>
      </c>
      <c r="X493" s="37">
        <f t="shared" ca="1" si="156"/>
        <v>3</v>
      </c>
      <c r="Y493" s="37">
        <f t="shared" ca="1" si="157"/>
        <v>3</v>
      </c>
      <c r="Z493" s="35">
        <f t="shared" ca="1" si="166"/>
        <v>1200</v>
      </c>
      <c r="AA493" s="35">
        <f t="shared" ca="1" si="158"/>
        <v>1600</v>
      </c>
      <c r="AB493" s="35">
        <f t="shared" ca="1" si="159"/>
        <v>1283.049868766404</v>
      </c>
      <c r="AC493" s="35">
        <f t="shared" ca="1" si="160"/>
        <v>1432</v>
      </c>
      <c r="AD493" s="35">
        <f t="shared" ca="1" si="167"/>
        <v>148.95013123359604</v>
      </c>
    </row>
    <row r="494" spans="1:30" x14ac:dyDescent="0.25">
      <c r="A494" t="s">
        <v>173</v>
      </c>
      <c r="B494" t="s">
        <v>11</v>
      </c>
      <c r="C494" t="s">
        <v>174</v>
      </c>
      <c r="D494" s="37">
        <v>3020.0131233595798</v>
      </c>
      <c r="E494" s="37">
        <v>3058.070866141732</v>
      </c>
      <c r="F494" s="37">
        <v>749</v>
      </c>
      <c r="G494" s="37">
        <f t="shared" si="161"/>
        <v>3020.0131233595798</v>
      </c>
      <c r="H494" s="37">
        <f t="shared" si="149"/>
        <v>38.057742782152218</v>
      </c>
      <c r="I494" s="37">
        <f t="shared" si="150"/>
        <v>2271.0131233595798</v>
      </c>
      <c r="J494" s="37">
        <f t="shared" si="151"/>
        <v>2309.070866141732</v>
      </c>
      <c r="K494" s="37">
        <f t="shared" si="162"/>
        <v>1</v>
      </c>
      <c r="L494" s="35">
        <f t="shared" si="168"/>
        <v>714</v>
      </c>
      <c r="O494">
        <v>488</v>
      </c>
      <c r="P494">
        <f t="shared" si="163"/>
        <v>311</v>
      </c>
      <c r="Q494">
        <f t="shared" si="164"/>
        <v>1</v>
      </c>
      <c r="R494">
        <f t="shared" ca="1" si="165"/>
        <v>2</v>
      </c>
      <c r="S494" t="str">
        <f t="shared" ca="1" si="148"/>
        <v>WW- 8</v>
      </c>
      <c r="T494" t="str">
        <f t="shared" ca="1" si="152"/>
        <v>TCU</v>
      </c>
      <c r="U494" t="str">
        <f t="shared" ca="1" si="153"/>
        <v>ZE</v>
      </c>
      <c r="V494" s="37">
        <f t="shared" ca="1" si="154"/>
        <v>1432</v>
      </c>
      <c r="W494" s="37">
        <f t="shared" ca="1" si="155"/>
        <v>1673.1417322834645</v>
      </c>
      <c r="X494" s="37">
        <f t="shared" ca="1" si="156"/>
        <v>3</v>
      </c>
      <c r="Y494" s="37">
        <f t="shared" ca="1" si="157"/>
        <v>3</v>
      </c>
      <c r="Z494" s="35">
        <f t="shared" ca="1" si="166"/>
        <v>1200</v>
      </c>
      <c r="AA494" s="35">
        <f t="shared" ca="1" si="158"/>
        <v>1600</v>
      </c>
      <c r="AB494" s="35">
        <f t="shared" ca="1" si="159"/>
        <v>1432</v>
      </c>
      <c r="AC494" s="35">
        <f t="shared" ca="1" si="160"/>
        <v>1600</v>
      </c>
      <c r="AD494" s="35">
        <f t="shared" ca="1" si="167"/>
        <v>168</v>
      </c>
    </row>
    <row r="495" spans="1:30" x14ac:dyDescent="0.25">
      <c r="A495" t="s">
        <v>173</v>
      </c>
      <c r="B495" t="s">
        <v>11</v>
      </c>
      <c r="C495" t="s">
        <v>175</v>
      </c>
      <c r="D495" s="37">
        <v>3058.070866141732</v>
      </c>
      <c r="E495" s="37">
        <v>3105.9711286089237</v>
      </c>
      <c r="F495" s="37">
        <v>749</v>
      </c>
      <c r="G495" s="37">
        <f t="shared" si="161"/>
        <v>3058.070866141732</v>
      </c>
      <c r="H495" s="37">
        <f t="shared" si="149"/>
        <v>47.900262467191624</v>
      </c>
      <c r="I495" s="37">
        <f t="shared" si="150"/>
        <v>2309.070866141732</v>
      </c>
      <c r="J495" s="37">
        <f t="shared" si="151"/>
        <v>2356.9711286089237</v>
      </c>
      <c r="K495" s="37">
        <f t="shared" si="162"/>
        <v>1</v>
      </c>
      <c r="L495" s="35">
        <f t="shared" si="168"/>
        <v>715</v>
      </c>
      <c r="O495">
        <v>489</v>
      </c>
      <c r="P495">
        <f t="shared" si="163"/>
        <v>311</v>
      </c>
      <c r="Q495">
        <f t="shared" si="164"/>
        <v>2</v>
      </c>
      <c r="R495">
        <f t="shared" ca="1" si="165"/>
        <v>2</v>
      </c>
      <c r="S495" t="str">
        <f t="shared" ca="1" si="148"/>
        <v>WW- 8</v>
      </c>
      <c r="T495" t="str">
        <f t="shared" ca="1" si="152"/>
        <v>TCU</v>
      </c>
      <c r="U495" t="str">
        <f t="shared" ca="1" si="153"/>
        <v>ZE</v>
      </c>
      <c r="V495" s="37">
        <f t="shared" ca="1" si="154"/>
        <v>1432</v>
      </c>
      <c r="W495" s="37">
        <f t="shared" ca="1" si="155"/>
        <v>1673.1417322834645</v>
      </c>
      <c r="X495" s="37">
        <f t="shared" ca="1" si="156"/>
        <v>3</v>
      </c>
      <c r="Y495" s="37">
        <f t="shared" ca="1" si="157"/>
        <v>4</v>
      </c>
      <c r="Z495" s="35">
        <f t="shared" ca="1" si="166"/>
        <v>1600</v>
      </c>
      <c r="AA495" s="35">
        <f t="shared" ca="1" si="158"/>
        <v>2000</v>
      </c>
      <c r="AB495" s="35">
        <f t="shared" ca="1" si="159"/>
        <v>1600</v>
      </c>
      <c r="AC495" s="35">
        <f t="shared" ca="1" si="160"/>
        <v>1673.1417322834645</v>
      </c>
      <c r="AD495" s="35">
        <f t="shared" ca="1" si="167"/>
        <v>73.141732283464535</v>
      </c>
    </row>
    <row r="496" spans="1:30" x14ac:dyDescent="0.25">
      <c r="A496" t="s">
        <v>173</v>
      </c>
      <c r="B496" t="s">
        <v>4</v>
      </c>
      <c r="C496" t="s">
        <v>175</v>
      </c>
      <c r="D496" s="37">
        <v>3105.9711286089237</v>
      </c>
      <c r="E496" s="37">
        <v>3244.0944881889759</v>
      </c>
      <c r="F496" s="37">
        <v>749</v>
      </c>
      <c r="G496" s="37">
        <f t="shared" si="161"/>
        <v>3105.9711286089237</v>
      </c>
      <c r="H496" s="37">
        <f t="shared" si="149"/>
        <v>138.12335958005224</v>
      </c>
      <c r="I496" s="37">
        <f t="shared" si="150"/>
        <v>2356.9711286089237</v>
      </c>
      <c r="J496" s="37">
        <f t="shared" si="151"/>
        <v>2495.0944881889759</v>
      </c>
      <c r="K496" s="37">
        <f t="shared" si="162"/>
        <v>2</v>
      </c>
      <c r="L496" s="35">
        <f t="shared" si="168"/>
        <v>716</v>
      </c>
      <c r="O496">
        <v>490</v>
      </c>
      <c r="P496">
        <f t="shared" si="163"/>
        <v>312</v>
      </c>
      <c r="Q496">
        <f t="shared" si="164"/>
        <v>1</v>
      </c>
      <c r="R496">
        <f t="shared" ca="1" si="165"/>
        <v>3</v>
      </c>
      <c r="S496" t="str">
        <f t="shared" ca="1" si="148"/>
        <v>WW- 8</v>
      </c>
      <c r="T496" t="str">
        <f t="shared" ca="1" si="152"/>
        <v>WTA</v>
      </c>
      <c r="U496" t="str">
        <f t="shared" ca="1" si="153"/>
        <v>DV</v>
      </c>
      <c r="V496" s="37">
        <f t="shared" ca="1" si="154"/>
        <v>1673.1417322834645</v>
      </c>
      <c r="W496" s="37">
        <f t="shared" ca="1" si="155"/>
        <v>2653.1286089238843</v>
      </c>
      <c r="X496" s="37">
        <f t="shared" ca="1" si="156"/>
        <v>4</v>
      </c>
      <c r="Y496" s="37">
        <f t="shared" ca="1" si="157"/>
        <v>4</v>
      </c>
      <c r="Z496" s="35">
        <f t="shared" ca="1" si="166"/>
        <v>1600</v>
      </c>
      <c r="AA496" s="35">
        <f t="shared" ca="1" si="158"/>
        <v>2000</v>
      </c>
      <c r="AB496" s="35">
        <f t="shared" ca="1" si="159"/>
        <v>1673.1417322834645</v>
      </c>
      <c r="AC496" s="35">
        <f t="shared" ca="1" si="160"/>
        <v>2000</v>
      </c>
      <c r="AD496" s="35">
        <f t="shared" ca="1" si="167"/>
        <v>326.85826771653547</v>
      </c>
    </row>
    <row r="497" spans="1:30" x14ac:dyDescent="0.25">
      <c r="A497" t="s">
        <v>173</v>
      </c>
      <c r="B497" t="s">
        <v>4</v>
      </c>
      <c r="C497" t="s">
        <v>93</v>
      </c>
      <c r="D497" s="37">
        <v>3244.0944881889759</v>
      </c>
      <c r="E497" s="37">
        <v>3319.8818897637793</v>
      </c>
      <c r="F497" s="37">
        <v>749</v>
      </c>
      <c r="G497" s="37">
        <f t="shared" si="161"/>
        <v>3244.0944881889759</v>
      </c>
      <c r="H497" s="37">
        <f t="shared" si="149"/>
        <v>75.787401574803425</v>
      </c>
      <c r="I497" s="37">
        <f t="shared" si="150"/>
        <v>2495.0944881889759</v>
      </c>
      <c r="J497" s="37">
        <f t="shared" si="151"/>
        <v>2570.8818897637793</v>
      </c>
      <c r="K497" s="37">
        <f t="shared" si="162"/>
        <v>1</v>
      </c>
      <c r="L497" s="35">
        <f t="shared" si="168"/>
        <v>718</v>
      </c>
      <c r="O497">
        <v>491</v>
      </c>
      <c r="P497">
        <f t="shared" si="163"/>
        <v>312</v>
      </c>
      <c r="Q497">
        <f t="shared" si="164"/>
        <v>2</v>
      </c>
      <c r="R497">
        <f t="shared" ca="1" si="165"/>
        <v>3</v>
      </c>
      <c r="S497" t="str">
        <f t="shared" ca="1" si="148"/>
        <v>WW- 8</v>
      </c>
      <c r="T497" t="str">
        <f t="shared" ca="1" si="152"/>
        <v>WTA</v>
      </c>
      <c r="U497" t="str">
        <f t="shared" ca="1" si="153"/>
        <v>DV</v>
      </c>
      <c r="V497" s="37">
        <f t="shared" ca="1" si="154"/>
        <v>1673.1417322834645</v>
      </c>
      <c r="W497" s="37">
        <f t="shared" ca="1" si="155"/>
        <v>2653.1286089238843</v>
      </c>
      <c r="X497" s="37">
        <f t="shared" ca="1" si="156"/>
        <v>4</v>
      </c>
      <c r="Y497" s="37">
        <f t="shared" ca="1" si="157"/>
        <v>5</v>
      </c>
      <c r="Z497" s="35">
        <f t="shared" ca="1" si="166"/>
        <v>2000</v>
      </c>
      <c r="AA497" s="35">
        <f t="shared" ca="1" si="158"/>
        <v>2400</v>
      </c>
      <c r="AB497" s="35">
        <f t="shared" ca="1" si="159"/>
        <v>2000</v>
      </c>
      <c r="AC497" s="35">
        <f t="shared" ca="1" si="160"/>
        <v>2400</v>
      </c>
      <c r="AD497" s="35">
        <f t="shared" ca="1" si="167"/>
        <v>400</v>
      </c>
    </row>
    <row r="498" spans="1:30" x14ac:dyDescent="0.25">
      <c r="A498" t="s">
        <v>173</v>
      </c>
      <c r="B498" t="s">
        <v>4</v>
      </c>
      <c r="C498" t="s">
        <v>8</v>
      </c>
      <c r="D498" s="37">
        <v>3319.8818897637793</v>
      </c>
      <c r="E498" s="37">
        <v>3339.8950131233596</v>
      </c>
      <c r="F498" s="37">
        <v>749</v>
      </c>
      <c r="G498" s="37">
        <f t="shared" si="161"/>
        <v>3319.8818897637793</v>
      </c>
      <c r="H498" s="37">
        <f t="shared" si="149"/>
        <v>20.013123359580277</v>
      </c>
      <c r="I498" s="37">
        <f t="shared" si="150"/>
        <v>2570.8818897637793</v>
      </c>
      <c r="J498" s="37">
        <f t="shared" si="151"/>
        <v>2590.8950131233596</v>
      </c>
      <c r="K498" s="37">
        <f t="shared" si="162"/>
        <v>1</v>
      </c>
      <c r="L498" s="35">
        <f t="shared" si="168"/>
        <v>719</v>
      </c>
      <c r="O498">
        <v>492</v>
      </c>
      <c r="P498">
        <f t="shared" si="163"/>
        <v>312</v>
      </c>
      <c r="Q498">
        <f t="shared" si="164"/>
        <v>3</v>
      </c>
      <c r="R498">
        <f t="shared" ca="1" si="165"/>
        <v>3</v>
      </c>
      <c r="S498" t="str">
        <f t="shared" ca="1" si="148"/>
        <v>WW- 8</v>
      </c>
      <c r="T498" t="str">
        <f t="shared" ca="1" si="152"/>
        <v>WTA</v>
      </c>
      <c r="U498" t="str">
        <f t="shared" ca="1" si="153"/>
        <v>DV</v>
      </c>
      <c r="V498" s="37">
        <f t="shared" ca="1" si="154"/>
        <v>1673.1417322834645</v>
      </c>
      <c r="W498" s="37">
        <f t="shared" ca="1" si="155"/>
        <v>2653.1286089238843</v>
      </c>
      <c r="X498" s="37">
        <f t="shared" ca="1" si="156"/>
        <v>4</v>
      </c>
      <c r="Y498" s="37">
        <f t="shared" ca="1" si="157"/>
        <v>6</v>
      </c>
      <c r="Z498" s="35">
        <f t="shared" ca="1" si="166"/>
        <v>2400</v>
      </c>
      <c r="AA498" s="35">
        <f t="shared" ca="1" si="158"/>
        <v>2800</v>
      </c>
      <c r="AB498" s="35">
        <f t="shared" ca="1" si="159"/>
        <v>2400</v>
      </c>
      <c r="AC498" s="35">
        <f t="shared" ca="1" si="160"/>
        <v>2653.1286089238843</v>
      </c>
      <c r="AD498" s="35">
        <f t="shared" ca="1" si="167"/>
        <v>253.12860892388426</v>
      </c>
    </row>
    <row r="499" spans="1:30" x14ac:dyDescent="0.25">
      <c r="A499" t="s">
        <v>173</v>
      </c>
      <c r="B499" t="s">
        <v>4</v>
      </c>
      <c r="C499" t="s">
        <v>175</v>
      </c>
      <c r="D499" s="37">
        <v>3339.8950131233596</v>
      </c>
      <c r="E499" s="37">
        <v>3405.8398950131227</v>
      </c>
      <c r="F499" s="37">
        <v>749</v>
      </c>
      <c r="G499" s="37">
        <f t="shared" si="161"/>
        <v>3339.8950131233596</v>
      </c>
      <c r="H499" s="37">
        <f t="shared" si="149"/>
        <v>65.94488188976311</v>
      </c>
      <c r="I499" s="37">
        <f t="shared" si="150"/>
        <v>2590.8950131233596</v>
      </c>
      <c r="J499" s="37">
        <f t="shared" si="151"/>
        <v>2656.8398950131227</v>
      </c>
      <c r="K499" s="37">
        <f t="shared" si="162"/>
        <v>1</v>
      </c>
      <c r="L499" s="35">
        <f t="shared" si="168"/>
        <v>720</v>
      </c>
      <c r="O499">
        <v>493</v>
      </c>
      <c r="P499">
        <f t="shared" si="163"/>
        <v>313</v>
      </c>
      <c r="Q499">
        <f t="shared" si="164"/>
        <v>1</v>
      </c>
      <c r="R499">
        <f t="shared" ca="1" si="165"/>
        <v>1</v>
      </c>
      <c r="S499" t="str">
        <f t="shared" ca="1" si="148"/>
        <v>WW- 8</v>
      </c>
      <c r="T499" t="str">
        <f t="shared" ca="1" si="152"/>
        <v>TCU</v>
      </c>
      <c r="U499" t="str">
        <f t="shared" ca="1" si="153"/>
        <v>ZE</v>
      </c>
      <c r="V499" s="37">
        <f t="shared" ca="1" si="154"/>
        <v>2653.1286089238843</v>
      </c>
      <c r="W499" s="37">
        <f t="shared" ca="1" si="155"/>
        <v>2731.8687664041995</v>
      </c>
      <c r="X499" s="37">
        <f t="shared" ca="1" si="156"/>
        <v>6</v>
      </c>
      <c r="Y499" s="37">
        <f t="shared" ca="1" si="157"/>
        <v>6</v>
      </c>
      <c r="Z499" s="35">
        <f t="shared" ca="1" si="166"/>
        <v>2400</v>
      </c>
      <c r="AA499" s="35">
        <f t="shared" ca="1" si="158"/>
        <v>2800</v>
      </c>
      <c r="AB499" s="35">
        <f t="shared" ca="1" si="159"/>
        <v>2653.1286089238843</v>
      </c>
      <c r="AC499" s="35">
        <f t="shared" ca="1" si="160"/>
        <v>2731.8687664041995</v>
      </c>
      <c r="AD499" s="35">
        <f t="shared" ca="1" si="167"/>
        <v>78.740157480315247</v>
      </c>
    </row>
    <row r="500" spans="1:30" x14ac:dyDescent="0.25">
      <c r="A500" t="s">
        <v>173</v>
      </c>
      <c r="B500" t="s">
        <v>4</v>
      </c>
      <c r="C500" t="s">
        <v>8</v>
      </c>
      <c r="D500" s="37">
        <v>3405.8398950131227</v>
      </c>
      <c r="E500" s="37">
        <v>3419.9475065616798</v>
      </c>
      <c r="F500" s="37">
        <v>749</v>
      </c>
      <c r="G500" s="37">
        <f t="shared" si="161"/>
        <v>3405.8398950131227</v>
      </c>
      <c r="H500" s="37">
        <f t="shared" si="149"/>
        <v>14.107611548557088</v>
      </c>
      <c r="I500" s="37">
        <f t="shared" si="150"/>
        <v>2656.8398950131227</v>
      </c>
      <c r="J500" s="37">
        <f t="shared" si="151"/>
        <v>2670.9475065616798</v>
      </c>
      <c r="K500" s="37">
        <f t="shared" si="162"/>
        <v>1</v>
      </c>
      <c r="L500" s="35">
        <f t="shared" si="168"/>
        <v>721</v>
      </c>
      <c r="O500">
        <v>494</v>
      </c>
      <c r="P500">
        <f t="shared" si="163"/>
        <v>314</v>
      </c>
      <c r="Q500">
        <f t="shared" si="164"/>
        <v>1</v>
      </c>
      <c r="R500">
        <f t="shared" ca="1" si="165"/>
        <v>2</v>
      </c>
      <c r="S500" t="str">
        <f t="shared" ca="1" si="148"/>
        <v>WW- 8</v>
      </c>
      <c r="T500" t="str">
        <f t="shared" ca="1" si="152"/>
        <v>TCU</v>
      </c>
      <c r="U500" t="str">
        <f t="shared" ca="1" si="153"/>
        <v>ZE</v>
      </c>
      <c r="V500" s="37">
        <f t="shared" ca="1" si="154"/>
        <v>2731.8687664041995</v>
      </c>
      <c r="W500" s="37">
        <f t="shared" ca="1" si="155"/>
        <v>2820.1233595800518</v>
      </c>
      <c r="X500" s="37">
        <f t="shared" ca="1" si="156"/>
        <v>6</v>
      </c>
      <c r="Y500" s="37">
        <f t="shared" ca="1" si="157"/>
        <v>6</v>
      </c>
      <c r="Z500" s="35">
        <f t="shared" ca="1" si="166"/>
        <v>2400</v>
      </c>
      <c r="AA500" s="35">
        <f t="shared" ca="1" si="158"/>
        <v>2800</v>
      </c>
      <c r="AB500" s="35">
        <f t="shared" ca="1" si="159"/>
        <v>2731.8687664041995</v>
      </c>
      <c r="AC500" s="35">
        <f t="shared" ca="1" si="160"/>
        <v>2800</v>
      </c>
      <c r="AD500" s="35">
        <f t="shared" ca="1" si="167"/>
        <v>68.131233595800495</v>
      </c>
    </row>
    <row r="501" spans="1:30" x14ac:dyDescent="0.25">
      <c r="A501" t="s">
        <v>173</v>
      </c>
      <c r="B501" t="s">
        <v>11</v>
      </c>
      <c r="C501" t="s">
        <v>160</v>
      </c>
      <c r="D501" s="37">
        <v>3419.9475065616798</v>
      </c>
      <c r="E501" s="37">
        <v>3487.0078740157478</v>
      </c>
      <c r="F501" s="37">
        <v>749</v>
      </c>
      <c r="G501" s="37">
        <f t="shared" si="161"/>
        <v>3419.9475065616798</v>
      </c>
      <c r="H501" s="37">
        <f t="shared" si="149"/>
        <v>67.060367454068</v>
      </c>
      <c r="I501" s="37">
        <f t="shared" si="150"/>
        <v>2670.9475065616798</v>
      </c>
      <c r="J501" s="37">
        <f t="shared" si="151"/>
        <v>2738.0078740157478</v>
      </c>
      <c r="K501" s="37">
        <f t="shared" si="162"/>
        <v>1</v>
      </c>
      <c r="L501" s="35">
        <f t="shared" si="168"/>
        <v>722</v>
      </c>
      <c r="O501">
        <v>495</v>
      </c>
      <c r="P501">
        <f t="shared" si="163"/>
        <v>314</v>
      </c>
      <c r="Q501">
        <f t="shared" si="164"/>
        <v>2</v>
      </c>
      <c r="R501">
        <f t="shared" ca="1" si="165"/>
        <v>2</v>
      </c>
      <c r="S501" t="str">
        <f t="shared" ca="1" si="148"/>
        <v>WW- 8</v>
      </c>
      <c r="T501" t="str">
        <f t="shared" ca="1" si="152"/>
        <v>TCU</v>
      </c>
      <c r="U501" t="str">
        <f t="shared" ca="1" si="153"/>
        <v>ZE</v>
      </c>
      <c r="V501" s="37">
        <f t="shared" ca="1" si="154"/>
        <v>2731.8687664041995</v>
      </c>
      <c r="W501" s="37">
        <f t="shared" ca="1" si="155"/>
        <v>2820.1233595800518</v>
      </c>
      <c r="X501" s="37">
        <f t="shared" ca="1" si="156"/>
        <v>6</v>
      </c>
      <c r="Y501" s="37">
        <f t="shared" ca="1" si="157"/>
        <v>7</v>
      </c>
      <c r="Z501" s="35">
        <f t="shared" ca="1" si="166"/>
        <v>2800</v>
      </c>
      <c r="AA501" s="35">
        <f t="shared" ca="1" si="158"/>
        <v>3200</v>
      </c>
      <c r="AB501" s="35">
        <f t="shared" ca="1" si="159"/>
        <v>2800</v>
      </c>
      <c r="AC501" s="35">
        <f t="shared" ca="1" si="160"/>
        <v>2820.1233595800518</v>
      </c>
      <c r="AD501" s="35">
        <f t="shared" ca="1" si="167"/>
        <v>20.123359580051783</v>
      </c>
    </row>
    <row r="502" spans="1:30" x14ac:dyDescent="0.25">
      <c r="A502" t="s">
        <v>149</v>
      </c>
      <c r="B502" t="s">
        <v>11</v>
      </c>
      <c r="C502" t="s">
        <v>141</v>
      </c>
      <c r="D502" s="37">
        <v>1001.9685039370078</v>
      </c>
      <c r="E502" s="37">
        <v>1056.1023622047244</v>
      </c>
      <c r="F502" s="37">
        <v>1016</v>
      </c>
      <c r="G502" s="37">
        <f t="shared" si="161"/>
        <v>1016</v>
      </c>
      <c r="H502" s="37">
        <f t="shared" si="149"/>
        <v>40.102362204724386</v>
      </c>
      <c r="I502" s="37">
        <f t="shared" si="150"/>
        <v>0</v>
      </c>
      <c r="J502" s="37">
        <f t="shared" si="151"/>
        <v>40.102362204724386</v>
      </c>
      <c r="K502" s="37">
        <f t="shared" si="162"/>
        <v>1</v>
      </c>
      <c r="L502" s="35">
        <f t="shared" si="168"/>
        <v>723</v>
      </c>
      <c r="O502">
        <v>496</v>
      </c>
      <c r="P502">
        <f t="shared" si="163"/>
        <v>315</v>
      </c>
      <c r="Q502">
        <f t="shared" si="164"/>
        <v>1</v>
      </c>
      <c r="R502">
        <f t="shared" ca="1" si="165"/>
        <v>1</v>
      </c>
      <c r="S502" t="str">
        <f t="shared" ca="1" si="148"/>
        <v>WW- 8</v>
      </c>
      <c r="T502" t="str">
        <f t="shared" ca="1" si="152"/>
        <v>WTA</v>
      </c>
      <c r="U502" t="str">
        <f t="shared" ca="1" si="153"/>
        <v>DV</v>
      </c>
      <c r="V502" s="37">
        <f t="shared" ca="1" si="154"/>
        <v>2820.1233595800518</v>
      </c>
      <c r="W502" s="37">
        <f t="shared" ca="1" si="155"/>
        <v>3005.1627296587926</v>
      </c>
      <c r="X502" s="37">
        <f t="shared" ca="1" si="156"/>
        <v>7</v>
      </c>
      <c r="Y502" s="37">
        <f t="shared" ca="1" si="157"/>
        <v>7</v>
      </c>
      <c r="Z502" s="35">
        <f t="shared" ca="1" si="166"/>
        <v>2800</v>
      </c>
      <c r="AA502" s="35">
        <f t="shared" ca="1" si="158"/>
        <v>3200</v>
      </c>
      <c r="AB502" s="35">
        <f t="shared" ca="1" si="159"/>
        <v>2820.1233595800518</v>
      </c>
      <c r="AC502" s="35">
        <f t="shared" ca="1" si="160"/>
        <v>3005.1627296587926</v>
      </c>
      <c r="AD502" s="35">
        <f t="shared" ca="1" si="167"/>
        <v>185.03937007874083</v>
      </c>
    </row>
    <row r="503" spans="1:30" x14ac:dyDescent="0.25">
      <c r="A503" t="s">
        <v>149</v>
      </c>
      <c r="B503" t="s">
        <v>4</v>
      </c>
      <c r="C503" t="s">
        <v>153</v>
      </c>
      <c r="D503" s="37">
        <v>1056.1023622047244</v>
      </c>
      <c r="E503" s="37">
        <v>1099.0813648293963</v>
      </c>
      <c r="F503" s="37">
        <v>1016</v>
      </c>
      <c r="G503" s="37">
        <f t="shared" si="161"/>
        <v>1056.1023622047244</v>
      </c>
      <c r="H503" s="37">
        <f t="shared" si="149"/>
        <v>42.979002624671921</v>
      </c>
      <c r="I503" s="37">
        <f t="shared" si="150"/>
        <v>40.102362204724386</v>
      </c>
      <c r="J503" s="37">
        <f t="shared" si="151"/>
        <v>83.081364829396307</v>
      </c>
      <c r="K503" s="37">
        <f t="shared" si="162"/>
        <v>1</v>
      </c>
      <c r="L503" s="35">
        <f t="shared" si="168"/>
        <v>724</v>
      </c>
      <c r="O503">
        <v>497</v>
      </c>
      <c r="P503">
        <f t="shared" si="163"/>
        <v>316</v>
      </c>
      <c r="Q503">
        <f t="shared" si="164"/>
        <v>1</v>
      </c>
      <c r="R503">
        <f t="shared" ca="1" si="165"/>
        <v>3</v>
      </c>
      <c r="S503" t="str">
        <f t="shared" ca="1" si="148"/>
        <v>WW- 8</v>
      </c>
      <c r="T503" t="str">
        <f t="shared" ca="1" si="152"/>
        <v>WTA</v>
      </c>
      <c r="U503" t="str">
        <f t="shared" ca="1" si="153"/>
        <v>DV</v>
      </c>
      <c r="V503" s="37">
        <f t="shared" ca="1" si="154"/>
        <v>3005.1627296587926</v>
      </c>
      <c r="W503" s="37">
        <f t="shared" ca="1" si="155"/>
        <v>3972.0262467191596</v>
      </c>
      <c r="X503" s="37">
        <f t="shared" ca="1" si="156"/>
        <v>7</v>
      </c>
      <c r="Y503" s="37">
        <f t="shared" ca="1" si="157"/>
        <v>7</v>
      </c>
      <c r="Z503" s="35">
        <f t="shared" ca="1" si="166"/>
        <v>2800</v>
      </c>
      <c r="AA503" s="35">
        <f t="shared" ca="1" si="158"/>
        <v>3200</v>
      </c>
      <c r="AB503" s="35">
        <f t="shared" ca="1" si="159"/>
        <v>3005.1627296587926</v>
      </c>
      <c r="AC503" s="35">
        <f t="shared" ca="1" si="160"/>
        <v>3200</v>
      </c>
      <c r="AD503" s="35">
        <f t="shared" ca="1" si="167"/>
        <v>194.83727034120739</v>
      </c>
    </row>
    <row r="504" spans="1:30" x14ac:dyDescent="0.25">
      <c r="A504" t="s">
        <v>149</v>
      </c>
      <c r="B504" t="s">
        <v>4</v>
      </c>
      <c r="C504" t="s">
        <v>93</v>
      </c>
      <c r="D504" s="37">
        <v>1099.0813648293963</v>
      </c>
      <c r="E504" s="37">
        <v>1339.8950131233594</v>
      </c>
      <c r="F504" s="37">
        <v>1016</v>
      </c>
      <c r="G504" s="37">
        <f t="shared" si="161"/>
        <v>1099.0813648293963</v>
      </c>
      <c r="H504" s="37">
        <f t="shared" si="149"/>
        <v>240.81364829396307</v>
      </c>
      <c r="I504" s="37">
        <f t="shared" si="150"/>
        <v>83.081364829396307</v>
      </c>
      <c r="J504" s="37">
        <f t="shared" si="151"/>
        <v>323.89501312335938</v>
      </c>
      <c r="K504" s="37">
        <f t="shared" si="162"/>
        <v>1</v>
      </c>
      <c r="L504" s="35">
        <f t="shared" si="168"/>
        <v>725</v>
      </c>
      <c r="O504">
        <v>498</v>
      </c>
      <c r="P504">
        <f t="shared" si="163"/>
        <v>316</v>
      </c>
      <c r="Q504">
        <f t="shared" si="164"/>
        <v>2</v>
      </c>
      <c r="R504">
        <f t="shared" ca="1" si="165"/>
        <v>3</v>
      </c>
      <c r="S504" t="str">
        <f t="shared" ca="1" si="148"/>
        <v>WW- 8</v>
      </c>
      <c r="T504" t="str">
        <f t="shared" ca="1" si="152"/>
        <v>WTA</v>
      </c>
      <c r="U504" t="str">
        <f t="shared" ca="1" si="153"/>
        <v>DV</v>
      </c>
      <c r="V504" s="37">
        <f t="shared" ca="1" si="154"/>
        <v>3005.1627296587926</v>
      </c>
      <c r="W504" s="37">
        <f t="shared" ca="1" si="155"/>
        <v>3972.0262467191596</v>
      </c>
      <c r="X504" s="37">
        <f t="shared" ca="1" si="156"/>
        <v>7</v>
      </c>
      <c r="Y504" s="37">
        <f t="shared" ca="1" si="157"/>
        <v>8</v>
      </c>
      <c r="Z504" s="35">
        <f t="shared" ca="1" si="166"/>
        <v>3200</v>
      </c>
      <c r="AA504" s="35">
        <f t="shared" ca="1" si="158"/>
        <v>3600</v>
      </c>
      <c r="AB504" s="35">
        <f t="shared" ca="1" si="159"/>
        <v>3200</v>
      </c>
      <c r="AC504" s="35">
        <f t="shared" ca="1" si="160"/>
        <v>3600</v>
      </c>
      <c r="AD504" s="35">
        <f t="shared" ca="1" si="167"/>
        <v>400</v>
      </c>
    </row>
    <row r="505" spans="1:30" x14ac:dyDescent="0.25">
      <c r="A505" t="s">
        <v>149</v>
      </c>
      <c r="B505" t="s">
        <v>4</v>
      </c>
      <c r="C505" t="s">
        <v>154</v>
      </c>
      <c r="D505" s="37">
        <v>1339.8950131233594</v>
      </c>
      <c r="E505" s="37">
        <v>1410.1049868766404</v>
      </c>
      <c r="F505" s="37">
        <v>1016</v>
      </c>
      <c r="G505" s="37">
        <f t="shared" si="161"/>
        <v>1339.8950131233594</v>
      </c>
      <c r="H505" s="37">
        <f t="shared" si="149"/>
        <v>70.20997375328102</v>
      </c>
      <c r="I505" s="37">
        <f t="shared" si="150"/>
        <v>323.89501312335938</v>
      </c>
      <c r="J505" s="37">
        <f t="shared" si="151"/>
        <v>394.1049868766404</v>
      </c>
      <c r="K505" s="37">
        <f t="shared" si="162"/>
        <v>1</v>
      </c>
      <c r="L505" s="35">
        <f t="shared" si="168"/>
        <v>726</v>
      </c>
      <c r="O505">
        <v>499</v>
      </c>
      <c r="P505">
        <f t="shared" si="163"/>
        <v>316</v>
      </c>
      <c r="Q505">
        <f t="shared" si="164"/>
        <v>3</v>
      </c>
      <c r="R505">
        <f t="shared" ca="1" si="165"/>
        <v>3</v>
      </c>
      <c r="S505" t="str">
        <f t="shared" ca="1" si="148"/>
        <v>WW- 8</v>
      </c>
      <c r="T505" t="str">
        <f t="shared" ca="1" si="152"/>
        <v>WTA</v>
      </c>
      <c r="U505" t="str">
        <f t="shared" ca="1" si="153"/>
        <v>DV</v>
      </c>
      <c r="V505" s="37">
        <f t="shared" ca="1" si="154"/>
        <v>3005.1627296587926</v>
      </c>
      <c r="W505" s="37">
        <f t="shared" ca="1" si="155"/>
        <v>3972.0262467191596</v>
      </c>
      <c r="X505" s="37">
        <f t="shared" ca="1" si="156"/>
        <v>7</v>
      </c>
      <c r="Y505" s="37">
        <f t="shared" ca="1" si="157"/>
        <v>9</v>
      </c>
      <c r="Z505" s="35">
        <f t="shared" ca="1" si="166"/>
        <v>3600</v>
      </c>
      <c r="AA505" s="35">
        <f t="shared" ca="1" si="158"/>
        <v>4000</v>
      </c>
      <c r="AB505" s="35">
        <f t="shared" ca="1" si="159"/>
        <v>3600</v>
      </c>
      <c r="AC505" s="35">
        <f t="shared" ca="1" si="160"/>
        <v>3972.0262467191596</v>
      </c>
      <c r="AD505" s="35">
        <f t="shared" ca="1" si="167"/>
        <v>372.02624671915964</v>
      </c>
    </row>
    <row r="506" spans="1:30" x14ac:dyDescent="0.25">
      <c r="A506" t="s">
        <v>149</v>
      </c>
      <c r="B506" t="s">
        <v>4</v>
      </c>
      <c r="C506" t="s">
        <v>93</v>
      </c>
      <c r="D506" s="37">
        <v>1410.1049868766404</v>
      </c>
      <c r="E506" s="37">
        <v>1423.8845144356956</v>
      </c>
      <c r="F506" s="37">
        <v>1016</v>
      </c>
      <c r="G506" s="37">
        <f t="shared" si="161"/>
        <v>1410.1049868766404</v>
      </c>
      <c r="H506" s="37">
        <f t="shared" si="149"/>
        <v>13.779527559055168</v>
      </c>
      <c r="I506" s="37">
        <f t="shared" si="150"/>
        <v>394.1049868766404</v>
      </c>
      <c r="J506" s="37">
        <f t="shared" si="151"/>
        <v>407.88451443569556</v>
      </c>
      <c r="K506" s="37">
        <f t="shared" si="162"/>
        <v>2</v>
      </c>
      <c r="L506" s="35">
        <f t="shared" si="168"/>
        <v>727</v>
      </c>
      <c r="O506">
        <v>500</v>
      </c>
      <c r="P506">
        <f t="shared" si="163"/>
        <v>317</v>
      </c>
      <c r="Q506">
        <f t="shared" si="164"/>
        <v>1</v>
      </c>
      <c r="R506">
        <f t="shared" ca="1" si="165"/>
        <v>2</v>
      </c>
      <c r="S506" t="str">
        <f t="shared" ca="1" si="148"/>
        <v>WW- 8</v>
      </c>
      <c r="T506" t="str">
        <f t="shared" ca="1" si="152"/>
        <v>TCU</v>
      </c>
      <c r="U506" t="str">
        <f t="shared" ca="1" si="153"/>
        <v>ZE</v>
      </c>
      <c r="V506" s="37">
        <f t="shared" ca="1" si="154"/>
        <v>3972.0262467191596</v>
      </c>
      <c r="W506" s="37">
        <f t="shared" ca="1" si="155"/>
        <v>4211.8556430446188</v>
      </c>
      <c r="X506" s="37">
        <f t="shared" ca="1" si="156"/>
        <v>9</v>
      </c>
      <c r="Y506" s="37">
        <f t="shared" ca="1" si="157"/>
        <v>9</v>
      </c>
      <c r="Z506" s="35">
        <f t="shared" ca="1" si="166"/>
        <v>3600</v>
      </c>
      <c r="AA506" s="35">
        <f t="shared" ca="1" si="158"/>
        <v>4000</v>
      </c>
      <c r="AB506" s="35">
        <f t="shared" ca="1" si="159"/>
        <v>3972.0262467191596</v>
      </c>
      <c r="AC506" s="35">
        <f t="shared" ca="1" si="160"/>
        <v>4000</v>
      </c>
      <c r="AD506" s="35">
        <f t="shared" ca="1" si="167"/>
        <v>27.973753280840356</v>
      </c>
    </row>
    <row r="507" spans="1:30" x14ac:dyDescent="0.25">
      <c r="A507" t="s">
        <v>149</v>
      </c>
      <c r="B507" t="s">
        <v>4</v>
      </c>
      <c r="C507" t="s">
        <v>155</v>
      </c>
      <c r="D507" s="37">
        <v>1423.8845144356956</v>
      </c>
      <c r="E507" s="37">
        <v>1516.0761154855643</v>
      </c>
      <c r="F507" s="37">
        <v>1016</v>
      </c>
      <c r="G507" s="37">
        <f t="shared" si="161"/>
        <v>1423.8845144356956</v>
      </c>
      <c r="H507" s="37">
        <f t="shared" si="149"/>
        <v>92.191601049868723</v>
      </c>
      <c r="I507" s="37">
        <f t="shared" si="150"/>
        <v>407.88451443569556</v>
      </c>
      <c r="J507" s="37">
        <f t="shared" si="151"/>
        <v>500.07611548556429</v>
      </c>
      <c r="K507" s="37">
        <f t="shared" si="162"/>
        <v>1</v>
      </c>
      <c r="L507" s="35">
        <f t="shared" si="168"/>
        <v>729</v>
      </c>
      <c r="O507">
        <v>501</v>
      </c>
      <c r="P507">
        <f t="shared" si="163"/>
        <v>317</v>
      </c>
      <c r="Q507">
        <f t="shared" si="164"/>
        <v>2</v>
      </c>
      <c r="R507">
        <f t="shared" ca="1" si="165"/>
        <v>2</v>
      </c>
      <c r="S507" t="str">
        <f t="shared" ca="1" si="148"/>
        <v>WW- 8</v>
      </c>
      <c r="T507" t="str">
        <f t="shared" ca="1" si="152"/>
        <v>TCU</v>
      </c>
      <c r="U507" t="str">
        <f t="shared" ca="1" si="153"/>
        <v>ZE</v>
      </c>
      <c r="V507" s="37">
        <f t="shared" ca="1" si="154"/>
        <v>3972.0262467191596</v>
      </c>
      <c r="W507" s="37">
        <f t="shared" ca="1" si="155"/>
        <v>4211.8556430446188</v>
      </c>
      <c r="X507" s="37">
        <f t="shared" ca="1" si="156"/>
        <v>9</v>
      </c>
      <c r="Y507" s="37">
        <f t="shared" ca="1" si="157"/>
        <v>10</v>
      </c>
      <c r="Z507" s="35">
        <f t="shared" ca="1" si="166"/>
        <v>4000</v>
      </c>
      <c r="AA507" s="35">
        <f t="shared" ca="1" si="158"/>
        <v>4400</v>
      </c>
      <c r="AB507" s="35">
        <f t="shared" ca="1" si="159"/>
        <v>4000</v>
      </c>
      <c r="AC507" s="35">
        <f t="shared" ca="1" si="160"/>
        <v>4211.8556430446188</v>
      </c>
      <c r="AD507" s="35">
        <f t="shared" ca="1" si="167"/>
        <v>211.85564304461877</v>
      </c>
    </row>
    <row r="508" spans="1:30" x14ac:dyDescent="0.25">
      <c r="A508" t="s">
        <v>149</v>
      </c>
      <c r="B508" t="s">
        <v>4</v>
      </c>
      <c r="C508" t="s">
        <v>154</v>
      </c>
      <c r="D508" s="37">
        <v>1516.0761154855643</v>
      </c>
      <c r="E508" s="37">
        <v>1683.0708661417323</v>
      </c>
      <c r="F508" s="37">
        <v>1016</v>
      </c>
      <c r="G508" s="37">
        <f t="shared" si="161"/>
        <v>1516.0761154855643</v>
      </c>
      <c r="H508" s="37">
        <f t="shared" si="149"/>
        <v>166.99475065616798</v>
      </c>
      <c r="I508" s="37">
        <f t="shared" si="150"/>
        <v>500.07611548556429</v>
      </c>
      <c r="J508" s="37">
        <f t="shared" si="151"/>
        <v>667.07086614173227</v>
      </c>
      <c r="K508" s="37">
        <f t="shared" si="162"/>
        <v>1</v>
      </c>
      <c r="L508" s="35">
        <f t="shared" si="168"/>
        <v>730</v>
      </c>
      <c r="O508">
        <v>502</v>
      </c>
      <c r="P508">
        <f t="shared" si="163"/>
        <v>318</v>
      </c>
      <c r="Q508">
        <f t="shared" si="164"/>
        <v>1</v>
      </c>
      <c r="R508">
        <f t="shared" ca="1" si="165"/>
        <v>2</v>
      </c>
      <c r="S508" t="str">
        <f t="shared" ca="1" si="148"/>
        <v>WW- 8</v>
      </c>
      <c r="T508" t="str">
        <f t="shared" ca="1" si="152"/>
        <v>TCU</v>
      </c>
      <c r="U508" t="str">
        <f t="shared" ca="1" si="153"/>
        <v>AR</v>
      </c>
      <c r="V508" s="37">
        <f t="shared" ca="1" si="154"/>
        <v>4211.8556430446188</v>
      </c>
      <c r="W508" s="37">
        <f t="shared" ca="1" si="155"/>
        <v>4431.0157480314956</v>
      </c>
      <c r="X508" s="37">
        <f t="shared" ca="1" si="156"/>
        <v>10</v>
      </c>
      <c r="Y508" s="37">
        <f t="shared" ca="1" si="157"/>
        <v>10</v>
      </c>
      <c r="Z508" s="35">
        <f t="shared" ca="1" si="166"/>
        <v>4000</v>
      </c>
      <c r="AA508" s="35">
        <f t="shared" ca="1" si="158"/>
        <v>4400</v>
      </c>
      <c r="AB508" s="35">
        <f t="shared" ca="1" si="159"/>
        <v>4211.8556430446188</v>
      </c>
      <c r="AC508" s="35">
        <f t="shared" ca="1" si="160"/>
        <v>4400</v>
      </c>
      <c r="AD508" s="35">
        <f t="shared" ca="1" si="167"/>
        <v>188.14435695538123</v>
      </c>
    </row>
    <row r="509" spans="1:30" x14ac:dyDescent="0.25">
      <c r="A509" t="s">
        <v>149</v>
      </c>
      <c r="B509" t="s">
        <v>4</v>
      </c>
      <c r="C509" t="s">
        <v>156</v>
      </c>
      <c r="D509" s="37">
        <v>1683.0708661417323</v>
      </c>
      <c r="E509" s="37">
        <v>2225.0656167979005</v>
      </c>
      <c r="F509" s="37">
        <v>1016</v>
      </c>
      <c r="G509" s="37">
        <f t="shared" si="161"/>
        <v>1683.0708661417323</v>
      </c>
      <c r="H509" s="37">
        <f t="shared" si="149"/>
        <v>541.99475065616821</v>
      </c>
      <c r="I509" s="37">
        <f t="shared" si="150"/>
        <v>667.07086614173227</v>
      </c>
      <c r="J509" s="37">
        <f t="shared" si="151"/>
        <v>1209.0656167979005</v>
      </c>
      <c r="K509" s="37">
        <f t="shared" si="162"/>
        <v>3</v>
      </c>
      <c r="L509" s="35">
        <f t="shared" si="168"/>
        <v>731</v>
      </c>
      <c r="O509">
        <v>503</v>
      </c>
      <c r="P509">
        <f t="shared" si="163"/>
        <v>318</v>
      </c>
      <c r="Q509">
        <f t="shared" si="164"/>
        <v>2</v>
      </c>
      <c r="R509">
        <f t="shared" ca="1" si="165"/>
        <v>2</v>
      </c>
      <c r="S509" t="str">
        <f t="shared" ca="1" si="148"/>
        <v>WW- 8</v>
      </c>
      <c r="T509" t="str">
        <f t="shared" ca="1" si="152"/>
        <v>TCU</v>
      </c>
      <c r="U509" t="str">
        <f t="shared" ca="1" si="153"/>
        <v>AR</v>
      </c>
      <c r="V509" s="37">
        <f t="shared" ca="1" si="154"/>
        <v>4211.8556430446188</v>
      </c>
      <c r="W509" s="37">
        <f t="shared" ca="1" si="155"/>
        <v>4431.0157480314956</v>
      </c>
      <c r="X509" s="37">
        <f t="shared" ca="1" si="156"/>
        <v>10</v>
      </c>
      <c r="Y509" s="37">
        <f t="shared" ca="1" si="157"/>
        <v>11</v>
      </c>
      <c r="Z509" s="35">
        <f t="shared" ca="1" si="166"/>
        <v>4400</v>
      </c>
      <c r="AA509" s="35">
        <f t="shared" ca="1" si="158"/>
        <v>4800</v>
      </c>
      <c r="AB509" s="35">
        <f t="shared" ca="1" si="159"/>
        <v>4400</v>
      </c>
      <c r="AC509" s="35">
        <f t="shared" ca="1" si="160"/>
        <v>4431.0157480314956</v>
      </c>
      <c r="AD509" s="35">
        <f t="shared" ca="1" si="167"/>
        <v>31.015748031495605</v>
      </c>
    </row>
    <row r="510" spans="1:30" x14ac:dyDescent="0.25">
      <c r="A510" t="s">
        <v>149</v>
      </c>
      <c r="B510" t="s">
        <v>4</v>
      </c>
      <c r="C510" t="s">
        <v>157</v>
      </c>
      <c r="D510" s="37">
        <v>2225.0656167979005</v>
      </c>
      <c r="E510" s="37">
        <v>2232.9396325459315</v>
      </c>
      <c r="F510" s="37">
        <v>1016</v>
      </c>
      <c r="G510" s="37">
        <f t="shared" si="161"/>
        <v>2225.0656167979005</v>
      </c>
      <c r="H510" s="37">
        <f t="shared" si="149"/>
        <v>7.87401574803107</v>
      </c>
      <c r="I510" s="37">
        <f t="shared" si="150"/>
        <v>1209.0656167979005</v>
      </c>
      <c r="J510" s="37">
        <f t="shared" si="151"/>
        <v>1216.9396325459315</v>
      </c>
      <c r="K510" s="37">
        <f t="shared" si="162"/>
        <v>1</v>
      </c>
      <c r="L510" s="35">
        <f t="shared" si="168"/>
        <v>734</v>
      </c>
      <c r="O510">
        <v>504</v>
      </c>
      <c r="P510">
        <f t="shared" si="163"/>
        <v>319</v>
      </c>
      <c r="Q510">
        <f t="shared" si="164"/>
        <v>1</v>
      </c>
      <c r="R510">
        <f t="shared" ca="1" si="165"/>
        <v>1</v>
      </c>
      <c r="S510" t="str">
        <f t="shared" ref="S510:S573" ca="1" si="169">OFFSET($A$6,P510,0)</f>
        <v>ER-18-2</v>
      </c>
      <c r="T510" t="str">
        <f t="shared" ca="1" si="152"/>
        <v>TCU</v>
      </c>
      <c r="U510" t="str">
        <f t="shared" ca="1" si="153"/>
        <v>QF</v>
      </c>
      <c r="V510" s="37">
        <f t="shared" ca="1" si="154"/>
        <v>0</v>
      </c>
      <c r="W510" s="37">
        <f t="shared" ca="1" si="155"/>
        <v>55.07611548556406</v>
      </c>
      <c r="X510" s="37">
        <f t="shared" ref="X510:X573" ca="1" si="170">TRUNC(V510/400)</f>
        <v>0</v>
      </c>
      <c r="Y510" s="37">
        <f t="shared" ca="1" si="157"/>
        <v>0</v>
      </c>
      <c r="Z510" s="35">
        <f t="shared" ca="1" si="166"/>
        <v>0</v>
      </c>
      <c r="AA510" s="35">
        <f t="shared" ref="AA510:AA573" ca="1" si="171">400*(Y510+1)</f>
        <v>400</v>
      </c>
      <c r="AB510" s="35">
        <f t="shared" ca="1" si="159"/>
        <v>0</v>
      </c>
      <c r="AC510" s="35">
        <f t="shared" ca="1" si="160"/>
        <v>55.07611548556406</v>
      </c>
      <c r="AD510" s="35">
        <f t="shared" ref="AD510:AD573" ca="1" si="172">AC510-AB510</f>
        <v>55.07611548556406</v>
      </c>
    </row>
    <row r="511" spans="1:30" x14ac:dyDescent="0.25">
      <c r="A511" t="s">
        <v>149</v>
      </c>
      <c r="B511" t="s">
        <v>4</v>
      </c>
      <c r="C511" t="s">
        <v>158</v>
      </c>
      <c r="D511" s="37">
        <v>2232.9396325459315</v>
      </c>
      <c r="E511" s="37">
        <v>2240.1574803149606</v>
      </c>
      <c r="F511" s="37">
        <v>1016</v>
      </c>
      <c r="G511" s="37">
        <f t="shared" si="161"/>
        <v>2232.9396325459315</v>
      </c>
      <c r="H511" s="37">
        <f t="shared" si="149"/>
        <v>7.2178477690290492</v>
      </c>
      <c r="I511" s="37">
        <f t="shared" si="150"/>
        <v>1216.9396325459315</v>
      </c>
      <c r="J511" s="37">
        <f t="shared" si="151"/>
        <v>1224.1574803149606</v>
      </c>
      <c r="K511" s="37">
        <f t="shared" si="162"/>
        <v>1</v>
      </c>
      <c r="L511" s="35">
        <f t="shared" si="168"/>
        <v>735</v>
      </c>
      <c r="O511">
        <v>505</v>
      </c>
      <c r="P511">
        <f t="shared" si="163"/>
        <v>320</v>
      </c>
      <c r="Q511">
        <f t="shared" si="164"/>
        <v>1</v>
      </c>
      <c r="R511">
        <f t="shared" ca="1" si="165"/>
        <v>1</v>
      </c>
      <c r="S511" t="str">
        <f t="shared" ca="1" si="169"/>
        <v>ER-18-2</v>
      </c>
      <c r="T511" t="str">
        <f t="shared" ca="1" si="152"/>
        <v>WTA</v>
      </c>
      <c r="U511" t="str">
        <f t="shared" ca="1" si="153"/>
        <v>QF, AR</v>
      </c>
      <c r="V511" s="37">
        <f t="shared" ca="1" si="154"/>
        <v>55.07611548556406</v>
      </c>
      <c r="W511" s="37">
        <f t="shared" ca="1" si="155"/>
        <v>79.026246719160099</v>
      </c>
      <c r="X511" s="37">
        <f t="shared" ca="1" si="170"/>
        <v>0</v>
      </c>
      <c r="Y511" s="37">
        <f t="shared" ca="1" si="157"/>
        <v>0</v>
      </c>
      <c r="Z511" s="35">
        <f t="shared" ca="1" si="166"/>
        <v>0</v>
      </c>
      <c r="AA511" s="35">
        <f t="shared" ca="1" si="171"/>
        <v>400</v>
      </c>
      <c r="AB511" s="35">
        <f t="shared" ca="1" si="159"/>
        <v>55.07611548556406</v>
      </c>
      <c r="AC511" s="35">
        <f t="shared" ca="1" si="160"/>
        <v>79.026246719160099</v>
      </c>
      <c r="AD511" s="35">
        <f t="shared" ca="1" si="172"/>
        <v>23.950131233596039</v>
      </c>
    </row>
    <row r="512" spans="1:30" x14ac:dyDescent="0.25">
      <c r="A512" t="s">
        <v>149</v>
      </c>
      <c r="B512" t="s">
        <v>4</v>
      </c>
      <c r="C512" t="s">
        <v>157</v>
      </c>
      <c r="D512" s="37">
        <v>2240.1574803149606</v>
      </c>
      <c r="E512" s="37">
        <v>2443.8976377952754</v>
      </c>
      <c r="F512" s="37">
        <v>1016</v>
      </c>
      <c r="G512" s="37">
        <f t="shared" si="161"/>
        <v>2240.1574803149606</v>
      </c>
      <c r="H512" s="37">
        <f t="shared" si="149"/>
        <v>203.74015748031479</v>
      </c>
      <c r="I512" s="37">
        <f t="shared" si="150"/>
        <v>1224.1574803149606</v>
      </c>
      <c r="J512" s="37">
        <f t="shared" si="151"/>
        <v>1427.8976377952754</v>
      </c>
      <c r="K512" s="37">
        <f t="shared" si="162"/>
        <v>1</v>
      </c>
      <c r="L512" s="35">
        <f t="shared" si="168"/>
        <v>736</v>
      </c>
      <c r="O512">
        <v>506</v>
      </c>
      <c r="P512">
        <f t="shared" si="163"/>
        <v>321</v>
      </c>
      <c r="Q512">
        <f t="shared" si="164"/>
        <v>1</v>
      </c>
      <c r="R512">
        <f t="shared" ca="1" si="165"/>
        <v>1</v>
      </c>
      <c r="S512" t="str">
        <f t="shared" ca="1" si="169"/>
        <v>ER-18-2</v>
      </c>
      <c r="T512" t="str">
        <f t="shared" ca="1" si="152"/>
        <v>WTA</v>
      </c>
      <c r="U512" t="str">
        <f t="shared" ca="1" si="153"/>
        <v>QF</v>
      </c>
      <c r="V512" s="37">
        <f t="shared" ca="1" si="154"/>
        <v>79.026246719160099</v>
      </c>
      <c r="W512" s="37">
        <f t="shared" ca="1" si="155"/>
        <v>328.04199475065616</v>
      </c>
      <c r="X512" s="37">
        <f t="shared" ca="1" si="170"/>
        <v>0</v>
      </c>
      <c r="Y512" s="37">
        <f t="shared" ca="1" si="157"/>
        <v>0</v>
      </c>
      <c r="Z512" s="35">
        <f t="shared" ca="1" si="166"/>
        <v>0</v>
      </c>
      <c r="AA512" s="35">
        <f t="shared" ca="1" si="171"/>
        <v>400</v>
      </c>
      <c r="AB512" s="35">
        <f t="shared" ca="1" si="159"/>
        <v>79.026246719160099</v>
      </c>
      <c r="AC512" s="35">
        <f t="shared" ca="1" si="160"/>
        <v>328.04199475065616</v>
      </c>
      <c r="AD512" s="35">
        <f t="shared" ca="1" si="172"/>
        <v>249.01574803149606</v>
      </c>
    </row>
    <row r="513" spans="1:30" x14ac:dyDescent="0.25">
      <c r="A513" t="s">
        <v>149</v>
      </c>
      <c r="B513" t="s">
        <v>4</v>
      </c>
      <c r="C513" t="s">
        <v>157</v>
      </c>
      <c r="D513" s="37">
        <v>2443.8976377952754</v>
      </c>
      <c r="E513" s="37">
        <v>2500</v>
      </c>
      <c r="F513" s="37">
        <v>1016</v>
      </c>
      <c r="G513" s="37">
        <f t="shared" si="161"/>
        <v>2443.8976377952754</v>
      </c>
      <c r="H513" s="37">
        <f t="shared" si="149"/>
        <v>56.102362204724614</v>
      </c>
      <c r="I513" s="37">
        <f t="shared" si="150"/>
        <v>1427.8976377952754</v>
      </c>
      <c r="J513" s="37">
        <f t="shared" si="151"/>
        <v>1484</v>
      </c>
      <c r="K513" s="37">
        <f t="shared" si="162"/>
        <v>1</v>
      </c>
      <c r="L513" s="35">
        <f t="shared" si="168"/>
        <v>737</v>
      </c>
      <c r="O513">
        <v>507</v>
      </c>
      <c r="P513">
        <f t="shared" si="163"/>
        <v>322</v>
      </c>
      <c r="Q513">
        <f t="shared" si="164"/>
        <v>1</v>
      </c>
      <c r="R513">
        <f t="shared" ca="1" si="165"/>
        <v>4</v>
      </c>
      <c r="S513" t="str">
        <f t="shared" ca="1" si="169"/>
        <v>ER-18-2</v>
      </c>
      <c r="T513" t="str">
        <f t="shared" ca="1" si="152"/>
        <v>WTA</v>
      </c>
      <c r="U513" t="str">
        <f t="shared" ca="1" si="153"/>
        <v>QF, CC</v>
      </c>
      <c r="V513" s="37">
        <f t="shared" ca="1" si="154"/>
        <v>328.04199475065616</v>
      </c>
      <c r="W513" s="37">
        <f t="shared" ca="1" si="155"/>
        <v>1289</v>
      </c>
      <c r="X513" s="37">
        <f t="shared" ca="1" si="170"/>
        <v>0</v>
      </c>
      <c r="Y513" s="37">
        <f t="shared" ca="1" si="157"/>
        <v>0</v>
      </c>
      <c r="Z513" s="35">
        <f t="shared" ca="1" si="166"/>
        <v>0</v>
      </c>
      <c r="AA513" s="35">
        <f t="shared" ca="1" si="171"/>
        <v>400</v>
      </c>
      <c r="AB513" s="35">
        <f t="shared" ca="1" si="159"/>
        <v>328.04199475065616</v>
      </c>
      <c r="AC513" s="35">
        <f t="shared" ca="1" si="160"/>
        <v>400</v>
      </c>
      <c r="AD513" s="35">
        <f t="shared" ca="1" si="172"/>
        <v>71.958005249343842</v>
      </c>
    </row>
    <row r="514" spans="1:30" x14ac:dyDescent="0.25">
      <c r="A514" t="s">
        <v>176</v>
      </c>
      <c r="B514" t="s">
        <v>11</v>
      </c>
      <c r="C514" t="s">
        <v>12</v>
      </c>
      <c r="D514" s="37">
        <v>1350.0656167979002</v>
      </c>
      <c r="E514" s="37">
        <v>1535.1049868766402</v>
      </c>
      <c r="F514" s="37">
        <v>1425</v>
      </c>
      <c r="G514" s="37">
        <f t="shared" si="161"/>
        <v>1425</v>
      </c>
      <c r="H514" s="37">
        <f t="shared" si="149"/>
        <v>110.10498687664017</v>
      </c>
      <c r="I514" s="37">
        <f t="shared" si="150"/>
        <v>0</v>
      </c>
      <c r="J514" s="37">
        <f t="shared" si="151"/>
        <v>110.10498687664017</v>
      </c>
      <c r="K514" s="37">
        <f t="shared" si="162"/>
        <v>1</v>
      </c>
      <c r="L514" s="35">
        <f t="shared" si="168"/>
        <v>738</v>
      </c>
      <c r="O514">
        <v>508</v>
      </c>
      <c r="P514">
        <f t="shared" si="163"/>
        <v>322</v>
      </c>
      <c r="Q514">
        <f t="shared" si="164"/>
        <v>2</v>
      </c>
      <c r="R514">
        <f t="shared" ca="1" si="165"/>
        <v>4</v>
      </c>
      <c r="S514" t="str">
        <f t="shared" ca="1" si="169"/>
        <v>ER-18-2</v>
      </c>
      <c r="T514" t="str">
        <f t="shared" ca="1" si="152"/>
        <v>WTA</v>
      </c>
      <c r="U514" t="str">
        <f t="shared" ca="1" si="153"/>
        <v>QF, CC</v>
      </c>
      <c r="V514" s="37">
        <f t="shared" ca="1" si="154"/>
        <v>328.04199475065616</v>
      </c>
      <c r="W514" s="37">
        <f t="shared" ca="1" si="155"/>
        <v>1289</v>
      </c>
      <c r="X514" s="37">
        <f t="shared" ca="1" si="170"/>
        <v>0</v>
      </c>
      <c r="Y514" s="37">
        <f t="shared" ca="1" si="157"/>
        <v>1</v>
      </c>
      <c r="Z514" s="35">
        <f t="shared" ca="1" si="166"/>
        <v>400</v>
      </c>
      <c r="AA514" s="35">
        <f t="shared" ca="1" si="171"/>
        <v>800</v>
      </c>
      <c r="AB514" s="35">
        <f t="shared" ca="1" si="159"/>
        <v>400</v>
      </c>
      <c r="AC514" s="35">
        <f t="shared" ca="1" si="160"/>
        <v>800</v>
      </c>
      <c r="AD514" s="35">
        <f t="shared" ca="1" si="172"/>
        <v>400</v>
      </c>
    </row>
    <row r="515" spans="1:30" x14ac:dyDescent="0.25">
      <c r="A515" t="s">
        <v>176</v>
      </c>
      <c r="B515" t="s">
        <v>11</v>
      </c>
      <c r="C515" t="s">
        <v>178</v>
      </c>
      <c r="D515" s="37">
        <v>1535.1049868766402</v>
      </c>
      <c r="E515" s="37">
        <v>1636.1548556430446</v>
      </c>
      <c r="F515" s="37">
        <v>1425</v>
      </c>
      <c r="G515" s="37">
        <f t="shared" si="161"/>
        <v>1535.1049868766402</v>
      </c>
      <c r="H515" s="37">
        <f t="shared" si="149"/>
        <v>101.04986876640442</v>
      </c>
      <c r="I515" s="37">
        <f t="shared" si="150"/>
        <v>110.10498687664017</v>
      </c>
      <c r="J515" s="37">
        <f t="shared" si="151"/>
        <v>211.15485564304458</v>
      </c>
      <c r="K515" s="37">
        <f t="shared" si="162"/>
        <v>1</v>
      </c>
      <c r="L515" s="35">
        <f t="shared" si="168"/>
        <v>739</v>
      </c>
      <c r="O515">
        <v>509</v>
      </c>
      <c r="P515">
        <f t="shared" si="163"/>
        <v>322</v>
      </c>
      <c r="Q515">
        <f t="shared" si="164"/>
        <v>3</v>
      </c>
      <c r="R515">
        <f t="shared" ca="1" si="165"/>
        <v>4</v>
      </c>
      <c r="S515" t="str">
        <f t="shared" ca="1" si="169"/>
        <v>ER-18-2</v>
      </c>
      <c r="T515" t="str">
        <f t="shared" ca="1" si="152"/>
        <v>WTA</v>
      </c>
      <c r="U515" t="str">
        <f t="shared" ca="1" si="153"/>
        <v>QF, CC</v>
      </c>
      <c r="V515" s="37">
        <f t="shared" ca="1" si="154"/>
        <v>328.04199475065616</v>
      </c>
      <c r="W515" s="37">
        <f t="shared" ca="1" si="155"/>
        <v>1289</v>
      </c>
      <c r="X515" s="37">
        <f t="shared" ca="1" si="170"/>
        <v>0</v>
      </c>
      <c r="Y515" s="37">
        <f t="shared" ca="1" si="157"/>
        <v>2</v>
      </c>
      <c r="Z515" s="35">
        <f t="shared" ca="1" si="166"/>
        <v>800</v>
      </c>
      <c r="AA515" s="35">
        <f t="shared" ca="1" si="171"/>
        <v>1200</v>
      </c>
      <c r="AB515" s="35">
        <f t="shared" ca="1" si="159"/>
        <v>800</v>
      </c>
      <c r="AC515" s="35">
        <f t="shared" ca="1" si="160"/>
        <v>1200</v>
      </c>
      <c r="AD515" s="35">
        <f t="shared" ca="1" si="172"/>
        <v>400</v>
      </c>
    </row>
    <row r="516" spans="1:30" x14ac:dyDescent="0.25">
      <c r="A516" t="s">
        <v>176</v>
      </c>
      <c r="B516" t="s">
        <v>9</v>
      </c>
      <c r="C516" t="s">
        <v>8</v>
      </c>
      <c r="D516" s="37">
        <v>1636.1548556430446</v>
      </c>
      <c r="E516" s="37">
        <v>1667.9790026246717</v>
      </c>
      <c r="F516" s="37">
        <v>1425</v>
      </c>
      <c r="G516" s="37">
        <f t="shared" si="161"/>
        <v>1636.1548556430446</v>
      </c>
      <c r="H516" s="37">
        <f t="shared" si="149"/>
        <v>31.824146981627109</v>
      </c>
      <c r="I516" s="37">
        <f t="shared" si="150"/>
        <v>211.15485564304458</v>
      </c>
      <c r="J516" s="37">
        <f t="shared" si="151"/>
        <v>242.97900262467169</v>
      </c>
      <c r="K516" s="37">
        <f t="shared" si="162"/>
        <v>1</v>
      </c>
      <c r="L516" s="35">
        <f t="shared" si="168"/>
        <v>740</v>
      </c>
      <c r="O516">
        <v>510</v>
      </c>
      <c r="P516">
        <f t="shared" si="163"/>
        <v>322</v>
      </c>
      <c r="Q516">
        <f t="shared" si="164"/>
        <v>4</v>
      </c>
      <c r="R516">
        <f t="shared" ca="1" si="165"/>
        <v>4</v>
      </c>
      <c r="S516" t="str">
        <f t="shared" ca="1" si="169"/>
        <v>ER-18-2</v>
      </c>
      <c r="T516" t="str">
        <f t="shared" ca="1" si="152"/>
        <v>WTA</v>
      </c>
      <c r="U516" t="str">
        <f t="shared" ca="1" si="153"/>
        <v>QF, CC</v>
      </c>
      <c r="V516" s="37">
        <f t="shared" ca="1" si="154"/>
        <v>328.04199475065616</v>
      </c>
      <c r="W516" s="37">
        <f t="shared" ca="1" si="155"/>
        <v>1289</v>
      </c>
      <c r="X516" s="37">
        <f t="shared" ca="1" si="170"/>
        <v>0</v>
      </c>
      <c r="Y516" s="37">
        <f t="shared" ca="1" si="157"/>
        <v>3</v>
      </c>
      <c r="Z516" s="35">
        <f t="shared" ca="1" si="166"/>
        <v>1200</v>
      </c>
      <c r="AA516" s="35">
        <f t="shared" ca="1" si="171"/>
        <v>1600</v>
      </c>
      <c r="AB516" s="35">
        <f t="shared" ca="1" si="159"/>
        <v>1200</v>
      </c>
      <c r="AC516" s="35">
        <f t="shared" ca="1" si="160"/>
        <v>1289</v>
      </c>
      <c r="AD516" s="35">
        <f t="shared" ca="1" si="172"/>
        <v>89</v>
      </c>
    </row>
    <row r="517" spans="1:30" x14ac:dyDescent="0.25">
      <c r="A517" t="s">
        <v>176</v>
      </c>
      <c r="B517" t="s">
        <v>9</v>
      </c>
      <c r="C517" t="s">
        <v>80</v>
      </c>
      <c r="D517" s="37">
        <v>1667.9790026246717</v>
      </c>
      <c r="E517" s="37">
        <v>1981.9553805774278</v>
      </c>
      <c r="F517" s="37">
        <v>1425</v>
      </c>
      <c r="G517" s="37">
        <f t="shared" si="161"/>
        <v>1667.9790026246717</v>
      </c>
      <c r="H517" s="37">
        <f t="shared" ref="H517:H580" si="173">E517-G517</f>
        <v>313.97637795275614</v>
      </c>
      <c r="I517" s="37">
        <f t="shared" ref="I517:I580" si="174">IF(G517=F517,0,I516+H516)</f>
        <v>242.97900262467169</v>
      </c>
      <c r="J517" s="37">
        <f t="shared" ref="J517:J580" si="175">I517+H517</f>
        <v>556.95538057742783</v>
      </c>
      <c r="K517" s="37">
        <f t="shared" si="162"/>
        <v>2</v>
      </c>
      <c r="L517" s="35">
        <f t="shared" si="168"/>
        <v>741</v>
      </c>
      <c r="O517">
        <v>511</v>
      </c>
      <c r="P517">
        <f t="shared" si="163"/>
        <v>323</v>
      </c>
      <c r="Q517">
        <f t="shared" si="164"/>
        <v>1</v>
      </c>
      <c r="R517">
        <f t="shared" ca="1" si="165"/>
        <v>1</v>
      </c>
      <c r="S517" t="str">
        <f t="shared" ca="1" si="169"/>
        <v>ER-20-4</v>
      </c>
      <c r="T517" t="str">
        <f t="shared" ca="1" si="152"/>
        <v>LFA</v>
      </c>
      <c r="U517" t="str">
        <f t="shared" ca="1" si="153"/>
        <v>DV, QF</v>
      </c>
      <c r="V517" s="37">
        <f t="shared" ca="1" si="154"/>
        <v>0</v>
      </c>
      <c r="W517" s="37">
        <f t="shared" ca="1" si="155"/>
        <v>139</v>
      </c>
      <c r="X517" s="37">
        <f t="shared" ca="1" si="170"/>
        <v>0</v>
      </c>
      <c r="Y517" s="37">
        <f t="shared" ca="1" si="157"/>
        <v>0</v>
      </c>
      <c r="Z517" s="35">
        <f t="shared" ca="1" si="166"/>
        <v>0</v>
      </c>
      <c r="AA517" s="35">
        <f t="shared" ca="1" si="171"/>
        <v>400</v>
      </c>
      <c r="AB517" s="35">
        <f t="shared" ca="1" si="159"/>
        <v>0</v>
      </c>
      <c r="AC517" s="35">
        <f t="shared" ca="1" si="160"/>
        <v>139</v>
      </c>
      <c r="AD517" s="35">
        <f t="shared" ca="1" si="172"/>
        <v>139</v>
      </c>
    </row>
    <row r="518" spans="1:30" x14ac:dyDescent="0.25">
      <c r="A518" t="s">
        <v>176</v>
      </c>
      <c r="B518" t="s">
        <v>9</v>
      </c>
      <c r="C518" t="s">
        <v>179</v>
      </c>
      <c r="D518" s="37">
        <v>1981.9553805774278</v>
      </c>
      <c r="E518" s="37">
        <v>2029.8556430446195</v>
      </c>
      <c r="F518" s="37">
        <v>1425</v>
      </c>
      <c r="G518" s="37">
        <f t="shared" si="161"/>
        <v>1981.9553805774278</v>
      </c>
      <c r="H518" s="37">
        <f t="shared" si="173"/>
        <v>47.900262467191624</v>
      </c>
      <c r="I518" s="37">
        <f t="shared" si="174"/>
        <v>556.95538057742783</v>
      </c>
      <c r="J518" s="37">
        <f t="shared" si="175"/>
        <v>604.85564304461946</v>
      </c>
      <c r="K518" s="37">
        <f t="shared" si="162"/>
        <v>1</v>
      </c>
      <c r="L518" s="35">
        <f t="shared" si="168"/>
        <v>743</v>
      </c>
      <c r="O518">
        <v>512</v>
      </c>
      <c r="P518">
        <f t="shared" si="163"/>
        <v>324</v>
      </c>
      <c r="Q518">
        <f t="shared" si="164"/>
        <v>1</v>
      </c>
      <c r="R518">
        <f t="shared" ca="1" si="165"/>
        <v>1</v>
      </c>
      <c r="S518" t="str">
        <f t="shared" ca="1" si="169"/>
        <v>ER-20-4</v>
      </c>
      <c r="T518" t="str">
        <f t="shared" ca="1" si="152"/>
        <v>LFA</v>
      </c>
      <c r="U518" t="str">
        <f t="shared" ca="1" si="153"/>
        <v>GL, DV</v>
      </c>
      <c r="V518" s="37">
        <f t="shared" ca="1" si="154"/>
        <v>139</v>
      </c>
      <c r="W518" s="37">
        <f t="shared" ca="1" si="155"/>
        <v>166.56561679790025</v>
      </c>
      <c r="X518" s="37">
        <f t="shared" ca="1" si="170"/>
        <v>0</v>
      </c>
      <c r="Y518" s="37">
        <f t="shared" ca="1" si="157"/>
        <v>0</v>
      </c>
      <c r="Z518" s="35">
        <f t="shared" ca="1" si="166"/>
        <v>0</v>
      </c>
      <c r="AA518" s="35">
        <f t="shared" ca="1" si="171"/>
        <v>400</v>
      </c>
      <c r="AB518" s="35">
        <f t="shared" ca="1" si="159"/>
        <v>139</v>
      </c>
      <c r="AC518" s="35">
        <f t="shared" ca="1" si="160"/>
        <v>166.56561679790025</v>
      </c>
      <c r="AD518" s="35">
        <f t="shared" ca="1" si="172"/>
        <v>27.565616797900248</v>
      </c>
    </row>
    <row r="519" spans="1:30" x14ac:dyDescent="0.25">
      <c r="A519" t="s">
        <v>176</v>
      </c>
      <c r="B519" t="s">
        <v>9</v>
      </c>
      <c r="C519" t="s">
        <v>180</v>
      </c>
      <c r="D519" s="37">
        <v>2029.8556430446195</v>
      </c>
      <c r="E519" s="37">
        <v>2066.9291338582675</v>
      </c>
      <c r="F519" s="37">
        <v>1425</v>
      </c>
      <c r="G519" s="37">
        <f t="shared" si="161"/>
        <v>2029.8556430446195</v>
      </c>
      <c r="H519" s="37">
        <f t="shared" si="173"/>
        <v>37.07349081364805</v>
      </c>
      <c r="I519" s="37">
        <f t="shared" si="174"/>
        <v>604.85564304461946</v>
      </c>
      <c r="J519" s="37">
        <f t="shared" si="175"/>
        <v>641.92913385826751</v>
      </c>
      <c r="K519" s="37">
        <f t="shared" si="162"/>
        <v>1</v>
      </c>
      <c r="L519" s="35">
        <f t="shared" si="168"/>
        <v>744</v>
      </c>
      <c r="O519">
        <v>513</v>
      </c>
      <c r="P519">
        <f t="shared" si="163"/>
        <v>325</v>
      </c>
      <c r="Q519">
        <f t="shared" si="164"/>
        <v>1</v>
      </c>
      <c r="R519">
        <f t="shared" ca="1" si="165"/>
        <v>1</v>
      </c>
      <c r="S519" t="str">
        <f t="shared" ca="1" si="169"/>
        <v>ER-20-4</v>
      </c>
      <c r="T519" t="str">
        <f t="shared" ref="T519:T582" ca="1" si="176">OFFSET($B$6,$P519,0)</f>
        <v>LFA</v>
      </c>
      <c r="U519" t="str">
        <f t="shared" ref="U519:U582" ca="1" si="177">OFFSET($C$6,$P519,0)</f>
        <v>GL, DV</v>
      </c>
      <c r="V519" s="37">
        <f t="shared" ref="V519:V582" ca="1" si="178">OFFSET($I$6,$P519,0)</f>
        <v>166.56561679790025</v>
      </c>
      <c r="W519" s="37">
        <f t="shared" ref="W519:W582" ca="1" si="179">OFFSET($J$6,$P519,0)</f>
        <v>168.99999999999977</v>
      </c>
      <c r="X519" s="37">
        <f t="shared" ca="1" si="170"/>
        <v>0</v>
      </c>
      <c r="Y519" s="37">
        <f t="shared" ref="Y519:Y582" ca="1" si="180">IF(Q519=1,X519,Y518+1)</f>
        <v>0</v>
      </c>
      <c r="Z519" s="35">
        <f t="shared" ca="1" si="166"/>
        <v>0</v>
      </c>
      <c r="AA519" s="35">
        <f t="shared" ca="1" si="171"/>
        <v>400</v>
      </c>
      <c r="AB519" s="35">
        <f t="shared" ref="AB519:AB582" ca="1" si="181">IF(Q519=1,V519,Z519)</f>
        <v>166.56561679790025</v>
      </c>
      <c r="AC519" s="35">
        <f t="shared" ref="AC519:AC582" ca="1" si="182">IF(Q519=R519,W519,AA519)</f>
        <v>168.99999999999977</v>
      </c>
      <c r="AD519" s="35">
        <f t="shared" ca="1" si="172"/>
        <v>2.4343832020995251</v>
      </c>
    </row>
    <row r="520" spans="1:30" x14ac:dyDescent="0.25">
      <c r="A520" t="s">
        <v>176</v>
      </c>
      <c r="B520" t="s">
        <v>9</v>
      </c>
      <c r="C520" t="s">
        <v>179</v>
      </c>
      <c r="D520" s="37">
        <v>2066.9291338582675</v>
      </c>
      <c r="E520" s="37">
        <v>2089.8950131233596</v>
      </c>
      <c r="F520" s="37">
        <v>1425</v>
      </c>
      <c r="G520" s="37">
        <f t="shared" ref="G520:G583" si="183">IF(A519=A520,D520,F520)</f>
        <v>2066.9291338582675</v>
      </c>
      <c r="H520" s="37">
        <f t="shared" si="173"/>
        <v>22.965879265092099</v>
      </c>
      <c r="I520" s="37">
        <f t="shared" si="174"/>
        <v>641.92913385826751</v>
      </c>
      <c r="J520" s="37">
        <f t="shared" si="175"/>
        <v>664.8950131233596</v>
      </c>
      <c r="K520" s="37">
        <f t="shared" ref="K520:K583" si="184">((INT(J520/400)+1) - (INT(I520/400)+1))+1</f>
        <v>1</v>
      </c>
      <c r="L520" s="35">
        <f t="shared" si="168"/>
        <v>745</v>
      </c>
      <c r="O520">
        <v>514</v>
      </c>
      <c r="P520">
        <f t="shared" ref="P520:P583" si="185">MATCH(O520,$L$7:$L$99991)</f>
        <v>326</v>
      </c>
      <c r="Q520">
        <f t="shared" ref="Q520:Q583" si="186">IF(P520=P519,Q519+1,1)</f>
        <v>1</v>
      </c>
      <c r="R520">
        <f t="shared" ref="R520:R583" ca="1" si="187">OFFSET($K$6,P520,0)</f>
        <v>1</v>
      </c>
      <c r="S520" t="str">
        <f t="shared" ca="1" si="169"/>
        <v>ER-20-4</v>
      </c>
      <c r="T520" t="str">
        <f t="shared" ca="1" si="176"/>
        <v>LFA</v>
      </c>
      <c r="U520" t="str">
        <f t="shared" ca="1" si="177"/>
        <v>ZE</v>
      </c>
      <c r="V520" s="37">
        <f t="shared" ca="1" si="178"/>
        <v>168.99999999999977</v>
      </c>
      <c r="W520" s="37">
        <f t="shared" ca="1" si="179"/>
        <v>225.62073490813646</v>
      </c>
      <c r="X520" s="37">
        <f t="shared" ca="1" si="170"/>
        <v>0</v>
      </c>
      <c r="Y520" s="37">
        <f t="shared" ca="1" si="180"/>
        <v>0</v>
      </c>
      <c r="Z520" s="35">
        <f t="shared" ref="Z520:Z583" ca="1" si="188">AA520-400</f>
        <v>0</v>
      </c>
      <c r="AA520" s="35">
        <f t="shared" ca="1" si="171"/>
        <v>400</v>
      </c>
      <c r="AB520" s="35">
        <f t="shared" ca="1" si="181"/>
        <v>168.99999999999977</v>
      </c>
      <c r="AC520" s="35">
        <f t="shared" ca="1" si="182"/>
        <v>225.62073490813646</v>
      </c>
      <c r="AD520" s="35">
        <f t="shared" ca="1" si="172"/>
        <v>56.620734908136683</v>
      </c>
    </row>
    <row r="521" spans="1:30" x14ac:dyDescent="0.25">
      <c r="A521" t="s">
        <v>176</v>
      </c>
      <c r="B521" t="s">
        <v>11</v>
      </c>
      <c r="C521" t="s">
        <v>33</v>
      </c>
      <c r="D521" s="37">
        <v>2089.8950131233596</v>
      </c>
      <c r="E521" s="37">
        <v>2124.0157480314961</v>
      </c>
      <c r="F521" s="37">
        <v>1425</v>
      </c>
      <c r="G521" s="37">
        <f t="shared" si="183"/>
        <v>2089.8950131233596</v>
      </c>
      <c r="H521" s="37">
        <f t="shared" si="173"/>
        <v>34.120734908136455</v>
      </c>
      <c r="I521" s="37">
        <f t="shared" si="174"/>
        <v>664.8950131233596</v>
      </c>
      <c r="J521" s="37">
        <f t="shared" si="175"/>
        <v>699.01574803149606</v>
      </c>
      <c r="K521" s="37">
        <f t="shared" si="184"/>
        <v>1</v>
      </c>
      <c r="L521" s="35">
        <f t="shared" ref="L521:L584" si="189">L520+K520</f>
        <v>746</v>
      </c>
      <c r="O521">
        <v>515</v>
      </c>
      <c r="P521">
        <f t="shared" si="185"/>
        <v>327</v>
      </c>
      <c r="Q521">
        <f t="shared" si="186"/>
        <v>1</v>
      </c>
      <c r="R521">
        <f t="shared" ca="1" si="187"/>
        <v>2</v>
      </c>
      <c r="S521" t="str">
        <f t="shared" ca="1" si="169"/>
        <v>ER-20-4</v>
      </c>
      <c r="T521" t="str">
        <f t="shared" ca="1" si="176"/>
        <v>TCU</v>
      </c>
      <c r="U521" t="str">
        <f t="shared" ca="1" si="177"/>
        <v>ZE</v>
      </c>
      <c r="V521" s="37">
        <f t="shared" ca="1" si="178"/>
        <v>225.62073490813646</v>
      </c>
      <c r="W521" s="37">
        <f t="shared" ca="1" si="179"/>
        <v>458.56036745406823</v>
      </c>
      <c r="X521" s="37">
        <f t="shared" ca="1" si="170"/>
        <v>0</v>
      </c>
      <c r="Y521" s="37">
        <f t="shared" ca="1" si="180"/>
        <v>0</v>
      </c>
      <c r="Z521" s="35">
        <f t="shared" ca="1" si="188"/>
        <v>0</v>
      </c>
      <c r="AA521" s="35">
        <f t="shared" ca="1" si="171"/>
        <v>400</v>
      </c>
      <c r="AB521" s="35">
        <f t="shared" ca="1" si="181"/>
        <v>225.62073490813646</v>
      </c>
      <c r="AC521" s="35">
        <f t="shared" ca="1" si="182"/>
        <v>400</v>
      </c>
      <c r="AD521" s="35">
        <f t="shared" ca="1" si="172"/>
        <v>174.37926509186354</v>
      </c>
    </row>
    <row r="522" spans="1:30" x14ac:dyDescent="0.25">
      <c r="A522" t="s">
        <v>176</v>
      </c>
      <c r="B522" t="s">
        <v>11</v>
      </c>
      <c r="C522" t="s">
        <v>93</v>
      </c>
      <c r="D522" s="37">
        <v>2124.0157480314961</v>
      </c>
      <c r="E522" s="37">
        <v>2376.9685039370079</v>
      </c>
      <c r="F522" s="37">
        <v>1425</v>
      </c>
      <c r="G522" s="37">
        <f t="shared" si="183"/>
        <v>2124.0157480314961</v>
      </c>
      <c r="H522" s="37">
        <f t="shared" si="173"/>
        <v>252.95275590551182</v>
      </c>
      <c r="I522" s="37">
        <f t="shared" si="174"/>
        <v>699.01574803149606</v>
      </c>
      <c r="J522" s="37">
        <f t="shared" si="175"/>
        <v>951.96850393700788</v>
      </c>
      <c r="K522" s="37">
        <f t="shared" si="184"/>
        <v>2</v>
      </c>
      <c r="L522" s="35">
        <f t="shared" si="189"/>
        <v>747</v>
      </c>
      <c r="O522">
        <v>516</v>
      </c>
      <c r="P522">
        <f t="shared" si="185"/>
        <v>327</v>
      </c>
      <c r="Q522">
        <f t="shared" si="186"/>
        <v>2</v>
      </c>
      <c r="R522">
        <f t="shared" ca="1" si="187"/>
        <v>2</v>
      </c>
      <c r="S522" t="str">
        <f t="shared" ca="1" si="169"/>
        <v>ER-20-4</v>
      </c>
      <c r="T522" t="str">
        <f t="shared" ca="1" si="176"/>
        <v>TCU</v>
      </c>
      <c r="U522" t="str">
        <f t="shared" ca="1" si="177"/>
        <v>ZE</v>
      </c>
      <c r="V522" s="37">
        <f t="shared" ca="1" si="178"/>
        <v>225.62073490813646</v>
      </c>
      <c r="W522" s="37">
        <f t="shared" ca="1" si="179"/>
        <v>458.56036745406823</v>
      </c>
      <c r="X522" s="37">
        <f t="shared" ca="1" si="170"/>
        <v>0</v>
      </c>
      <c r="Y522" s="37">
        <f t="shared" ca="1" si="180"/>
        <v>1</v>
      </c>
      <c r="Z522" s="35">
        <f t="shared" ca="1" si="188"/>
        <v>400</v>
      </c>
      <c r="AA522" s="35">
        <f t="shared" ca="1" si="171"/>
        <v>800</v>
      </c>
      <c r="AB522" s="35">
        <f t="shared" ca="1" si="181"/>
        <v>400</v>
      </c>
      <c r="AC522" s="35">
        <f t="shared" ca="1" si="182"/>
        <v>458.56036745406823</v>
      </c>
      <c r="AD522" s="35">
        <f t="shared" ca="1" si="172"/>
        <v>58.560367454068228</v>
      </c>
    </row>
    <row r="523" spans="1:30" x14ac:dyDescent="0.25">
      <c r="A523" t="s">
        <v>176</v>
      </c>
      <c r="B523" t="s">
        <v>11</v>
      </c>
      <c r="C523" t="s">
        <v>93</v>
      </c>
      <c r="D523" s="37">
        <v>2376.9685039370079</v>
      </c>
      <c r="E523" s="37">
        <v>2410.1049868766404</v>
      </c>
      <c r="F523" s="37">
        <v>1425</v>
      </c>
      <c r="G523" s="37">
        <f t="shared" si="183"/>
        <v>2376.9685039370079</v>
      </c>
      <c r="H523" s="37">
        <f t="shared" si="173"/>
        <v>33.136482939632515</v>
      </c>
      <c r="I523" s="37">
        <f t="shared" si="174"/>
        <v>951.96850393700788</v>
      </c>
      <c r="J523" s="37">
        <f t="shared" si="175"/>
        <v>985.1049868766404</v>
      </c>
      <c r="K523" s="37">
        <f t="shared" si="184"/>
        <v>1</v>
      </c>
      <c r="L523" s="35">
        <f t="shared" si="189"/>
        <v>749</v>
      </c>
      <c r="O523">
        <v>517</v>
      </c>
      <c r="P523">
        <f t="shared" si="185"/>
        <v>328</v>
      </c>
      <c r="Q523">
        <f t="shared" si="186"/>
        <v>1</v>
      </c>
      <c r="R523">
        <f t="shared" ca="1" si="187"/>
        <v>1</v>
      </c>
      <c r="S523" t="str">
        <f t="shared" ca="1" si="169"/>
        <v>ER-20-4</v>
      </c>
      <c r="T523" t="str">
        <f t="shared" ca="1" si="176"/>
        <v>TCU</v>
      </c>
      <c r="U523" t="str">
        <f t="shared" ca="1" si="177"/>
        <v>ZE</v>
      </c>
      <c r="V523" s="37">
        <f t="shared" ca="1" si="178"/>
        <v>458.56036745406823</v>
      </c>
      <c r="W523" s="37">
        <f t="shared" ca="1" si="179"/>
        <v>464</v>
      </c>
      <c r="X523" s="37">
        <f t="shared" ca="1" si="170"/>
        <v>1</v>
      </c>
      <c r="Y523" s="37">
        <f t="shared" ca="1" si="180"/>
        <v>1</v>
      </c>
      <c r="Z523" s="35">
        <f t="shared" ca="1" si="188"/>
        <v>400</v>
      </c>
      <c r="AA523" s="35">
        <f t="shared" ca="1" si="171"/>
        <v>800</v>
      </c>
      <c r="AB523" s="35">
        <f t="shared" ca="1" si="181"/>
        <v>458.56036745406823</v>
      </c>
      <c r="AC523" s="35">
        <f t="shared" ca="1" si="182"/>
        <v>464</v>
      </c>
      <c r="AD523" s="35">
        <f t="shared" ca="1" si="172"/>
        <v>5.4396325459317723</v>
      </c>
    </row>
    <row r="524" spans="1:30" x14ac:dyDescent="0.25">
      <c r="A524" t="s">
        <v>176</v>
      </c>
      <c r="B524" t="s">
        <v>4</v>
      </c>
      <c r="C524" t="s">
        <v>93</v>
      </c>
      <c r="D524" s="37">
        <v>2410.1049868766404</v>
      </c>
      <c r="E524" s="37">
        <v>2455.0524934383197</v>
      </c>
      <c r="F524" s="37">
        <v>1425</v>
      </c>
      <c r="G524" s="37">
        <f t="shared" si="183"/>
        <v>2410.1049868766404</v>
      </c>
      <c r="H524" s="37">
        <f t="shared" si="173"/>
        <v>44.947506561679347</v>
      </c>
      <c r="I524" s="37">
        <f t="shared" si="174"/>
        <v>985.1049868766404</v>
      </c>
      <c r="J524" s="37">
        <f t="shared" si="175"/>
        <v>1030.0524934383197</v>
      </c>
      <c r="K524" s="37">
        <f t="shared" si="184"/>
        <v>1</v>
      </c>
      <c r="L524" s="35">
        <f t="shared" si="189"/>
        <v>750</v>
      </c>
      <c r="O524">
        <v>518</v>
      </c>
      <c r="P524">
        <f t="shared" si="185"/>
        <v>329</v>
      </c>
      <c r="Q524">
        <f t="shared" si="186"/>
        <v>1</v>
      </c>
      <c r="R524">
        <f t="shared" ca="1" si="187"/>
        <v>1</v>
      </c>
      <c r="S524" t="str">
        <f t="shared" ca="1" si="169"/>
        <v>ER-20-4</v>
      </c>
      <c r="T524" t="str">
        <f t="shared" ca="1" si="176"/>
        <v>TCU</v>
      </c>
      <c r="U524" t="str">
        <f t="shared" ca="1" si="177"/>
        <v>ZE, QF</v>
      </c>
      <c r="V524" s="37">
        <f t="shared" ca="1" si="178"/>
        <v>464</v>
      </c>
      <c r="W524" s="37">
        <f t="shared" ca="1" si="179"/>
        <v>753.83595800524927</v>
      </c>
      <c r="X524" s="37">
        <f t="shared" ca="1" si="170"/>
        <v>1</v>
      </c>
      <c r="Y524" s="37">
        <f t="shared" ca="1" si="180"/>
        <v>1</v>
      </c>
      <c r="Z524" s="35">
        <f t="shared" ca="1" si="188"/>
        <v>400</v>
      </c>
      <c r="AA524" s="35">
        <f t="shared" ca="1" si="171"/>
        <v>800</v>
      </c>
      <c r="AB524" s="35">
        <f t="shared" ca="1" si="181"/>
        <v>464</v>
      </c>
      <c r="AC524" s="35">
        <f t="shared" ca="1" si="182"/>
        <v>753.83595800524927</v>
      </c>
      <c r="AD524" s="35">
        <f t="shared" ca="1" si="172"/>
        <v>289.83595800524927</v>
      </c>
    </row>
    <row r="525" spans="1:30" x14ac:dyDescent="0.25">
      <c r="A525" t="s">
        <v>176</v>
      </c>
      <c r="B525" t="s">
        <v>4</v>
      </c>
      <c r="C525" t="s">
        <v>93</v>
      </c>
      <c r="D525" s="37">
        <v>2455.0524934383197</v>
      </c>
      <c r="E525" s="37">
        <v>2714.8950131233596</v>
      </c>
      <c r="F525" s="37">
        <v>1425</v>
      </c>
      <c r="G525" s="37">
        <f t="shared" si="183"/>
        <v>2455.0524934383197</v>
      </c>
      <c r="H525" s="37">
        <f t="shared" si="173"/>
        <v>259.84251968503986</v>
      </c>
      <c r="I525" s="37">
        <f t="shared" si="174"/>
        <v>1030.0524934383197</v>
      </c>
      <c r="J525" s="37">
        <f t="shared" si="175"/>
        <v>1289.8950131233596</v>
      </c>
      <c r="K525" s="37">
        <f t="shared" si="184"/>
        <v>2</v>
      </c>
      <c r="L525" s="35">
        <f t="shared" si="189"/>
        <v>751</v>
      </c>
      <c r="O525">
        <v>519</v>
      </c>
      <c r="P525">
        <f t="shared" si="185"/>
        <v>330</v>
      </c>
      <c r="Q525">
        <f t="shared" si="186"/>
        <v>1</v>
      </c>
      <c r="R525">
        <f t="shared" ca="1" si="187"/>
        <v>1</v>
      </c>
      <c r="S525" t="str">
        <f t="shared" ca="1" si="169"/>
        <v>ER-20-4</v>
      </c>
      <c r="T525" t="str">
        <f t="shared" ca="1" si="176"/>
        <v>TCU</v>
      </c>
      <c r="U525" t="str">
        <f t="shared" ca="1" si="177"/>
        <v>ZE, QF</v>
      </c>
      <c r="V525" s="37">
        <f t="shared" ca="1" si="178"/>
        <v>753.83595800524927</v>
      </c>
      <c r="W525" s="37">
        <f t="shared" ca="1" si="179"/>
        <v>761.99999999999955</v>
      </c>
      <c r="X525" s="37">
        <f t="shared" ca="1" si="170"/>
        <v>1</v>
      </c>
      <c r="Y525" s="37">
        <f t="shared" ca="1" si="180"/>
        <v>1</v>
      </c>
      <c r="Z525" s="35">
        <f t="shared" ca="1" si="188"/>
        <v>400</v>
      </c>
      <c r="AA525" s="35">
        <f t="shared" ca="1" si="171"/>
        <v>800</v>
      </c>
      <c r="AB525" s="35">
        <f t="shared" ca="1" si="181"/>
        <v>753.83595800524927</v>
      </c>
      <c r="AC525" s="35">
        <f t="shared" ca="1" si="182"/>
        <v>761.99999999999955</v>
      </c>
      <c r="AD525" s="35">
        <f t="shared" ca="1" si="172"/>
        <v>8.1640419947502778</v>
      </c>
    </row>
    <row r="526" spans="1:30" x14ac:dyDescent="0.25">
      <c r="A526" t="s">
        <v>176</v>
      </c>
      <c r="B526" t="s">
        <v>11</v>
      </c>
      <c r="C526" t="s">
        <v>93</v>
      </c>
      <c r="D526" s="37">
        <v>2714.8950131233596</v>
      </c>
      <c r="E526" s="37">
        <v>2765.0918635170601</v>
      </c>
      <c r="F526" s="37">
        <v>1425</v>
      </c>
      <c r="G526" s="37">
        <f t="shared" si="183"/>
        <v>2714.8950131233596</v>
      </c>
      <c r="H526" s="37">
        <f t="shared" si="173"/>
        <v>50.196850393700515</v>
      </c>
      <c r="I526" s="37">
        <f t="shared" si="174"/>
        <v>1289.8950131233596</v>
      </c>
      <c r="J526" s="37">
        <f t="shared" si="175"/>
        <v>1340.0918635170601</v>
      </c>
      <c r="K526" s="37">
        <f t="shared" si="184"/>
        <v>1</v>
      </c>
      <c r="L526" s="35">
        <f t="shared" si="189"/>
        <v>753</v>
      </c>
      <c r="O526">
        <v>520</v>
      </c>
      <c r="P526">
        <f t="shared" si="185"/>
        <v>331</v>
      </c>
      <c r="Q526">
        <f t="shared" si="186"/>
        <v>1</v>
      </c>
      <c r="R526">
        <f t="shared" ca="1" si="187"/>
        <v>2</v>
      </c>
      <c r="S526" t="str">
        <f t="shared" ca="1" si="169"/>
        <v>ER-20-4</v>
      </c>
      <c r="T526" t="str">
        <f t="shared" ca="1" si="176"/>
        <v>TCU</v>
      </c>
      <c r="U526" t="str">
        <f t="shared" ca="1" si="177"/>
        <v>ZE, DV</v>
      </c>
      <c r="V526" s="37">
        <f t="shared" ca="1" si="178"/>
        <v>761.99999999999955</v>
      </c>
      <c r="W526" s="37">
        <f t="shared" ca="1" si="179"/>
        <v>845.69947506561675</v>
      </c>
      <c r="X526" s="37">
        <f t="shared" ca="1" si="170"/>
        <v>1</v>
      </c>
      <c r="Y526" s="37">
        <f t="shared" ca="1" si="180"/>
        <v>1</v>
      </c>
      <c r="Z526" s="35">
        <f t="shared" ca="1" si="188"/>
        <v>400</v>
      </c>
      <c r="AA526" s="35">
        <f t="shared" ca="1" si="171"/>
        <v>800</v>
      </c>
      <c r="AB526" s="35">
        <f t="shared" ca="1" si="181"/>
        <v>761.99999999999955</v>
      </c>
      <c r="AC526" s="35">
        <f t="shared" ca="1" si="182"/>
        <v>800</v>
      </c>
      <c r="AD526" s="35">
        <f t="shared" ca="1" si="172"/>
        <v>38.000000000000455</v>
      </c>
    </row>
    <row r="527" spans="1:30" x14ac:dyDescent="0.25">
      <c r="A527" t="s">
        <v>176</v>
      </c>
      <c r="B527" t="s">
        <v>11</v>
      </c>
      <c r="C527" t="s">
        <v>181</v>
      </c>
      <c r="D527" s="37">
        <v>2765.0918635170601</v>
      </c>
      <c r="E527" s="37">
        <v>2817.9133858267714</v>
      </c>
      <c r="F527" s="37">
        <v>1425</v>
      </c>
      <c r="G527" s="37">
        <f t="shared" si="183"/>
        <v>2765.0918635170601</v>
      </c>
      <c r="H527" s="37">
        <f t="shared" si="173"/>
        <v>52.821522309711327</v>
      </c>
      <c r="I527" s="37">
        <f t="shared" si="174"/>
        <v>1340.0918635170601</v>
      </c>
      <c r="J527" s="37">
        <f t="shared" si="175"/>
        <v>1392.9133858267714</v>
      </c>
      <c r="K527" s="37">
        <f t="shared" si="184"/>
        <v>1</v>
      </c>
      <c r="L527" s="35">
        <f t="shared" si="189"/>
        <v>754</v>
      </c>
      <c r="O527">
        <v>521</v>
      </c>
      <c r="P527">
        <f t="shared" si="185"/>
        <v>331</v>
      </c>
      <c r="Q527">
        <f t="shared" si="186"/>
        <v>2</v>
      </c>
      <c r="R527">
        <f t="shared" ca="1" si="187"/>
        <v>2</v>
      </c>
      <c r="S527" t="str">
        <f t="shared" ca="1" si="169"/>
        <v>ER-20-4</v>
      </c>
      <c r="T527" t="str">
        <f t="shared" ca="1" si="176"/>
        <v>TCU</v>
      </c>
      <c r="U527" t="str">
        <f t="shared" ca="1" si="177"/>
        <v>ZE, DV</v>
      </c>
      <c r="V527" s="37">
        <f t="shared" ca="1" si="178"/>
        <v>761.99999999999955</v>
      </c>
      <c r="W527" s="37">
        <f t="shared" ca="1" si="179"/>
        <v>845.69947506561675</v>
      </c>
      <c r="X527" s="37">
        <f t="shared" ca="1" si="170"/>
        <v>1</v>
      </c>
      <c r="Y527" s="37">
        <f t="shared" ca="1" si="180"/>
        <v>2</v>
      </c>
      <c r="Z527" s="35">
        <f t="shared" ca="1" si="188"/>
        <v>800</v>
      </c>
      <c r="AA527" s="35">
        <f t="shared" ca="1" si="171"/>
        <v>1200</v>
      </c>
      <c r="AB527" s="35">
        <f t="shared" ca="1" si="181"/>
        <v>800</v>
      </c>
      <c r="AC527" s="35">
        <f t="shared" ca="1" si="182"/>
        <v>845.69947506561675</v>
      </c>
      <c r="AD527" s="35">
        <f t="shared" ca="1" si="172"/>
        <v>45.699475065616753</v>
      </c>
    </row>
    <row r="528" spans="1:30" x14ac:dyDescent="0.25">
      <c r="A528" t="s">
        <v>176</v>
      </c>
      <c r="B528" t="s">
        <v>11</v>
      </c>
      <c r="C528" t="s">
        <v>181</v>
      </c>
      <c r="D528" s="37">
        <v>2817.9133858267714</v>
      </c>
      <c r="E528" s="37">
        <v>2995.0787401574803</v>
      </c>
      <c r="F528" s="37">
        <v>1425</v>
      </c>
      <c r="G528" s="37">
        <f t="shared" si="183"/>
        <v>2817.9133858267714</v>
      </c>
      <c r="H528" s="37">
        <f t="shared" si="173"/>
        <v>177.16535433070885</v>
      </c>
      <c r="I528" s="37">
        <f t="shared" si="174"/>
        <v>1392.9133858267714</v>
      </c>
      <c r="J528" s="37">
        <f t="shared" si="175"/>
        <v>1570.0787401574803</v>
      </c>
      <c r="K528" s="37">
        <f t="shared" si="184"/>
        <v>1</v>
      </c>
      <c r="L528" s="35">
        <f t="shared" si="189"/>
        <v>755</v>
      </c>
      <c r="O528">
        <v>522</v>
      </c>
      <c r="P528">
        <f t="shared" si="185"/>
        <v>332</v>
      </c>
      <c r="Q528">
        <f t="shared" si="186"/>
        <v>1</v>
      </c>
      <c r="R528">
        <f t="shared" ca="1" si="187"/>
        <v>1</v>
      </c>
      <c r="S528" t="str">
        <f t="shared" ca="1" si="169"/>
        <v>ER-20-4</v>
      </c>
      <c r="T528" t="str">
        <f t="shared" ca="1" si="176"/>
        <v>LFA</v>
      </c>
      <c r="U528" t="str">
        <f t="shared" ca="1" si="177"/>
        <v>ZE, DV</v>
      </c>
      <c r="V528" s="37">
        <f t="shared" ca="1" si="178"/>
        <v>845.69947506561675</v>
      </c>
      <c r="W528" s="37">
        <f t="shared" ca="1" si="179"/>
        <v>849</v>
      </c>
      <c r="X528" s="37">
        <f t="shared" ca="1" si="170"/>
        <v>2</v>
      </c>
      <c r="Y528" s="37">
        <f t="shared" ca="1" si="180"/>
        <v>2</v>
      </c>
      <c r="Z528" s="35">
        <f t="shared" ca="1" si="188"/>
        <v>800</v>
      </c>
      <c r="AA528" s="35">
        <f t="shared" ca="1" si="171"/>
        <v>1200</v>
      </c>
      <c r="AB528" s="35">
        <f t="shared" ca="1" si="181"/>
        <v>845.69947506561675</v>
      </c>
      <c r="AC528" s="35">
        <f t="shared" ca="1" si="182"/>
        <v>849</v>
      </c>
      <c r="AD528" s="35">
        <f t="shared" ca="1" si="172"/>
        <v>3.3005249343832475</v>
      </c>
    </row>
    <row r="529" spans="1:30" x14ac:dyDescent="0.25">
      <c r="A529" t="s">
        <v>176</v>
      </c>
      <c r="B529" t="s">
        <v>11</v>
      </c>
      <c r="C529" t="s">
        <v>182</v>
      </c>
      <c r="D529" s="37">
        <v>2995.0787401574803</v>
      </c>
      <c r="E529" s="37">
        <v>3129.9212598425197</v>
      </c>
      <c r="F529" s="37">
        <v>1425</v>
      </c>
      <c r="G529" s="37">
        <f t="shared" si="183"/>
        <v>2995.0787401574803</v>
      </c>
      <c r="H529" s="37">
        <f t="shared" si="173"/>
        <v>134.84251968503941</v>
      </c>
      <c r="I529" s="37">
        <f t="shared" si="174"/>
        <v>1570.0787401574803</v>
      </c>
      <c r="J529" s="37">
        <f t="shared" si="175"/>
        <v>1704.9212598425197</v>
      </c>
      <c r="K529" s="37">
        <f t="shared" si="184"/>
        <v>2</v>
      </c>
      <c r="L529" s="35">
        <f t="shared" si="189"/>
        <v>756</v>
      </c>
      <c r="O529">
        <v>523</v>
      </c>
      <c r="P529">
        <f t="shared" si="185"/>
        <v>333</v>
      </c>
      <c r="Q529">
        <f t="shared" si="186"/>
        <v>1</v>
      </c>
      <c r="R529">
        <f t="shared" ca="1" si="187"/>
        <v>1</v>
      </c>
      <c r="S529" t="str">
        <f t="shared" ca="1" si="169"/>
        <v>ER-20-4</v>
      </c>
      <c r="T529" t="str">
        <f t="shared" ca="1" si="176"/>
        <v>LFA</v>
      </c>
      <c r="U529" t="str">
        <f t="shared" ca="1" si="177"/>
        <v>DV</v>
      </c>
      <c r="V529" s="37">
        <f t="shared" ca="1" si="178"/>
        <v>849</v>
      </c>
      <c r="W529" s="37">
        <f t="shared" ca="1" si="179"/>
        <v>1174</v>
      </c>
      <c r="X529" s="37">
        <f t="shared" ca="1" si="170"/>
        <v>2</v>
      </c>
      <c r="Y529" s="37">
        <f t="shared" ca="1" si="180"/>
        <v>2</v>
      </c>
      <c r="Z529" s="35">
        <f t="shared" ca="1" si="188"/>
        <v>800</v>
      </c>
      <c r="AA529" s="35">
        <f t="shared" ca="1" si="171"/>
        <v>1200</v>
      </c>
      <c r="AB529" s="35">
        <f t="shared" ca="1" si="181"/>
        <v>849</v>
      </c>
      <c r="AC529" s="35">
        <f t="shared" ca="1" si="182"/>
        <v>1174</v>
      </c>
      <c r="AD529" s="35">
        <f t="shared" ca="1" si="172"/>
        <v>325</v>
      </c>
    </row>
    <row r="530" spans="1:30" x14ac:dyDescent="0.25">
      <c r="A530" t="s">
        <v>176</v>
      </c>
      <c r="B530" t="s">
        <v>4</v>
      </c>
      <c r="C530" t="s">
        <v>93</v>
      </c>
      <c r="D530" s="37">
        <v>3129.9212598425197</v>
      </c>
      <c r="E530" s="37">
        <v>3169.9475065616798</v>
      </c>
      <c r="F530" s="37">
        <v>1425</v>
      </c>
      <c r="G530" s="37">
        <f t="shared" si="183"/>
        <v>3129.9212598425197</v>
      </c>
      <c r="H530" s="37">
        <f t="shared" si="173"/>
        <v>40.026246719160099</v>
      </c>
      <c r="I530" s="37">
        <f t="shared" si="174"/>
        <v>1704.9212598425197</v>
      </c>
      <c r="J530" s="37">
        <f t="shared" si="175"/>
        <v>1744.9475065616798</v>
      </c>
      <c r="K530" s="37">
        <f t="shared" si="184"/>
        <v>1</v>
      </c>
      <c r="L530" s="35">
        <f t="shared" si="189"/>
        <v>758</v>
      </c>
      <c r="O530">
        <v>524</v>
      </c>
      <c r="P530">
        <f t="shared" si="185"/>
        <v>334</v>
      </c>
      <c r="Q530">
        <f t="shared" si="186"/>
        <v>1</v>
      </c>
      <c r="R530">
        <f t="shared" ca="1" si="187"/>
        <v>2</v>
      </c>
      <c r="S530" t="str">
        <f t="shared" ca="1" si="169"/>
        <v>ER-20-4</v>
      </c>
      <c r="T530" t="str">
        <f t="shared" ca="1" si="176"/>
        <v>LFA</v>
      </c>
      <c r="U530" t="str">
        <f t="shared" ca="1" si="177"/>
        <v>DV</v>
      </c>
      <c r="V530" s="37">
        <f t="shared" ca="1" si="178"/>
        <v>1174</v>
      </c>
      <c r="W530" s="37">
        <f t="shared" ca="1" si="179"/>
        <v>1239</v>
      </c>
      <c r="X530" s="37">
        <f t="shared" ca="1" si="170"/>
        <v>2</v>
      </c>
      <c r="Y530" s="37">
        <f t="shared" ca="1" si="180"/>
        <v>2</v>
      </c>
      <c r="Z530" s="35">
        <f t="shared" ca="1" si="188"/>
        <v>800</v>
      </c>
      <c r="AA530" s="35">
        <f t="shared" ca="1" si="171"/>
        <v>1200</v>
      </c>
      <c r="AB530" s="35">
        <f t="shared" ca="1" si="181"/>
        <v>1174</v>
      </c>
      <c r="AC530" s="35">
        <f t="shared" ca="1" si="182"/>
        <v>1200</v>
      </c>
      <c r="AD530" s="35">
        <f t="shared" ca="1" si="172"/>
        <v>26</v>
      </c>
    </row>
    <row r="531" spans="1:30" x14ac:dyDescent="0.25">
      <c r="A531" t="s">
        <v>176</v>
      </c>
      <c r="B531" t="s">
        <v>4</v>
      </c>
      <c r="C531" t="s">
        <v>93</v>
      </c>
      <c r="D531" s="37">
        <v>3169.9475065616798</v>
      </c>
      <c r="E531" s="37">
        <v>3430.1181102362202</v>
      </c>
      <c r="F531" s="37">
        <v>1425</v>
      </c>
      <c r="G531" s="37">
        <f t="shared" si="183"/>
        <v>3169.9475065616798</v>
      </c>
      <c r="H531" s="37">
        <f t="shared" si="173"/>
        <v>260.17060367454042</v>
      </c>
      <c r="I531" s="37">
        <f t="shared" si="174"/>
        <v>1744.9475065616798</v>
      </c>
      <c r="J531" s="37">
        <f t="shared" si="175"/>
        <v>2005.1181102362202</v>
      </c>
      <c r="K531" s="37">
        <f t="shared" si="184"/>
        <v>2</v>
      </c>
      <c r="L531" s="35">
        <f t="shared" si="189"/>
        <v>759</v>
      </c>
      <c r="O531">
        <v>525</v>
      </c>
      <c r="P531">
        <f t="shared" si="185"/>
        <v>334</v>
      </c>
      <c r="Q531">
        <f t="shared" si="186"/>
        <v>2</v>
      </c>
      <c r="R531">
        <f t="shared" ca="1" si="187"/>
        <v>2</v>
      </c>
      <c r="S531" t="str">
        <f t="shared" ca="1" si="169"/>
        <v>ER-20-4</v>
      </c>
      <c r="T531" t="str">
        <f t="shared" ca="1" si="176"/>
        <v>LFA</v>
      </c>
      <c r="U531" t="str">
        <f t="shared" ca="1" si="177"/>
        <v>DV</v>
      </c>
      <c r="V531" s="37">
        <f t="shared" ca="1" si="178"/>
        <v>1174</v>
      </c>
      <c r="W531" s="37">
        <f t="shared" ca="1" si="179"/>
        <v>1239</v>
      </c>
      <c r="X531" s="37">
        <f t="shared" ca="1" si="170"/>
        <v>2</v>
      </c>
      <c r="Y531" s="37">
        <f t="shared" ca="1" si="180"/>
        <v>3</v>
      </c>
      <c r="Z531" s="35">
        <f t="shared" ca="1" si="188"/>
        <v>1200</v>
      </c>
      <c r="AA531" s="35">
        <f t="shared" ca="1" si="171"/>
        <v>1600</v>
      </c>
      <c r="AB531" s="35">
        <f t="shared" ca="1" si="181"/>
        <v>1200</v>
      </c>
      <c r="AC531" s="35">
        <f t="shared" ca="1" si="182"/>
        <v>1239</v>
      </c>
      <c r="AD531" s="35">
        <f t="shared" ca="1" si="172"/>
        <v>39</v>
      </c>
    </row>
    <row r="532" spans="1:30" x14ac:dyDescent="0.25">
      <c r="A532" t="s">
        <v>176</v>
      </c>
      <c r="B532" t="s">
        <v>4</v>
      </c>
      <c r="C532" t="s">
        <v>93</v>
      </c>
      <c r="D532" s="37">
        <v>3430.1181102362202</v>
      </c>
      <c r="E532" s="37">
        <v>3558.070866141732</v>
      </c>
      <c r="F532" s="37">
        <v>1425</v>
      </c>
      <c r="G532" s="37">
        <f t="shared" si="183"/>
        <v>3430.1181102362202</v>
      </c>
      <c r="H532" s="37">
        <f t="shared" si="173"/>
        <v>127.95275590551182</v>
      </c>
      <c r="I532" s="37">
        <f t="shared" si="174"/>
        <v>2005.1181102362202</v>
      </c>
      <c r="J532" s="37">
        <f t="shared" si="175"/>
        <v>2133.070866141732</v>
      </c>
      <c r="K532" s="37">
        <f t="shared" si="184"/>
        <v>1</v>
      </c>
      <c r="L532" s="35">
        <f t="shared" si="189"/>
        <v>761</v>
      </c>
      <c r="O532">
        <v>526</v>
      </c>
      <c r="P532">
        <f t="shared" si="185"/>
        <v>335</v>
      </c>
      <c r="Q532">
        <f t="shared" si="186"/>
        <v>1</v>
      </c>
      <c r="R532">
        <f t="shared" ca="1" si="187"/>
        <v>1</v>
      </c>
      <c r="S532" t="str">
        <f t="shared" ca="1" si="169"/>
        <v>ER-20-4</v>
      </c>
      <c r="T532" t="str">
        <f t="shared" ca="1" si="176"/>
        <v>LFA</v>
      </c>
      <c r="U532" t="str">
        <f t="shared" ca="1" si="177"/>
        <v>QF, DV, QZ</v>
      </c>
      <c r="V532" s="37">
        <f t="shared" ca="1" si="178"/>
        <v>1239</v>
      </c>
      <c r="W532" s="37">
        <f t="shared" ca="1" si="179"/>
        <v>1357.510498687664</v>
      </c>
      <c r="X532" s="37">
        <f t="shared" ca="1" si="170"/>
        <v>3</v>
      </c>
      <c r="Y532" s="37">
        <f t="shared" ca="1" si="180"/>
        <v>3</v>
      </c>
      <c r="Z532" s="35">
        <f t="shared" ca="1" si="188"/>
        <v>1200</v>
      </c>
      <c r="AA532" s="35">
        <f t="shared" ca="1" si="171"/>
        <v>1600</v>
      </c>
      <c r="AB532" s="35">
        <f t="shared" ca="1" si="181"/>
        <v>1239</v>
      </c>
      <c r="AC532" s="35">
        <f t="shared" ca="1" si="182"/>
        <v>1357.510498687664</v>
      </c>
      <c r="AD532" s="35">
        <f t="shared" ca="1" si="172"/>
        <v>118.51049868766404</v>
      </c>
    </row>
    <row r="533" spans="1:30" x14ac:dyDescent="0.25">
      <c r="A533" t="s">
        <v>176</v>
      </c>
      <c r="B533" t="s">
        <v>11</v>
      </c>
      <c r="C533" t="s">
        <v>183</v>
      </c>
      <c r="D533" s="37">
        <v>3558.070866141732</v>
      </c>
      <c r="E533" s="37">
        <v>3607.9396325459315</v>
      </c>
      <c r="F533" s="37">
        <v>1425</v>
      </c>
      <c r="G533" s="37">
        <f t="shared" si="183"/>
        <v>3558.070866141732</v>
      </c>
      <c r="H533" s="37">
        <f t="shared" si="173"/>
        <v>49.868766404199505</v>
      </c>
      <c r="I533" s="37">
        <f t="shared" si="174"/>
        <v>2133.070866141732</v>
      </c>
      <c r="J533" s="37">
        <f t="shared" si="175"/>
        <v>2182.9396325459315</v>
      </c>
      <c r="K533" s="37">
        <f t="shared" si="184"/>
        <v>1</v>
      </c>
      <c r="L533" s="35">
        <f t="shared" si="189"/>
        <v>762</v>
      </c>
      <c r="O533">
        <v>527</v>
      </c>
      <c r="P533">
        <f t="shared" si="185"/>
        <v>336</v>
      </c>
      <c r="Q533">
        <f t="shared" si="186"/>
        <v>1</v>
      </c>
      <c r="R533">
        <f t="shared" ca="1" si="187"/>
        <v>1</v>
      </c>
      <c r="S533" t="str">
        <f t="shared" ca="1" si="169"/>
        <v>ER-20-4</v>
      </c>
      <c r="T533" t="str">
        <f t="shared" ca="1" si="176"/>
        <v>TCU</v>
      </c>
      <c r="U533" t="str">
        <f t="shared" ca="1" si="177"/>
        <v>QF, DV, QZ</v>
      </c>
      <c r="V533" s="37">
        <f t="shared" ca="1" si="178"/>
        <v>1357.510498687664</v>
      </c>
      <c r="W533" s="37">
        <f t="shared" ca="1" si="179"/>
        <v>1383.9999999999995</v>
      </c>
      <c r="X533" s="37">
        <f t="shared" ca="1" si="170"/>
        <v>3</v>
      </c>
      <c r="Y533" s="37">
        <f t="shared" ca="1" si="180"/>
        <v>3</v>
      </c>
      <c r="Z533" s="35">
        <f t="shared" ca="1" si="188"/>
        <v>1200</v>
      </c>
      <c r="AA533" s="35">
        <f t="shared" ca="1" si="171"/>
        <v>1600</v>
      </c>
      <c r="AB533" s="35">
        <f t="shared" ca="1" si="181"/>
        <v>1357.510498687664</v>
      </c>
      <c r="AC533" s="35">
        <f t="shared" ca="1" si="182"/>
        <v>1383.9999999999995</v>
      </c>
      <c r="AD533" s="35">
        <f t="shared" ca="1" si="172"/>
        <v>26.489501312335506</v>
      </c>
    </row>
    <row r="534" spans="1:30" x14ac:dyDescent="0.25">
      <c r="A534" t="s">
        <v>176</v>
      </c>
      <c r="B534" t="s">
        <v>11</v>
      </c>
      <c r="C534" t="s">
        <v>183</v>
      </c>
      <c r="D534" s="37">
        <v>3607.9396325459315</v>
      </c>
      <c r="E534" s="37">
        <v>3712.9265091863517</v>
      </c>
      <c r="F534" s="37">
        <v>1425</v>
      </c>
      <c r="G534" s="37">
        <f t="shared" si="183"/>
        <v>3607.9396325459315</v>
      </c>
      <c r="H534" s="37">
        <f t="shared" si="173"/>
        <v>104.98687664042018</v>
      </c>
      <c r="I534" s="37">
        <f t="shared" si="174"/>
        <v>2182.9396325459315</v>
      </c>
      <c r="J534" s="37">
        <f t="shared" si="175"/>
        <v>2287.9265091863517</v>
      </c>
      <c r="K534" s="37">
        <f t="shared" si="184"/>
        <v>1</v>
      </c>
      <c r="L534" s="35">
        <f t="shared" si="189"/>
        <v>763</v>
      </c>
      <c r="O534">
        <v>528</v>
      </c>
      <c r="P534">
        <f t="shared" si="185"/>
        <v>337</v>
      </c>
      <c r="Q534">
        <f t="shared" si="186"/>
        <v>1</v>
      </c>
      <c r="R534">
        <f t="shared" ca="1" si="187"/>
        <v>2</v>
      </c>
      <c r="S534" t="str">
        <f t="shared" ca="1" si="169"/>
        <v>ER-20-4</v>
      </c>
      <c r="T534" t="str">
        <f t="shared" ca="1" si="176"/>
        <v>TCU</v>
      </c>
      <c r="U534" t="str">
        <f t="shared" ca="1" si="177"/>
        <v xml:space="preserve">QF </v>
      </c>
      <c r="V534" s="37">
        <f t="shared" ca="1" si="178"/>
        <v>1383.9999999999995</v>
      </c>
      <c r="W534" s="37">
        <f t="shared" ca="1" si="179"/>
        <v>1700</v>
      </c>
      <c r="X534" s="37">
        <f t="shared" ca="1" si="170"/>
        <v>3</v>
      </c>
      <c r="Y534" s="37">
        <f t="shared" ca="1" si="180"/>
        <v>3</v>
      </c>
      <c r="Z534" s="35">
        <f t="shared" ca="1" si="188"/>
        <v>1200</v>
      </c>
      <c r="AA534" s="35">
        <f t="shared" ca="1" si="171"/>
        <v>1600</v>
      </c>
      <c r="AB534" s="35">
        <f t="shared" ca="1" si="181"/>
        <v>1383.9999999999995</v>
      </c>
      <c r="AC534" s="35">
        <f t="shared" ca="1" si="182"/>
        <v>1600</v>
      </c>
      <c r="AD534" s="35">
        <f t="shared" ca="1" si="172"/>
        <v>216.00000000000045</v>
      </c>
    </row>
    <row r="535" spans="1:30" x14ac:dyDescent="0.25">
      <c r="A535" t="s">
        <v>176</v>
      </c>
      <c r="B535" t="s">
        <v>11</v>
      </c>
      <c r="C535" t="s">
        <v>183</v>
      </c>
      <c r="D535" s="37">
        <v>3712.9265091863517</v>
      </c>
      <c r="E535" s="37">
        <v>3959.9737532808399</v>
      </c>
      <c r="F535" s="37">
        <v>1425</v>
      </c>
      <c r="G535" s="37">
        <f t="shared" si="183"/>
        <v>3712.9265091863517</v>
      </c>
      <c r="H535" s="37">
        <f t="shared" si="173"/>
        <v>247.04724409448818</v>
      </c>
      <c r="I535" s="37">
        <f t="shared" si="174"/>
        <v>2287.9265091863517</v>
      </c>
      <c r="J535" s="37">
        <f t="shared" si="175"/>
        <v>2534.9737532808399</v>
      </c>
      <c r="K535" s="37">
        <f t="shared" si="184"/>
        <v>2</v>
      </c>
      <c r="L535" s="35">
        <f t="shared" si="189"/>
        <v>764</v>
      </c>
      <c r="O535">
        <v>529</v>
      </c>
      <c r="P535">
        <f t="shared" si="185"/>
        <v>337</v>
      </c>
      <c r="Q535">
        <f t="shared" si="186"/>
        <v>2</v>
      </c>
      <c r="R535">
        <f t="shared" ca="1" si="187"/>
        <v>2</v>
      </c>
      <c r="S535" t="str">
        <f t="shared" ca="1" si="169"/>
        <v>ER-20-4</v>
      </c>
      <c r="T535" t="str">
        <f t="shared" ca="1" si="176"/>
        <v>TCU</v>
      </c>
      <c r="U535" t="str">
        <f t="shared" ca="1" si="177"/>
        <v xml:space="preserve">QF </v>
      </c>
      <c r="V535" s="37">
        <f t="shared" ca="1" si="178"/>
        <v>1383.9999999999995</v>
      </c>
      <c r="W535" s="37">
        <f t="shared" ca="1" si="179"/>
        <v>1700</v>
      </c>
      <c r="X535" s="37">
        <f t="shared" ca="1" si="170"/>
        <v>3</v>
      </c>
      <c r="Y535" s="37">
        <f t="shared" ca="1" si="180"/>
        <v>4</v>
      </c>
      <c r="Z535" s="35">
        <f t="shared" ca="1" si="188"/>
        <v>1600</v>
      </c>
      <c r="AA535" s="35">
        <f t="shared" ca="1" si="171"/>
        <v>2000</v>
      </c>
      <c r="AB535" s="35">
        <f t="shared" ca="1" si="181"/>
        <v>1600</v>
      </c>
      <c r="AC535" s="35">
        <f t="shared" ca="1" si="182"/>
        <v>1700</v>
      </c>
      <c r="AD535" s="35">
        <f t="shared" ca="1" si="172"/>
        <v>100</v>
      </c>
    </row>
    <row r="536" spans="1:30" x14ac:dyDescent="0.25">
      <c r="A536" t="s">
        <v>176</v>
      </c>
      <c r="B536" t="s">
        <v>11</v>
      </c>
      <c r="C536" t="s">
        <v>181</v>
      </c>
      <c r="D536" s="37">
        <v>3959.9737532808399</v>
      </c>
      <c r="E536" s="37">
        <v>4029.8556430446192</v>
      </c>
      <c r="F536" s="37">
        <v>1425</v>
      </c>
      <c r="G536" s="37">
        <f t="shared" si="183"/>
        <v>3959.9737532808399</v>
      </c>
      <c r="H536" s="37">
        <f t="shared" si="173"/>
        <v>69.881889763779327</v>
      </c>
      <c r="I536" s="37">
        <f t="shared" si="174"/>
        <v>2534.9737532808399</v>
      </c>
      <c r="J536" s="37">
        <f t="shared" si="175"/>
        <v>2604.8556430446192</v>
      </c>
      <c r="K536" s="37">
        <f t="shared" si="184"/>
        <v>1</v>
      </c>
      <c r="L536" s="35">
        <f t="shared" si="189"/>
        <v>766</v>
      </c>
      <c r="O536">
        <v>530</v>
      </c>
      <c r="P536">
        <f t="shared" si="185"/>
        <v>338</v>
      </c>
      <c r="Q536">
        <f t="shared" si="186"/>
        <v>1</v>
      </c>
      <c r="R536">
        <f t="shared" ca="1" si="187"/>
        <v>1</v>
      </c>
      <c r="S536" t="str">
        <f t="shared" ca="1" si="169"/>
        <v>ER-20-4</v>
      </c>
      <c r="T536" t="str">
        <f t="shared" ca="1" si="176"/>
        <v>TCU</v>
      </c>
      <c r="U536" t="str">
        <f t="shared" ca="1" si="177"/>
        <v xml:space="preserve">QF </v>
      </c>
      <c r="V536" s="37">
        <f t="shared" ca="1" si="178"/>
        <v>1700</v>
      </c>
      <c r="W536" s="37">
        <f t="shared" ca="1" si="179"/>
        <v>1928.9999999999995</v>
      </c>
      <c r="X536" s="37">
        <f t="shared" ca="1" si="170"/>
        <v>4</v>
      </c>
      <c r="Y536" s="37">
        <f t="shared" ca="1" si="180"/>
        <v>4</v>
      </c>
      <c r="Z536" s="35">
        <f t="shared" ca="1" si="188"/>
        <v>1600</v>
      </c>
      <c r="AA536" s="35">
        <f t="shared" ca="1" si="171"/>
        <v>2000</v>
      </c>
      <c r="AB536" s="35">
        <f t="shared" ca="1" si="181"/>
        <v>1700</v>
      </c>
      <c r="AC536" s="35">
        <f t="shared" ca="1" si="182"/>
        <v>1928.9999999999995</v>
      </c>
      <c r="AD536" s="35">
        <f t="shared" ca="1" si="172"/>
        <v>228.99999999999955</v>
      </c>
    </row>
    <row r="537" spans="1:30" x14ac:dyDescent="0.25">
      <c r="A537" t="s">
        <v>176</v>
      </c>
      <c r="B537" t="s">
        <v>9</v>
      </c>
      <c r="C537" t="s">
        <v>184</v>
      </c>
      <c r="D537" s="37">
        <v>4029.8556430446192</v>
      </c>
      <c r="E537" s="37">
        <v>4109.9081364829399</v>
      </c>
      <c r="F537" s="37">
        <v>1425</v>
      </c>
      <c r="G537" s="37">
        <f t="shared" si="183"/>
        <v>4029.8556430446192</v>
      </c>
      <c r="H537" s="37">
        <f t="shared" si="173"/>
        <v>80.052493438320653</v>
      </c>
      <c r="I537" s="37">
        <f t="shared" si="174"/>
        <v>2604.8556430446192</v>
      </c>
      <c r="J537" s="37">
        <f t="shared" si="175"/>
        <v>2684.9081364829399</v>
      </c>
      <c r="K537" s="37">
        <f t="shared" si="184"/>
        <v>1</v>
      </c>
      <c r="L537" s="35">
        <f t="shared" si="189"/>
        <v>767</v>
      </c>
      <c r="O537">
        <v>531</v>
      </c>
      <c r="P537">
        <f t="shared" si="185"/>
        <v>339</v>
      </c>
      <c r="Q537">
        <f t="shared" si="186"/>
        <v>1</v>
      </c>
      <c r="R537">
        <f t="shared" ca="1" si="187"/>
        <v>1</v>
      </c>
      <c r="S537" t="str">
        <f t="shared" ca="1" si="169"/>
        <v>ER-20-4</v>
      </c>
      <c r="T537" t="str">
        <f t="shared" ca="1" si="176"/>
        <v>TCU</v>
      </c>
      <c r="U537" t="str">
        <f t="shared" ca="1" si="177"/>
        <v xml:space="preserve">QF </v>
      </c>
      <c r="V537" s="37">
        <f t="shared" ca="1" si="178"/>
        <v>1928.9999999999995</v>
      </c>
      <c r="W537" s="37">
        <f t="shared" ca="1" si="179"/>
        <v>1977.9501312335956</v>
      </c>
      <c r="X537" s="37">
        <f t="shared" ca="1" si="170"/>
        <v>4</v>
      </c>
      <c r="Y537" s="37">
        <f t="shared" ca="1" si="180"/>
        <v>4</v>
      </c>
      <c r="Z537" s="35">
        <f t="shared" ca="1" si="188"/>
        <v>1600</v>
      </c>
      <c r="AA537" s="35">
        <f t="shared" ca="1" si="171"/>
        <v>2000</v>
      </c>
      <c r="AB537" s="35">
        <f t="shared" ca="1" si="181"/>
        <v>1928.9999999999995</v>
      </c>
      <c r="AC537" s="35">
        <f t="shared" ca="1" si="182"/>
        <v>1977.9501312335956</v>
      </c>
      <c r="AD537" s="35">
        <f t="shared" ca="1" si="172"/>
        <v>48.950131233596039</v>
      </c>
    </row>
    <row r="538" spans="1:30" x14ac:dyDescent="0.25">
      <c r="A538" t="s">
        <v>176</v>
      </c>
      <c r="B538" t="s">
        <v>11</v>
      </c>
      <c r="C538" t="s">
        <v>181</v>
      </c>
      <c r="D538" s="37">
        <v>4109.9081364829399</v>
      </c>
      <c r="E538" s="37">
        <v>4274.9343832020995</v>
      </c>
      <c r="F538" s="37">
        <v>1425</v>
      </c>
      <c r="G538" s="37">
        <f t="shared" si="183"/>
        <v>4109.9081364829399</v>
      </c>
      <c r="H538" s="37">
        <f t="shared" si="173"/>
        <v>165.02624671915964</v>
      </c>
      <c r="I538" s="37">
        <f t="shared" si="174"/>
        <v>2684.9081364829399</v>
      </c>
      <c r="J538" s="37">
        <f t="shared" si="175"/>
        <v>2849.9343832020995</v>
      </c>
      <c r="K538" s="37">
        <f t="shared" si="184"/>
        <v>2</v>
      </c>
      <c r="L538" s="35">
        <f t="shared" si="189"/>
        <v>768</v>
      </c>
      <c r="O538">
        <v>532</v>
      </c>
      <c r="P538">
        <f t="shared" si="185"/>
        <v>340</v>
      </c>
      <c r="Q538">
        <f t="shared" si="186"/>
        <v>1</v>
      </c>
      <c r="R538">
        <f t="shared" ca="1" si="187"/>
        <v>1</v>
      </c>
      <c r="S538" t="str">
        <f t="shared" ca="1" si="169"/>
        <v>ER-20-6 #3</v>
      </c>
      <c r="T538" t="str">
        <f t="shared" ca="1" si="176"/>
        <v>LFA</v>
      </c>
      <c r="U538" t="str">
        <f t="shared" ca="1" si="177"/>
        <v>ZE</v>
      </c>
      <c r="V538" s="37">
        <f t="shared" ca="1" si="178"/>
        <v>0</v>
      </c>
      <c r="W538" s="37">
        <f t="shared" ca="1" si="179"/>
        <v>105.0787401574803</v>
      </c>
      <c r="X538" s="37">
        <f t="shared" ca="1" si="170"/>
        <v>0</v>
      </c>
      <c r="Y538" s="37">
        <f t="shared" ca="1" si="180"/>
        <v>0</v>
      </c>
      <c r="Z538" s="35">
        <f t="shared" ca="1" si="188"/>
        <v>0</v>
      </c>
      <c r="AA538" s="35">
        <f t="shared" ca="1" si="171"/>
        <v>400</v>
      </c>
      <c r="AB538" s="35">
        <f t="shared" ca="1" si="181"/>
        <v>0</v>
      </c>
      <c r="AC538" s="35">
        <f t="shared" ca="1" si="182"/>
        <v>105.0787401574803</v>
      </c>
      <c r="AD538" s="35">
        <f t="shared" ca="1" si="172"/>
        <v>105.0787401574803</v>
      </c>
    </row>
    <row r="539" spans="1:30" x14ac:dyDescent="0.25">
      <c r="A539" t="s">
        <v>176</v>
      </c>
      <c r="B539" t="s">
        <v>9</v>
      </c>
      <c r="C539" t="s">
        <v>183</v>
      </c>
      <c r="D539" s="37">
        <v>4274.9343832020995</v>
      </c>
      <c r="E539" s="37">
        <v>4464.8950131233596</v>
      </c>
      <c r="F539" s="37">
        <v>1425</v>
      </c>
      <c r="G539" s="37">
        <f t="shared" si="183"/>
        <v>4274.9343832020995</v>
      </c>
      <c r="H539" s="37">
        <f t="shared" si="173"/>
        <v>189.96062992126008</v>
      </c>
      <c r="I539" s="37">
        <f t="shared" si="174"/>
        <v>2849.9343832020995</v>
      </c>
      <c r="J539" s="37">
        <f t="shared" si="175"/>
        <v>3039.8950131233596</v>
      </c>
      <c r="K539" s="37">
        <f t="shared" si="184"/>
        <v>1</v>
      </c>
      <c r="L539" s="35">
        <f t="shared" si="189"/>
        <v>770</v>
      </c>
      <c r="O539">
        <v>533</v>
      </c>
      <c r="P539">
        <f t="shared" si="185"/>
        <v>341</v>
      </c>
      <c r="Q539">
        <f t="shared" si="186"/>
        <v>1</v>
      </c>
      <c r="R539">
        <f t="shared" ca="1" si="187"/>
        <v>1</v>
      </c>
      <c r="S539" t="str">
        <f t="shared" ca="1" si="169"/>
        <v>ER-20-6 #3</v>
      </c>
      <c r="T539" t="str">
        <f t="shared" ca="1" si="176"/>
        <v>LFA</v>
      </c>
      <c r="U539" t="str">
        <f t="shared" ca="1" si="177"/>
        <v>DV</v>
      </c>
      <c r="V539" s="37">
        <f t="shared" ca="1" si="178"/>
        <v>105.0787401574803</v>
      </c>
      <c r="W539" s="37">
        <f t="shared" ca="1" si="179"/>
        <v>163.14960629921234</v>
      </c>
      <c r="X539" s="37">
        <f t="shared" ca="1" si="170"/>
        <v>0</v>
      </c>
      <c r="Y539" s="37">
        <f t="shared" ca="1" si="180"/>
        <v>0</v>
      </c>
      <c r="Z539" s="35">
        <f t="shared" ca="1" si="188"/>
        <v>0</v>
      </c>
      <c r="AA539" s="35">
        <f t="shared" ca="1" si="171"/>
        <v>400</v>
      </c>
      <c r="AB539" s="35">
        <f t="shared" ca="1" si="181"/>
        <v>105.0787401574803</v>
      </c>
      <c r="AC539" s="35">
        <f t="shared" ca="1" si="182"/>
        <v>163.14960629921234</v>
      </c>
      <c r="AD539" s="35">
        <f t="shared" ca="1" si="172"/>
        <v>58.07086614173204</v>
      </c>
    </row>
    <row r="540" spans="1:30" x14ac:dyDescent="0.25">
      <c r="A540" t="s">
        <v>176</v>
      </c>
      <c r="B540" t="s">
        <v>11</v>
      </c>
      <c r="C540" t="s">
        <v>183</v>
      </c>
      <c r="D540" s="37">
        <v>4464.8950131233596</v>
      </c>
      <c r="E540" s="37">
        <v>4604.0026246719153</v>
      </c>
      <c r="F540" s="37">
        <v>1425</v>
      </c>
      <c r="G540" s="37">
        <f t="shared" si="183"/>
        <v>4464.8950131233596</v>
      </c>
      <c r="H540" s="37">
        <f t="shared" si="173"/>
        <v>139.10761154855572</v>
      </c>
      <c r="I540" s="37">
        <f t="shared" si="174"/>
        <v>3039.8950131233596</v>
      </c>
      <c r="J540" s="37">
        <f t="shared" si="175"/>
        <v>3179.0026246719153</v>
      </c>
      <c r="K540" s="37">
        <f t="shared" si="184"/>
        <v>1</v>
      </c>
      <c r="L540" s="35">
        <f t="shared" si="189"/>
        <v>771</v>
      </c>
      <c r="O540">
        <v>534</v>
      </c>
      <c r="P540">
        <f t="shared" si="185"/>
        <v>342</v>
      </c>
      <c r="Q540">
        <f t="shared" si="186"/>
        <v>1</v>
      </c>
      <c r="R540">
        <f t="shared" ca="1" si="187"/>
        <v>1</v>
      </c>
      <c r="S540" t="str">
        <f t="shared" ca="1" si="169"/>
        <v>ER-20-6 #3</v>
      </c>
      <c r="T540" t="str">
        <f t="shared" ca="1" si="176"/>
        <v>LFA</v>
      </c>
      <c r="U540" t="str">
        <f t="shared" ca="1" si="177"/>
        <v>GL</v>
      </c>
      <c r="V540" s="37">
        <f t="shared" ca="1" si="178"/>
        <v>163.14960629921234</v>
      </c>
      <c r="W540" s="37">
        <f t="shared" ca="1" si="179"/>
        <v>194.9737532808399</v>
      </c>
      <c r="X540" s="37">
        <f t="shared" ca="1" si="170"/>
        <v>0</v>
      </c>
      <c r="Y540" s="37">
        <f t="shared" ca="1" si="180"/>
        <v>0</v>
      </c>
      <c r="Z540" s="35">
        <f t="shared" ca="1" si="188"/>
        <v>0</v>
      </c>
      <c r="AA540" s="35">
        <f t="shared" ca="1" si="171"/>
        <v>400</v>
      </c>
      <c r="AB540" s="35">
        <f t="shared" ca="1" si="181"/>
        <v>163.14960629921234</v>
      </c>
      <c r="AC540" s="35">
        <f t="shared" ca="1" si="182"/>
        <v>194.9737532808399</v>
      </c>
      <c r="AD540" s="35">
        <f t="shared" ca="1" si="172"/>
        <v>31.824146981627564</v>
      </c>
    </row>
    <row r="541" spans="1:30" x14ac:dyDescent="0.25">
      <c r="A541" t="s">
        <v>176</v>
      </c>
      <c r="B541" t="s">
        <v>9</v>
      </c>
      <c r="C541" t="s">
        <v>183</v>
      </c>
      <c r="D541" s="37">
        <v>4604.0026246719153</v>
      </c>
      <c r="E541" s="37">
        <v>4788.0577427821527</v>
      </c>
      <c r="F541" s="37">
        <v>1425</v>
      </c>
      <c r="G541" s="37">
        <f t="shared" si="183"/>
        <v>4604.0026246719153</v>
      </c>
      <c r="H541" s="37">
        <f t="shared" si="173"/>
        <v>184.05511811023734</v>
      </c>
      <c r="I541" s="37">
        <f t="shared" si="174"/>
        <v>3179.0026246719153</v>
      </c>
      <c r="J541" s="37">
        <f t="shared" si="175"/>
        <v>3363.0577427821527</v>
      </c>
      <c r="K541" s="37">
        <f t="shared" si="184"/>
        <v>2</v>
      </c>
      <c r="L541" s="35">
        <f t="shared" si="189"/>
        <v>772</v>
      </c>
      <c r="O541">
        <v>535</v>
      </c>
      <c r="P541">
        <f t="shared" si="185"/>
        <v>343</v>
      </c>
      <c r="Q541">
        <f t="shared" si="186"/>
        <v>1</v>
      </c>
      <c r="R541">
        <f t="shared" ca="1" si="187"/>
        <v>1</v>
      </c>
      <c r="S541" t="str">
        <f t="shared" ca="1" si="169"/>
        <v>ER-20-6 #3</v>
      </c>
      <c r="T541" t="str">
        <f t="shared" ca="1" si="176"/>
        <v>TCU</v>
      </c>
      <c r="U541" t="str">
        <f t="shared" ca="1" si="177"/>
        <v>ZE</v>
      </c>
      <c r="V541" s="37">
        <f t="shared" ca="1" si="178"/>
        <v>194.9737532808399</v>
      </c>
      <c r="W541" s="37">
        <f t="shared" ca="1" si="179"/>
        <v>267.15223097112857</v>
      </c>
      <c r="X541" s="37">
        <f t="shared" ca="1" si="170"/>
        <v>0</v>
      </c>
      <c r="Y541" s="37">
        <f t="shared" ca="1" si="180"/>
        <v>0</v>
      </c>
      <c r="Z541" s="35">
        <f t="shared" ca="1" si="188"/>
        <v>0</v>
      </c>
      <c r="AA541" s="35">
        <f t="shared" ca="1" si="171"/>
        <v>400</v>
      </c>
      <c r="AB541" s="35">
        <f t="shared" ca="1" si="181"/>
        <v>194.9737532808399</v>
      </c>
      <c r="AC541" s="35">
        <f t="shared" ca="1" si="182"/>
        <v>267.15223097112857</v>
      </c>
      <c r="AD541" s="35">
        <f t="shared" ca="1" si="172"/>
        <v>72.178477690288673</v>
      </c>
    </row>
    <row r="542" spans="1:30" x14ac:dyDescent="0.25">
      <c r="A542" t="s">
        <v>176</v>
      </c>
      <c r="B542" t="s">
        <v>11</v>
      </c>
      <c r="C542" t="s">
        <v>183</v>
      </c>
      <c r="D542" s="37">
        <v>4788.0577427821527</v>
      </c>
      <c r="E542" s="37">
        <v>4857.939632545932</v>
      </c>
      <c r="F542" s="37">
        <v>1425</v>
      </c>
      <c r="G542" s="37">
        <f t="shared" si="183"/>
        <v>4788.0577427821527</v>
      </c>
      <c r="H542" s="37">
        <f t="shared" si="173"/>
        <v>69.881889763779327</v>
      </c>
      <c r="I542" s="37">
        <f t="shared" si="174"/>
        <v>3363.0577427821527</v>
      </c>
      <c r="J542" s="37">
        <f t="shared" si="175"/>
        <v>3432.939632545932</v>
      </c>
      <c r="K542" s="37">
        <f t="shared" si="184"/>
        <v>1</v>
      </c>
      <c r="L542" s="35">
        <f t="shared" si="189"/>
        <v>774</v>
      </c>
      <c r="O542">
        <v>536</v>
      </c>
      <c r="P542">
        <f t="shared" si="185"/>
        <v>344</v>
      </c>
      <c r="Q542">
        <f t="shared" si="186"/>
        <v>1</v>
      </c>
      <c r="R542">
        <f t="shared" ca="1" si="187"/>
        <v>2</v>
      </c>
      <c r="S542" t="str">
        <f t="shared" ca="1" si="169"/>
        <v>ER-20-6 #3</v>
      </c>
      <c r="T542" t="str">
        <f t="shared" ca="1" si="176"/>
        <v>TCU</v>
      </c>
      <c r="U542" t="str">
        <f t="shared" ca="1" si="177"/>
        <v>ZE</v>
      </c>
      <c r="V542" s="37">
        <f t="shared" ca="1" si="178"/>
        <v>267.15223097112857</v>
      </c>
      <c r="W542" s="37">
        <f t="shared" ca="1" si="179"/>
        <v>455.14435695538032</v>
      </c>
      <c r="X542" s="37">
        <f t="shared" ca="1" si="170"/>
        <v>0</v>
      </c>
      <c r="Y542" s="37">
        <f t="shared" ca="1" si="180"/>
        <v>0</v>
      </c>
      <c r="Z542" s="35">
        <f t="shared" ca="1" si="188"/>
        <v>0</v>
      </c>
      <c r="AA542" s="35">
        <f t="shared" ca="1" si="171"/>
        <v>400</v>
      </c>
      <c r="AB542" s="35">
        <f t="shared" ca="1" si="181"/>
        <v>267.15223097112857</v>
      </c>
      <c r="AC542" s="35">
        <f t="shared" ca="1" si="182"/>
        <v>400</v>
      </c>
      <c r="AD542" s="35">
        <f t="shared" ca="1" si="172"/>
        <v>132.84776902887143</v>
      </c>
    </row>
    <row r="543" spans="1:30" x14ac:dyDescent="0.25">
      <c r="A543" t="s">
        <v>176</v>
      </c>
      <c r="B543" t="s">
        <v>9</v>
      </c>
      <c r="C543" t="s">
        <v>93</v>
      </c>
      <c r="D543" s="37">
        <v>4857.939632545932</v>
      </c>
      <c r="E543" s="37">
        <v>5000</v>
      </c>
      <c r="F543" s="37">
        <v>1425</v>
      </c>
      <c r="G543" s="37">
        <f t="shared" si="183"/>
        <v>4857.939632545932</v>
      </c>
      <c r="H543" s="37">
        <f t="shared" si="173"/>
        <v>142.060367454068</v>
      </c>
      <c r="I543" s="37">
        <f t="shared" si="174"/>
        <v>3432.939632545932</v>
      </c>
      <c r="J543" s="37">
        <f t="shared" si="175"/>
        <v>3575</v>
      </c>
      <c r="K543" s="37">
        <f t="shared" si="184"/>
        <v>1</v>
      </c>
      <c r="L543" s="35">
        <f t="shared" si="189"/>
        <v>775</v>
      </c>
      <c r="O543">
        <v>537</v>
      </c>
      <c r="P543">
        <f t="shared" si="185"/>
        <v>344</v>
      </c>
      <c r="Q543">
        <f t="shared" si="186"/>
        <v>2</v>
      </c>
      <c r="R543">
        <f t="shared" ca="1" si="187"/>
        <v>2</v>
      </c>
      <c r="S543" t="str">
        <f t="shared" ca="1" si="169"/>
        <v>ER-20-6 #3</v>
      </c>
      <c r="T543" t="str">
        <f t="shared" ca="1" si="176"/>
        <v>TCU</v>
      </c>
      <c r="U543" t="str">
        <f t="shared" ca="1" si="177"/>
        <v>ZE</v>
      </c>
      <c r="V543" s="37">
        <f t="shared" ca="1" si="178"/>
        <v>267.15223097112857</v>
      </c>
      <c r="W543" s="37">
        <f t="shared" ca="1" si="179"/>
        <v>455.14435695538032</v>
      </c>
      <c r="X543" s="37">
        <f t="shared" ca="1" si="170"/>
        <v>0</v>
      </c>
      <c r="Y543" s="37">
        <f t="shared" ca="1" si="180"/>
        <v>1</v>
      </c>
      <c r="Z543" s="35">
        <f t="shared" ca="1" si="188"/>
        <v>400</v>
      </c>
      <c r="AA543" s="35">
        <f t="shared" ca="1" si="171"/>
        <v>800</v>
      </c>
      <c r="AB543" s="35">
        <f t="shared" ca="1" si="181"/>
        <v>400</v>
      </c>
      <c r="AC543" s="35">
        <f t="shared" ca="1" si="182"/>
        <v>455.14435695538032</v>
      </c>
      <c r="AD543" s="35">
        <f t="shared" ca="1" si="172"/>
        <v>55.144356955380317</v>
      </c>
    </row>
    <row r="544" spans="1:30" x14ac:dyDescent="0.25">
      <c r="A544" t="s">
        <v>162</v>
      </c>
      <c r="B544" t="s">
        <v>9</v>
      </c>
      <c r="C544" t="s">
        <v>93</v>
      </c>
      <c r="D544" s="37">
        <v>431.10236220472439</v>
      </c>
      <c r="E544" s="37">
        <v>879.92125984251959</v>
      </c>
      <c r="F544" s="37">
        <v>746</v>
      </c>
      <c r="G544" s="37">
        <f t="shared" si="183"/>
        <v>746</v>
      </c>
      <c r="H544" s="37">
        <f t="shared" si="173"/>
        <v>133.92125984251959</v>
      </c>
      <c r="I544" s="37">
        <f t="shared" si="174"/>
        <v>0</v>
      </c>
      <c r="J544" s="37">
        <f t="shared" si="175"/>
        <v>133.92125984251959</v>
      </c>
      <c r="K544" s="37">
        <f t="shared" si="184"/>
        <v>1</v>
      </c>
      <c r="L544" s="35">
        <f t="shared" si="189"/>
        <v>776</v>
      </c>
      <c r="O544">
        <v>538</v>
      </c>
      <c r="P544">
        <f t="shared" si="185"/>
        <v>345</v>
      </c>
      <c r="Q544">
        <f t="shared" si="186"/>
        <v>1</v>
      </c>
      <c r="R544">
        <f t="shared" ca="1" si="187"/>
        <v>1</v>
      </c>
      <c r="S544" t="str">
        <f t="shared" ca="1" si="169"/>
        <v>ER-20-6 #3</v>
      </c>
      <c r="T544" t="str">
        <f t="shared" ca="1" si="176"/>
        <v>TCU</v>
      </c>
      <c r="U544" t="str">
        <f t="shared" ca="1" si="177"/>
        <v>ZE</v>
      </c>
      <c r="V544" s="37">
        <f t="shared" ca="1" si="178"/>
        <v>455.14435695538032</v>
      </c>
      <c r="W544" s="37">
        <f t="shared" ca="1" si="179"/>
        <v>490.90551181102319</v>
      </c>
      <c r="X544" s="37">
        <f t="shared" ca="1" si="170"/>
        <v>1</v>
      </c>
      <c r="Y544" s="37">
        <f t="shared" ca="1" si="180"/>
        <v>1</v>
      </c>
      <c r="Z544" s="35">
        <f t="shared" ca="1" si="188"/>
        <v>400</v>
      </c>
      <c r="AA544" s="35">
        <f t="shared" ca="1" si="171"/>
        <v>800</v>
      </c>
      <c r="AB544" s="35">
        <f t="shared" ca="1" si="181"/>
        <v>455.14435695538032</v>
      </c>
      <c r="AC544" s="35">
        <f t="shared" ca="1" si="182"/>
        <v>490.90551181102319</v>
      </c>
      <c r="AD544" s="35">
        <f t="shared" ca="1" si="172"/>
        <v>35.761154855642872</v>
      </c>
    </row>
    <row r="545" spans="1:30" x14ac:dyDescent="0.25">
      <c r="A545" t="s">
        <v>162</v>
      </c>
      <c r="B545" t="s">
        <v>9</v>
      </c>
      <c r="C545" t="s">
        <v>157</v>
      </c>
      <c r="D545" s="37">
        <v>879.92125984251959</v>
      </c>
      <c r="E545" s="37">
        <v>950.1312335958005</v>
      </c>
      <c r="F545" s="37">
        <v>746</v>
      </c>
      <c r="G545" s="37">
        <f t="shared" si="183"/>
        <v>879.92125984251959</v>
      </c>
      <c r="H545" s="37">
        <f t="shared" si="173"/>
        <v>70.209973753280906</v>
      </c>
      <c r="I545" s="37">
        <f t="shared" si="174"/>
        <v>133.92125984251959</v>
      </c>
      <c r="J545" s="37">
        <f t="shared" si="175"/>
        <v>204.1312335958005</v>
      </c>
      <c r="K545" s="37">
        <f t="shared" si="184"/>
        <v>1</v>
      </c>
      <c r="L545" s="35">
        <f t="shared" si="189"/>
        <v>777</v>
      </c>
      <c r="O545">
        <v>539</v>
      </c>
      <c r="P545">
        <f t="shared" si="185"/>
        <v>346</v>
      </c>
      <c r="Q545">
        <f t="shared" si="186"/>
        <v>1</v>
      </c>
      <c r="R545">
        <f t="shared" ca="1" si="187"/>
        <v>1</v>
      </c>
      <c r="S545" t="str">
        <f t="shared" ca="1" si="169"/>
        <v>ER-20-6 #3</v>
      </c>
      <c r="T545" t="str">
        <f t="shared" ca="1" si="176"/>
        <v>LFA</v>
      </c>
      <c r="U545" t="str">
        <f t="shared" ca="1" si="177"/>
        <v>ZE</v>
      </c>
      <c r="V545" s="37">
        <f t="shared" ca="1" si="178"/>
        <v>490.90551181102319</v>
      </c>
      <c r="W545" s="37">
        <f t="shared" ca="1" si="179"/>
        <v>520.1049868766404</v>
      </c>
      <c r="X545" s="37">
        <f t="shared" ca="1" si="170"/>
        <v>1</v>
      </c>
      <c r="Y545" s="37">
        <f t="shared" ca="1" si="180"/>
        <v>1</v>
      </c>
      <c r="Z545" s="35">
        <f t="shared" ca="1" si="188"/>
        <v>400</v>
      </c>
      <c r="AA545" s="35">
        <f t="shared" ca="1" si="171"/>
        <v>800</v>
      </c>
      <c r="AB545" s="35">
        <f t="shared" ca="1" si="181"/>
        <v>490.90551181102319</v>
      </c>
      <c r="AC545" s="35">
        <f t="shared" ca="1" si="182"/>
        <v>520.1049868766404</v>
      </c>
      <c r="AD545" s="35">
        <f t="shared" ca="1" si="172"/>
        <v>29.199475065617207</v>
      </c>
    </row>
    <row r="546" spans="1:30" x14ac:dyDescent="0.25">
      <c r="A546" t="s">
        <v>162</v>
      </c>
      <c r="B546" t="s">
        <v>9</v>
      </c>
      <c r="C546" t="s">
        <v>157</v>
      </c>
      <c r="D546" s="37">
        <v>950.1312335958005</v>
      </c>
      <c r="E546" s="37">
        <v>993.1102362204723</v>
      </c>
      <c r="F546" s="37">
        <v>746</v>
      </c>
      <c r="G546" s="37">
        <f t="shared" si="183"/>
        <v>950.1312335958005</v>
      </c>
      <c r="H546" s="37">
        <f t="shared" si="173"/>
        <v>42.979002624671807</v>
      </c>
      <c r="I546" s="37">
        <f t="shared" si="174"/>
        <v>204.1312335958005</v>
      </c>
      <c r="J546" s="37">
        <f t="shared" si="175"/>
        <v>247.1102362204723</v>
      </c>
      <c r="K546" s="37">
        <f t="shared" si="184"/>
        <v>1</v>
      </c>
      <c r="L546" s="35">
        <f t="shared" si="189"/>
        <v>778</v>
      </c>
      <c r="O546">
        <v>540</v>
      </c>
      <c r="P546">
        <f t="shared" si="185"/>
        <v>347</v>
      </c>
      <c r="Q546">
        <f t="shared" si="186"/>
        <v>1</v>
      </c>
      <c r="R546">
        <f t="shared" ca="1" si="187"/>
        <v>1</v>
      </c>
      <c r="S546" t="str">
        <f t="shared" ca="1" si="169"/>
        <v>ER-20-6 #3</v>
      </c>
      <c r="T546" t="str">
        <f t="shared" ca="1" si="176"/>
        <v>LFA</v>
      </c>
      <c r="U546" t="str">
        <f t="shared" ca="1" si="177"/>
        <v>GL</v>
      </c>
      <c r="V546" s="37">
        <f t="shared" ca="1" si="178"/>
        <v>520.1049868766404</v>
      </c>
      <c r="W546" s="37">
        <f t="shared" ca="1" si="179"/>
        <v>549.96062992125962</v>
      </c>
      <c r="X546" s="37">
        <f t="shared" ca="1" si="170"/>
        <v>1</v>
      </c>
      <c r="Y546" s="37">
        <f t="shared" ca="1" si="180"/>
        <v>1</v>
      </c>
      <c r="Z546" s="35">
        <f t="shared" ca="1" si="188"/>
        <v>400</v>
      </c>
      <c r="AA546" s="35">
        <f t="shared" ca="1" si="171"/>
        <v>800</v>
      </c>
      <c r="AB546" s="35">
        <f t="shared" ca="1" si="181"/>
        <v>520.1049868766404</v>
      </c>
      <c r="AC546" s="35">
        <f t="shared" ca="1" si="182"/>
        <v>549.96062992125962</v>
      </c>
      <c r="AD546" s="35">
        <f t="shared" ca="1" si="172"/>
        <v>29.855643044619228</v>
      </c>
    </row>
    <row r="547" spans="1:30" x14ac:dyDescent="0.25">
      <c r="A547" t="s">
        <v>162</v>
      </c>
      <c r="B547" t="s">
        <v>9</v>
      </c>
      <c r="C547" t="s">
        <v>19</v>
      </c>
      <c r="D547" s="37">
        <v>993.1102362204723</v>
      </c>
      <c r="E547" s="37">
        <v>1002.9527559055117</v>
      </c>
      <c r="F547" s="37">
        <v>746</v>
      </c>
      <c r="G547" s="37">
        <f t="shared" si="183"/>
        <v>993.1102362204723</v>
      </c>
      <c r="H547" s="37">
        <f t="shared" si="173"/>
        <v>9.8425196850394059</v>
      </c>
      <c r="I547" s="37">
        <f t="shared" si="174"/>
        <v>247.1102362204723</v>
      </c>
      <c r="J547" s="37">
        <f t="shared" si="175"/>
        <v>256.95275590551171</v>
      </c>
      <c r="K547" s="37">
        <f t="shared" si="184"/>
        <v>1</v>
      </c>
      <c r="L547" s="35">
        <f t="shared" si="189"/>
        <v>779</v>
      </c>
      <c r="O547">
        <v>541</v>
      </c>
      <c r="P547">
        <f t="shared" si="185"/>
        <v>348</v>
      </c>
      <c r="Q547">
        <f t="shared" si="186"/>
        <v>1</v>
      </c>
      <c r="R547">
        <f t="shared" ca="1" si="187"/>
        <v>1</v>
      </c>
      <c r="S547" t="str">
        <f t="shared" ca="1" si="169"/>
        <v>ER-20-6 #3</v>
      </c>
      <c r="T547" t="str">
        <f t="shared" ca="1" si="176"/>
        <v>LFA</v>
      </c>
      <c r="U547" t="str">
        <f t="shared" ca="1" si="177"/>
        <v>DV</v>
      </c>
      <c r="V547" s="37">
        <f t="shared" ca="1" si="178"/>
        <v>549.96062992125962</v>
      </c>
      <c r="W547" s="37">
        <f t="shared" ca="1" si="179"/>
        <v>576.86351706036749</v>
      </c>
      <c r="X547" s="37">
        <f t="shared" ca="1" si="170"/>
        <v>1</v>
      </c>
      <c r="Y547" s="37">
        <f t="shared" ca="1" si="180"/>
        <v>1</v>
      </c>
      <c r="Z547" s="35">
        <f t="shared" ca="1" si="188"/>
        <v>400</v>
      </c>
      <c r="AA547" s="35">
        <f t="shared" ca="1" si="171"/>
        <v>800</v>
      </c>
      <c r="AB547" s="35">
        <f t="shared" ca="1" si="181"/>
        <v>549.96062992125962</v>
      </c>
      <c r="AC547" s="35">
        <f t="shared" ca="1" si="182"/>
        <v>576.86351706036749</v>
      </c>
      <c r="AD547" s="35">
        <f t="shared" ca="1" si="172"/>
        <v>26.902887139107861</v>
      </c>
    </row>
    <row r="548" spans="1:30" x14ac:dyDescent="0.25">
      <c r="A548" t="s">
        <v>162</v>
      </c>
      <c r="B548" t="s">
        <v>9</v>
      </c>
      <c r="C548" t="s">
        <v>166</v>
      </c>
      <c r="D548" s="37">
        <v>1002.9527559055117</v>
      </c>
      <c r="E548" s="37">
        <v>1030.8398950131232</v>
      </c>
      <c r="F548" s="37">
        <v>746</v>
      </c>
      <c r="G548" s="37">
        <f t="shared" si="183"/>
        <v>1002.9527559055117</v>
      </c>
      <c r="H548" s="37">
        <f t="shared" si="173"/>
        <v>27.887139107611461</v>
      </c>
      <c r="I548" s="37">
        <f t="shared" si="174"/>
        <v>256.95275590551171</v>
      </c>
      <c r="J548" s="37">
        <f t="shared" si="175"/>
        <v>284.83989501312317</v>
      </c>
      <c r="K548" s="37">
        <f t="shared" si="184"/>
        <v>1</v>
      </c>
      <c r="L548" s="35">
        <f t="shared" si="189"/>
        <v>780</v>
      </c>
      <c r="O548">
        <v>542</v>
      </c>
      <c r="P548">
        <f t="shared" si="185"/>
        <v>349</v>
      </c>
      <c r="Q548">
        <f t="shared" si="186"/>
        <v>1</v>
      </c>
      <c r="R548">
        <f t="shared" ca="1" si="187"/>
        <v>1</v>
      </c>
      <c r="S548" t="str">
        <f t="shared" ca="1" si="169"/>
        <v>ER-20-6 #3</v>
      </c>
      <c r="T548" t="str">
        <f t="shared" ca="1" si="176"/>
        <v>LFA</v>
      </c>
      <c r="U548" t="str">
        <f t="shared" ca="1" si="177"/>
        <v>DV, QC</v>
      </c>
      <c r="V548" s="37">
        <f t="shared" ca="1" si="178"/>
        <v>576.86351706036749</v>
      </c>
      <c r="W548" s="37">
        <f t="shared" ca="1" si="179"/>
        <v>619.84251968503941</v>
      </c>
      <c r="X548" s="37">
        <f t="shared" ca="1" si="170"/>
        <v>1</v>
      </c>
      <c r="Y548" s="37">
        <f t="shared" ca="1" si="180"/>
        <v>1</v>
      </c>
      <c r="Z548" s="35">
        <f t="shared" ca="1" si="188"/>
        <v>400</v>
      </c>
      <c r="AA548" s="35">
        <f t="shared" ca="1" si="171"/>
        <v>800</v>
      </c>
      <c r="AB548" s="35">
        <f t="shared" ca="1" si="181"/>
        <v>576.86351706036749</v>
      </c>
      <c r="AC548" s="35">
        <f t="shared" ca="1" si="182"/>
        <v>619.84251968503941</v>
      </c>
      <c r="AD548" s="35">
        <f t="shared" ca="1" si="172"/>
        <v>42.979002624671921</v>
      </c>
    </row>
    <row r="549" spans="1:30" x14ac:dyDescent="0.25">
      <c r="A549" t="s">
        <v>162</v>
      </c>
      <c r="B549" t="s">
        <v>11</v>
      </c>
      <c r="C549" t="s">
        <v>93</v>
      </c>
      <c r="D549" s="37">
        <v>1030.8398950131232</v>
      </c>
      <c r="E549" s="37">
        <v>1154.8556430446195</v>
      </c>
      <c r="F549" s="37">
        <v>746</v>
      </c>
      <c r="G549" s="37">
        <f t="shared" si="183"/>
        <v>1030.8398950131232</v>
      </c>
      <c r="H549" s="37">
        <f t="shared" si="173"/>
        <v>124.01574803149629</v>
      </c>
      <c r="I549" s="37">
        <f t="shared" si="174"/>
        <v>284.83989501312317</v>
      </c>
      <c r="J549" s="37">
        <f t="shared" si="175"/>
        <v>408.85564304461946</v>
      </c>
      <c r="K549" s="37">
        <f t="shared" si="184"/>
        <v>2</v>
      </c>
      <c r="L549" s="35">
        <f t="shared" si="189"/>
        <v>781</v>
      </c>
      <c r="O549">
        <v>543</v>
      </c>
      <c r="P549">
        <f t="shared" si="185"/>
        <v>350</v>
      </c>
      <c r="Q549">
        <f t="shared" si="186"/>
        <v>1</v>
      </c>
      <c r="R549">
        <f t="shared" ca="1" si="187"/>
        <v>2</v>
      </c>
      <c r="S549" t="str">
        <f t="shared" ca="1" si="169"/>
        <v>ER-20-6 #3</v>
      </c>
      <c r="T549" t="str">
        <f t="shared" ca="1" si="176"/>
        <v>LFA</v>
      </c>
      <c r="U549" t="str">
        <f t="shared" ca="1" si="177"/>
        <v>DV</v>
      </c>
      <c r="V549" s="37">
        <f t="shared" ca="1" si="178"/>
        <v>619.84251968503941</v>
      </c>
      <c r="W549" s="37">
        <f t="shared" ca="1" si="179"/>
        <v>859.01574803149606</v>
      </c>
      <c r="X549" s="37">
        <f t="shared" ca="1" si="170"/>
        <v>1</v>
      </c>
      <c r="Y549" s="37">
        <f t="shared" ca="1" si="180"/>
        <v>1</v>
      </c>
      <c r="Z549" s="35">
        <f t="shared" ca="1" si="188"/>
        <v>400</v>
      </c>
      <c r="AA549" s="35">
        <f t="shared" ca="1" si="171"/>
        <v>800</v>
      </c>
      <c r="AB549" s="35">
        <f t="shared" ca="1" si="181"/>
        <v>619.84251968503941</v>
      </c>
      <c r="AC549" s="35">
        <f t="shared" ca="1" si="182"/>
        <v>800</v>
      </c>
      <c r="AD549" s="35">
        <f t="shared" ca="1" si="172"/>
        <v>180.15748031496059</v>
      </c>
    </row>
    <row r="550" spans="1:30" x14ac:dyDescent="0.25">
      <c r="A550" t="s">
        <v>162</v>
      </c>
      <c r="B550" t="s">
        <v>9</v>
      </c>
      <c r="C550" t="s">
        <v>93</v>
      </c>
      <c r="D550" s="37">
        <v>1154.8556430446195</v>
      </c>
      <c r="E550" s="37">
        <v>1210.9580052493438</v>
      </c>
      <c r="F550" s="37">
        <v>746</v>
      </c>
      <c r="G550" s="37">
        <f t="shared" si="183"/>
        <v>1154.8556430446195</v>
      </c>
      <c r="H550" s="37">
        <f t="shared" si="173"/>
        <v>56.102362204724386</v>
      </c>
      <c r="I550" s="37">
        <f t="shared" si="174"/>
        <v>408.85564304461946</v>
      </c>
      <c r="J550" s="37">
        <f t="shared" si="175"/>
        <v>464.95800524934384</v>
      </c>
      <c r="K550" s="37">
        <f t="shared" si="184"/>
        <v>1</v>
      </c>
      <c r="L550" s="35">
        <f t="shared" si="189"/>
        <v>783</v>
      </c>
      <c r="O550">
        <v>544</v>
      </c>
      <c r="P550">
        <f t="shared" si="185"/>
        <v>350</v>
      </c>
      <c r="Q550">
        <f t="shared" si="186"/>
        <v>2</v>
      </c>
      <c r="R550">
        <f t="shared" ca="1" si="187"/>
        <v>2</v>
      </c>
      <c r="S550" t="str">
        <f t="shared" ca="1" si="169"/>
        <v>ER-20-6 #3</v>
      </c>
      <c r="T550" t="str">
        <f t="shared" ca="1" si="176"/>
        <v>LFA</v>
      </c>
      <c r="U550" t="str">
        <f t="shared" ca="1" si="177"/>
        <v>DV</v>
      </c>
      <c r="V550" s="37">
        <f t="shared" ca="1" si="178"/>
        <v>619.84251968503941</v>
      </c>
      <c r="W550" s="37">
        <f t="shared" ca="1" si="179"/>
        <v>859.01574803149606</v>
      </c>
      <c r="X550" s="37">
        <f t="shared" ca="1" si="170"/>
        <v>1</v>
      </c>
      <c r="Y550" s="37">
        <f t="shared" ca="1" si="180"/>
        <v>2</v>
      </c>
      <c r="Z550" s="35">
        <f t="shared" ca="1" si="188"/>
        <v>800</v>
      </c>
      <c r="AA550" s="35">
        <f t="shared" ca="1" si="171"/>
        <v>1200</v>
      </c>
      <c r="AB550" s="35">
        <f t="shared" ca="1" si="181"/>
        <v>800</v>
      </c>
      <c r="AC550" s="35">
        <f t="shared" ca="1" si="182"/>
        <v>859.01574803149606</v>
      </c>
      <c r="AD550" s="35">
        <f t="shared" ca="1" si="172"/>
        <v>59.015748031496059</v>
      </c>
    </row>
    <row r="551" spans="1:30" x14ac:dyDescent="0.25">
      <c r="A551" t="s">
        <v>162</v>
      </c>
      <c r="B551" t="s">
        <v>9</v>
      </c>
      <c r="C551" t="s">
        <v>167</v>
      </c>
      <c r="D551" s="37">
        <v>1210.9580052493438</v>
      </c>
      <c r="E551" s="37">
        <v>1299.8687664041993</v>
      </c>
      <c r="F551" s="37">
        <v>746</v>
      </c>
      <c r="G551" s="37">
        <f t="shared" si="183"/>
        <v>1210.9580052493438</v>
      </c>
      <c r="H551" s="37">
        <f t="shared" si="173"/>
        <v>88.910761154855436</v>
      </c>
      <c r="I551" s="37">
        <f t="shared" si="174"/>
        <v>464.95800524934384</v>
      </c>
      <c r="J551" s="37">
        <f t="shared" si="175"/>
        <v>553.86876640419928</v>
      </c>
      <c r="K551" s="37">
        <f t="shared" si="184"/>
        <v>1</v>
      </c>
      <c r="L551" s="35">
        <f t="shared" si="189"/>
        <v>784</v>
      </c>
      <c r="O551">
        <v>545</v>
      </c>
      <c r="P551">
        <f t="shared" si="185"/>
        <v>351</v>
      </c>
      <c r="Q551">
        <f t="shared" si="186"/>
        <v>1</v>
      </c>
      <c r="R551">
        <f t="shared" ca="1" si="187"/>
        <v>1</v>
      </c>
      <c r="S551" t="str">
        <f t="shared" ca="1" si="169"/>
        <v>ER-20-6 #3</v>
      </c>
      <c r="T551" t="str">
        <f t="shared" ca="1" si="176"/>
        <v>LFA</v>
      </c>
      <c r="U551" t="str">
        <f t="shared" ca="1" si="177"/>
        <v>GL</v>
      </c>
      <c r="V551" s="37">
        <f t="shared" ca="1" si="178"/>
        <v>859.01574803149606</v>
      </c>
      <c r="W551" s="37">
        <f t="shared" ca="1" si="179"/>
        <v>895.1049868766404</v>
      </c>
      <c r="X551" s="37">
        <f t="shared" ca="1" si="170"/>
        <v>2</v>
      </c>
      <c r="Y551" s="37">
        <f t="shared" ca="1" si="180"/>
        <v>2</v>
      </c>
      <c r="Z551" s="35">
        <f t="shared" ca="1" si="188"/>
        <v>800</v>
      </c>
      <c r="AA551" s="35">
        <f t="shared" ca="1" si="171"/>
        <v>1200</v>
      </c>
      <c r="AB551" s="35">
        <f t="shared" ca="1" si="181"/>
        <v>859.01574803149606</v>
      </c>
      <c r="AC551" s="35">
        <f t="shared" ca="1" si="182"/>
        <v>895.1049868766404</v>
      </c>
      <c r="AD551" s="35">
        <f t="shared" ca="1" si="172"/>
        <v>36.089238845144337</v>
      </c>
    </row>
    <row r="552" spans="1:30" x14ac:dyDescent="0.25">
      <c r="A552" t="s">
        <v>162</v>
      </c>
      <c r="B552" t="s">
        <v>9</v>
      </c>
      <c r="C552" t="s">
        <v>167</v>
      </c>
      <c r="D552" s="37">
        <v>1299.8687664041993</v>
      </c>
      <c r="E552" s="37">
        <v>1385.9908136482939</v>
      </c>
      <c r="F552" s="37">
        <v>746</v>
      </c>
      <c r="G552" s="37">
        <f t="shared" si="183"/>
        <v>1299.8687664041993</v>
      </c>
      <c r="H552" s="37">
        <f t="shared" si="173"/>
        <v>86.122047244094574</v>
      </c>
      <c r="I552" s="37">
        <f t="shared" si="174"/>
        <v>553.86876640419928</v>
      </c>
      <c r="J552" s="37">
        <f t="shared" si="175"/>
        <v>639.99081364829385</v>
      </c>
      <c r="K552" s="37">
        <f t="shared" si="184"/>
        <v>1</v>
      </c>
      <c r="L552" s="35">
        <f t="shared" si="189"/>
        <v>785</v>
      </c>
      <c r="O552">
        <v>546</v>
      </c>
      <c r="P552">
        <f t="shared" si="185"/>
        <v>352</v>
      </c>
      <c r="Q552">
        <f t="shared" si="186"/>
        <v>1</v>
      </c>
      <c r="R552">
        <f t="shared" ca="1" si="187"/>
        <v>1</v>
      </c>
      <c r="S552" t="str">
        <f t="shared" ca="1" si="169"/>
        <v>ER-20-6 #3</v>
      </c>
      <c r="T552" t="str">
        <f t="shared" ca="1" si="176"/>
        <v>LFA</v>
      </c>
      <c r="U552" t="str">
        <f t="shared" ca="1" si="177"/>
        <v>DV</v>
      </c>
      <c r="V552" s="37">
        <f t="shared" ca="1" si="178"/>
        <v>895.1049868766404</v>
      </c>
      <c r="W552" s="37">
        <f t="shared" ca="1" si="179"/>
        <v>944.9737532808399</v>
      </c>
      <c r="X552" s="37">
        <f t="shared" ca="1" si="170"/>
        <v>2</v>
      </c>
      <c r="Y552" s="37">
        <f t="shared" ca="1" si="180"/>
        <v>2</v>
      </c>
      <c r="Z552" s="35">
        <f t="shared" ca="1" si="188"/>
        <v>800</v>
      </c>
      <c r="AA552" s="35">
        <f t="shared" ca="1" si="171"/>
        <v>1200</v>
      </c>
      <c r="AB552" s="35">
        <f t="shared" ca="1" si="181"/>
        <v>895.1049868766404</v>
      </c>
      <c r="AC552" s="35">
        <f t="shared" ca="1" si="182"/>
        <v>944.9737532808399</v>
      </c>
      <c r="AD552" s="35">
        <f t="shared" ca="1" si="172"/>
        <v>49.868766404199505</v>
      </c>
    </row>
    <row r="553" spans="1:30" x14ac:dyDescent="0.25">
      <c r="A553" t="s">
        <v>159</v>
      </c>
      <c r="B553" t="s">
        <v>11</v>
      </c>
      <c r="C553" t="s">
        <v>160</v>
      </c>
      <c r="D553" s="37">
        <v>240.15748031496062</v>
      </c>
      <c r="E553" s="37">
        <v>339.89501312335955</v>
      </c>
      <c r="F553" s="37">
        <v>323</v>
      </c>
      <c r="G553" s="37">
        <f t="shared" si="183"/>
        <v>323</v>
      </c>
      <c r="H553" s="37">
        <f t="shared" si="173"/>
        <v>16.895013123359547</v>
      </c>
      <c r="I553" s="37">
        <f t="shared" si="174"/>
        <v>0</v>
      </c>
      <c r="J553" s="37">
        <f t="shared" si="175"/>
        <v>16.895013123359547</v>
      </c>
      <c r="K553" s="37">
        <f t="shared" si="184"/>
        <v>1</v>
      </c>
      <c r="L553" s="35">
        <f t="shared" si="189"/>
        <v>786</v>
      </c>
      <c r="O553">
        <v>547</v>
      </c>
      <c r="P553">
        <f t="shared" si="185"/>
        <v>353</v>
      </c>
      <c r="Q553">
        <f t="shared" si="186"/>
        <v>1</v>
      </c>
      <c r="R553">
        <f t="shared" ca="1" si="187"/>
        <v>1</v>
      </c>
      <c r="S553" t="str">
        <f t="shared" ca="1" si="169"/>
        <v>ER-20-6 #3</v>
      </c>
      <c r="T553" t="str">
        <f t="shared" ca="1" si="176"/>
        <v>TCU</v>
      </c>
      <c r="U553" t="str">
        <f t="shared" ca="1" si="177"/>
        <v>ZE</v>
      </c>
      <c r="V553" s="37">
        <f t="shared" ca="1" si="178"/>
        <v>944.9737532808399</v>
      </c>
      <c r="W553" s="37">
        <f t="shared" ca="1" si="179"/>
        <v>1185</v>
      </c>
      <c r="X553" s="37">
        <f t="shared" ca="1" si="170"/>
        <v>2</v>
      </c>
      <c r="Y553" s="37">
        <f t="shared" ca="1" si="180"/>
        <v>2</v>
      </c>
      <c r="Z553" s="35">
        <f t="shared" ca="1" si="188"/>
        <v>800</v>
      </c>
      <c r="AA553" s="35">
        <f t="shared" ca="1" si="171"/>
        <v>1200</v>
      </c>
      <c r="AB553" s="35">
        <f t="shared" ca="1" si="181"/>
        <v>944.9737532808399</v>
      </c>
      <c r="AC553" s="35">
        <f t="shared" ca="1" si="182"/>
        <v>1185</v>
      </c>
      <c r="AD553" s="35">
        <f t="shared" ca="1" si="172"/>
        <v>240.0262467191601</v>
      </c>
    </row>
    <row r="554" spans="1:30" x14ac:dyDescent="0.25">
      <c r="A554" t="s">
        <v>159</v>
      </c>
      <c r="B554" t="s">
        <v>11</v>
      </c>
      <c r="C554" t="s">
        <v>86</v>
      </c>
      <c r="D554" s="37">
        <v>339.89501312335955</v>
      </c>
      <c r="E554" s="37">
        <v>991.14173228346453</v>
      </c>
      <c r="F554" s="37">
        <v>323</v>
      </c>
      <c r="G554" s="37">
        <f t="shared" si="183"/>
        <v>339.89501312335955</v>
      </c>
      <c r="H554" s="37">
        <f t="shared" si="173"/>
        <v>651.24671916010493</v>
      </c>
      <c r="I554" s="37">
        <f t="shared" si="174"/>
        <v>16.895013123359547</v>
      </c>
      <c r="J554" s="37">
        <f t="shared" si="175"/>
        <v>668.14173228346453</v>
      </c>
      <c r="K554" s="37">
        <f t="shared" si="184"/>
        <v>2</v>
      </c>
      <c r="L554" s="35">
        <f t="shared" si="189"/>
        <v>787</v>
      </c>
      <c r="O554">
        <v>548</v>
      </c>
      <c r="P554">
        <f t="shared" si="185"/>
        <v>354</v>
      </c>
      <c r="Q554">
        <f t="shared" si="186"/>
        <v>1</v>
      </c>
      <c r="R554">
        <f t="shared" ca="1" si="187"/>
        <v>1</v>
      </c>
      <c r="S554" t="str">
        <f t="shared" ca="1" si="169"/>
        <v>ER-20-7</v>
      </c>
      <c r="T554" t="str">
        <f t="shared" ca="1" si="176"/>
        <v>WTA</v>
      </c>
      <c r="U554" t="str">
        <f t="shared" ca="1" si="177"/>
        <v>DV</v>
      </c>
      <c r="V554" s="37">
        <f t="shared" ca="1" si="178"/>
        <v>0</v>
      </c>
      <c r="W554" s="37">
        <f t="shared" ca="1" si="179"/>
        <v>67</v>
      </c>
      <c r="X554" s="37">
        <f t="shared" ca="1" si="170"/>
        <v>0</v>
      </c>
      <c r="Y554" s="37">
        <f t="shared" ca="1" si="180"/>
        <v>0</v>
      </c>
      <c r="Z554" s="35">
        <f t="shared" ca="1" si="188"/>
        <v>0</v>
      </c>
      <c r="AA554" s="35">
        <f t="shared" ca="1" si="171"/>
        <v>400</v>
      </c>
      <c r="AB554" s="35">
        <f t="shared" ca="1" si="181"/>
        <v>0</v>
      </c>
      <c r="AC554" s="35">
        <f t="shared" ca="1" si="182"/>
        <v>67</v>
      </c>
      <c r="AD554" s="35">
        <f t="shared" ca="1" si="172"/>
        <v>67</v>
      </c>
    </row>
    <row r="555" spans="1:30" x14ac:dyDescent="0.25">
      <c r="A555" t="s">
        <v>159</v>
      </c>
      <c r="B555" t="s">
        <v>11</v>
      </c>
      <c r="C555" t="s">
        <v>33</v>
      </c>
      <c r="D555" s="37">
        <v>991.14173228346453</v>
      </c>
      <c r="E555" s="37">
        <v>1293.9632545931756</v>
      </c>
      <c r="F555" s="37">
        <v>323</v>
      </c>
      <c r="G555" s="37">
        <f t="shared" si="183"/>
        <v>991.14173228346453</v>
      </c>
      <c r="H555" s="37">
        <f t="shared" si="173"/>
        <v>302.8215223097111</v>
      </c>
      <c r="I555" s="37">
        <f t="shared" si="174"/>
        <v>668.14173228346453</v>
      </c>
      <c r="J555" s="37">
        <f t="shared" si="175"/>
        <v>970.96325459317563</v>
      </c>
      <c r="K555" s="37">
        <f t="shared" si="184"/>
        <v>2</v>
      </c>
      <c r="L555" s="35">
        <f t="shared" si="189"/>
        <v>789</v>
      </c>
      <c r="O555">
        <v>549</v>
      </c>
      <c r="P555">
        <f t="shared" si="185"/>
        <v>355</v>
      </c>
      <c r="Q555">
        <f t="shared" si="186"/>
        <v>1</v>
      </c>
      <c r="R555">
        <f t="shared" ca="1" si="187"/>
        <v>1</v>
      </c>
      <c r="S555" t="str">
        <f t="shared" ca="1" si="169"/>
        <v>ER-20-7</v>
      </c>
      <c r="T555" t="str">
        <f t="shared" ca="1" si="176"/>
        <v>WTA</v>
      </c>
      <c r="U555" t="str">
        <f t="shared" ca="1" si="177"/>
        <v>GL</v>
      </c>
      <c r="V555" s="37">
        <f t="shared" ca="1" si="178"/>
        <v>67</v>
      </c>
      <c r="W555" s="37">
        <f t="shared" ca="1" si="179"/>
        <v>107</v>
      </c>
      <c r="X555" s="37">
        <f t="shared" ca="1" si="170"/>
        <v>0</v>
      </c>
      <c r="Y555" s="37">
        <f t="shared" ca="1" si="180"/>
        <v>0</v>
      </c>
      <c r="Z555" s="35">
        <f t="shared" ca="1" si="188"/>
        <v>0</v>
      </c>
      <c r="AA555" s="35">
        <f t="shared" ca="1" si="171"/>
        <v>400</v>
      </c>
      <c r="AB555" s="35">
        <f t="shared" ca="1" si="181"/>
        <v>67</v>
      </c>
      <c r="AC555" s="35">
        <f t="shared" ca="1" si="182"/>
        <v>107</v>
      </c>
      <c r="AD555" s="35">
        <f t="shared" ca="1" si="172"/>
        <v>40</v>
      </c>
    </row>
    <row r="556" spans="1:30" x14ac:dyDescent="0.25">
      <c r="A556" t="s">
        <v>159</v>
      </c>
      <c r="B556" t="s">
        <v>11</v>
      </c>
      <c r="C556" t="s">
        <v>33</v>
      </c>
      <c r="D556" s="37">
        <v>1293.9632545931756</v>
      </c>
      <c r="E556" s="37">
        <v>1381.8897637795274</v>
      </c>
      <c r="F556" s="37">
        <v>323</v>
      </c>
      <c r="G556" s="37">
        <f t="shared" si="183"/>
        <v>1293.9632545931756</v>
      </c>
      <c r="H556" s="37">
        <f t="shared" si="173"/>
        <v>87.926509186351723</v>
      </c>
      <c r="I556" s="37">
        <f t="shared" si="174"/>
        <v>970.96325459317563</v>
      </c>
      <c r="J556" s="37">
        <f t="shared" si="175"/>
        <v>1058.8897637795274</v>
      </c>
      <c r="K556" s="37">
        <f t="shared" si="184"/>
        <v>1</v>
      </c>
      <c r="L556" s="35">
        <f t="shared" si="189"/>
        <v>791</v>
      </c>
      <c r="O556">
        <v>550</v>
      </c>
      <c r="P556">
        <f t="shared" si="185"/>
        <v>356</v>
      </c>
      <c r="Q556">
        <f t="shared" si="186"/>
        <v>1</v>
      </c>
      <c r="R556">
        <f t="shared" ca="1" si="187"/>
        <v>1</v>
      </c>
      <c r="S556" t="str">
        <f t="shared" ca="1" si="169"/>
        <v>ER-20-7</v>
      </c>
      <c r="T556" t="str">
        <f t="shared" ca="1" si="176"/>
        <v>WTA</v>
      </c>
      <c r="U556" t="str">
        <f t="shared" ca="1" si="177"/>
        <v>DV, VP</v>
      </c>
      <c r="V556" s="37">
        <f t="shared" ca="1" si="178"/>
        <v>107</v>
      </c>
      <c r="W556" s="37">
        <f t="shared" ca="1" si="179"/>
        <v>117</v>
      </c>
      <c r="X556" s="37">
        <f t="shared" ca="1" si="170"/>
        <v>0</v>
      </c>
      <c r="Y556" s="37">
        <f t="shared" ca="1" si="180"/>
        <v>0</v>
      </c>
      <c r="Z556" s="35">
        <f t="shared" ca="1" si="188"/>
        <v>0</v>
      </c>
      <c r="AA556" s="35">
        <f t="shared" ca="1" si="171"/>
        <v>400</v>
      </c>
      <c r="AB556" s="35">
        <f t="shared" ca="1" si="181"/>
        <v>107</v>
      </c>
      <c r="AC556" s="35">
        <f t="shared" ca="1" si="182"/>
        <v>117</v>
      </c>
      <c r="AD556" s="35">
        <f t="shared" ca="1" si="172"/>
        <v>10</v>
      </c>
    </row>
    <row r="557" spans="1:30" x14ac:dyDescent="0.25">
      <c r="A557" t="s">
        <v>159</v>
      </c>
      <c r="B557" t="s">
        <v>11</v>
      </c>
      <c r="C557" t="s">
        <v>12</v>
      </c>
      <c r="D557" s="37">
        <v>1381.8897637795274</v>
      </c>
      <c r="E557" s="37">
        <v>1441.9291338582677</v>
      </c>
      <c r="F557" s="37">
        <v>323</v>
      </c>
      <c r="G557" s="37">
        <f t="shared" si="183"/>
        <v>1381.8897637795274</v>
      </c>
      <c r="H557" s="37">
        <f t="shared" si="173"/>
        <v>60.039370078740376</v>
      </c>
      <c r="I557" s="37">
        <f t="shared" si="174"/>
        <v>1058.8897637795274</v>
      </c>
      <c r="J557" s="37">
        <f t="shared" si="175"/>
        <v>1118.9291338582677</v>
      </c>
      <c r="K557" s="37">
        <f t="shared" si="184"/>
        <v>1</v>
      </c>
      <c r="L557" s="35">
        <f t="shared" si="189"/>
        <v>792</v>
      </c>
      <c r="O557">
        <v>551</v>
      </c>
      <c r="P557">
        <f t="shared" si="185"/>
        <v>357</v>
      </c>
      <c r="Q557">
        <f t="shared" si="186"/>
        <v>1</v>
      </c>
      <c r="R557">
        <f t="shared" ca="1" si="187"/>
        <v>1</v>
      </c>
      <c r="S557" t="str">
        <f t="shared" ca="1" si="169"/>
        <v>ER-20-7</v>
      </c>
      <c r="T557" t="str">
        <f t="shared" ca="1" si="176"/>
        <v>WTA</v>
      </c>
      <c r="U557" t="str">
        <f t="shared" ca="1" si="177"/>
        <v>DV, VP</v>
      </c>
      <c r="V557" s="37">
        <f t="shared" ca="1" si="178"/>
        <v>117</v>
      </c>
      <c r="W557" s="37">
        <f t="shared" ca="1" si="179"/>
        <v>127</v>
      </c>
      <c r="X557" s="37">
        <f t="shared" ca="1" si="170"/>
        <v>0</v>
      </c>
      <c r="Y557" s="37">
        <f t="shared" ca="1" si="180"/>
        <v>0</v>
      </c>
      <c r="Z557" s="35">
        <f t="shared" ca="1" si="188"/>
        <v>0</v>
      </c>
      <c r="AA557" s="35">
        <f t="shared" ca="1" si="171"/>
        <v>400</v>
      </c>
      <c r="AB557" s="35">
        <f t="shared" ca="1" si="181"/>
        <v>117</v>
      </c>
      <c r="AC557" s="35">
        <f t="shared" ca="1" si="182"/>
        <v>127</v>
      </c>
      <c r="AD557" s="35">
        <f t="shared" ca="1" si="172"/>
        <v>10</v>
      </c>
    </row>
    <row r="558" spans="1:30" x14ac:dyDescent="0.25">
      <c r="A558" t="s">
        <v>159</v>
      </c>
      <c r="B558" t="s">
        <v>4</v>
      </c>
      <c r="C558" t="s">
        <v>80</v>
      </c>
      <c r="D558" s="37">
        <v>1441.9291338582677</v>
      </c>
      <c r="E558" s="37">
        <v>1472.1128608923884</v>
      </c>
      <c r="F558" s="37">
        <v>323</v>
      </c>
      <c r="G558" s="37">
        <f t="shared" si="183"/>
        <v>1441.9291338582677</v>
      </c>
      <c r="H558" s="37">
        <f t="shared" si="173"/>
        <v>30.183727034120693</v>
      </c>
      <c r="I558" s="37">
        <f t="shared" si="174"/>
        <v>1118.9291338582677</v>
      </c>
      <c r="J558" s="37">
        <f t="shared" si="175"/>
        <v>1149.1128608923884</v>
      </c>
      <c r="K558" s="37">
        <f t="shared" si="184"/>
        <v>1</v>
      </c>
      <c r="L558" s="35">
        <f t="shared" si="189"/>
        <v>793</v>
      </c>
      <c r="O558">
        <v>552</v>
      </c>
      <c r="P558">
        <f t="shared" si="185"/>
        <v>358</v>
      </c>
      <c r="Q558">
        <f t="shared" si="186"/>
        <v>1</v>
      </c>
      <c r="R558">
        <f t="shared" ca="1" si="187"/>
        <v>1</v>
      </c>
      <c r="S558" t="str">
        <f t="shared" ca="1" si="169"/>
        <v>ER-20-7</v>
      </c>
      <c r="T558" t="str">
        <f t="shared" ca="1" si="176"/>
        <v>TCU</v>
      </c>
      <c r="U558" t="str">
        <f t="shared" ca="1" si="177"/>
        <v>ZE</v>
      </c>
      <c r="V558" s="37">
        <f t="shared" ca="1" si="178"/>
        <v>127</v>
      </c>
      <c r="W558" s="37">
        <f t="shared" ca="1" si="179"/>
        <v>147</v>
      </c>
      <c r="X558" s="37">
        <f t="shared" ca="1" si="170"/>
        <v>0</v>
      </c>
      <c r="Y558" s="37">
        <f t="shared" ca="1" si="180"/>
        <v>0</v>
      </c>
      <c r="Z558" s="35">
        <f t="shared" ca="1" si="188"/>
        <v>0</v>
      </c>
      <c r="AA558" s="35">
        <f t="shared" ca="1" si="171"/>
        <v>400</v>
      </c>
      <c r="AB558" s="35">
        <f t="shared" ca="1" si="181"/>
        <v>127</v>
      </c>
      <c r="AC558" s="35">
        <f t="shared" ca="1" si="182"/>
        <v>147</v>
      </c>
      <c r="AD558" s="35">
        <f t="shared" ca="1" si="172"/>
        <v>20</v>
      </c>
    </row>
    <row r="559" spans="1:30" x14ac:dyDescent="0.25">
      <c r="A559" t="s">
        <v>159</v>
      </c>
      <c r="B559" t="s">
        <v>4</v>
      </c>
      <c r="C559" t="s">
        <v>10</v>
      </c>
      <c r="D559" s="37">
        <v>1472.1128608923884</v>
      </c>
      <c r="E559" s="37">
        <v>1479.98687664042</v>
      </c>
      <c r="F559" s="37">
        <v>323</v>
      </c>
      <c r="G559" s="37">
        <f t="shared" si="183"/>
        <v>1472.1128608923884</v>
      </c>
      <c r="H559" s="37">
        <f t="shared" si="173"/>
        <v>7.8740157480315247</v>
      </c>
      <c r="I559" s="37">
        <f t="shared" si="174"/>
        <v>1149.1128608923884</v>
      </c>
      <c r="J559" s="37">
        <f t="shared" si="175"/>
        <v>1156.98687664042</v>
      </c>
      <c r="K559" s="37">
        <f t="shared" si="184"/>
        <v>1</v>
      </c>
      <c r="L559" s="35">
        <f t="shared" si="189"/>
        <v>794</v>
      </c>
      <c r="O559">
        <v>553</v>
      </c>
      <c r="P559">
        <f t="shared" si="185"/>
        <v>359</v>
      </c>
      <c r="Q559">
        <f t="shared" si="186"/>
        <v>1</v>
      </c>
      <c r="R559">
        <f t="shared" ca="1" si="187"/>
        <v>1</v>
      </c>
      <c r="S559" t="str">
        <f t="shared" ca="1" si="169"/>
        <v>ER-20-7</v>
      </c>
      <c r="T559" t="str">
        <f t="shared" ca="1" si="176"/>
        <v>TCU</v>
      </c>
      <c r="U559" t="str">
        <f t="shared" ca="1" si="177"/>
        <v>ZE</v>
      </c>
      <c r="V559" s="37">
        <f t="shared" ca="1" si="178"/>
        <v>147</v>
      </c>
      <c r="W559" s="37">
        <f t="shared" ca="1" si="179"/>
        <v>297</v>
      </c>
      <c r="X559" s="37">
        <f t="shared" ca="1" si="170"/>
        <v>0</v>
      </c>
      <c r="Y559" s="37">
        <f t="shared" ca="1" si="180"/>
        <v>0</v>
      </c>
      <c r="Z559" s="35">
        <f t="shared" ca="1" si="188"/>
        <v>0</v>
      </c>
      <c r="AA559" s="35">
        <f t="shared" ca="1" si="171"/>
        <v>400</v>
      </c>
      <c r="AB559" s="35">
        <f t="shared" ca="1" si="181"/>
        <v>147</v>
      </c>
      <c r="AC559" s="35">
        <f t="shared" ca="1" si="182"/>
        <v>297</v>
      </c>
      <c r="AD559" s="35">
        <f t="shared" ca="1" si="172"/>
        <v>150</v>
      </c>
    </row>
    <row r="560" spans="1:30" x14ac:dyDescent="0.25">
      <c r="A560" t="s">
        <v>159</v>
      </c>
      <c r="B560" t="s">
        <v>4</v>
      </c>
      <c r="C560" t="s">
        <v>26</v>
      </c>
      <c r="D560" s="37">
        <v>1479.98687664042</v>
      </c>
      <c r="E560" s="37">
        <v>1545.9317585301835</v>
      </c>
      <c r="F560" s="37">
        <v>323</v>
      </c>
      <c r="G560" s="37">
        <f t="shared" si="183"/>
        <v>1479.98687664042</v>
      </c>
      <c r="H560" s="37">
        <f t="shared" si="173"/>
        <v>65.944881889763565</v>
      </c>
      <c r="I560" s="37">
        <f t="shared" si="174"/>
        <v>1156.98687664042</v>
      </c>
      <c r="J560" s="37">
        <f t="shared" si="175"/>
        <v>1222.9317585301835</v>
      </c>
      <c r="K560" s="37">
        <f t="shared" si="184"/>
        <v>2</v>
      </c>
      <c r="L560" s="35">
        <f t="shared" si="189"/>
        <v>795</v>
      </c>
      <c r="O560">
        <v>554</v>
      </c>
      <c r="P560">
        <f t="shared" si="185"/>
        <v>360</v>
      </c>
      <c r="Q560">
        <f t="shared" si="186"/>
        <v>1</v>
      </c>
      <c r="R560">
        <f t="shared" ca="1" si="187"/>
        <v>1</v>
      </c>
      <c r="S560" t="str">
        <f t="shared" ca="1" si="169"/>
        <v>ER-20-7</v>
      </c>
      <c r="T560" t="str">
        <f t="shared" ca="1" si="176"/>
        <v>TCU</v>
      </c>
      <c r="U560" t="str">
        <f t="shared" ca="1" si="177"/>
        <v>ZE, QF</v>
      </c>
      <c r="V560" s="37">
        <f t="shared" ca="1" si="178"/>
        <v>297</v>
      </c>
      <c r="W560" s="37">
        <f t="shared" ca="1" si="179"/>
        <v>313</v>
      </c>
      <c r="X560" s="37">
        <f t="shared" ca="1" si="170"/>
        <v>0</v>
      </c>
      <c r="Y560" s="37">
        <f t="shared" ca="1" si="180"/>
        <v>0</v>
      </c>
      <c r="Z560" s="35">
        <f t="shared" ca="1" si="188"/>
        <v>0</v>
      </c>
      <c r="AA560" s="35">
        <f t="shared" ca="1" si="171"/>
        <v>400</v>
      </c>
      <c r="AB560" s="35">
        <f t="shared" ca="1" si="181"/>
        <v>297</v>
      </c>
      <c r="AC560" s="35">
        <f t="shared" ca="1" si="182"/>
        <v>313</v>
      </c>
      <c r="AD560" s="35">
        <f t="shared" ca="1" si="172"/>
        <v>16</v>
      </c>
    </row>
    <row r="561" spans="1:30" x14ac:dyDescent="0.25">
      <c r="A561" t="s">
        <v>159</v>
      </c>
      <c r="B561" t="s">
        <v>11</v>
      </c>
      <c r="C561" t="s">
        <v>161</v>
      </c>
      <c r="D561" s="37">
        <v>1545.9317585301835</v>
      </c>
      <c r="E561" s="37">
        <v>1605.9711286089239</v>
      </c>
      <c r="F561" s="37">
        <v>323</v>
      </c>
      <c r="G561" s="37">
        <f t="shared" si="183"/>
        <v>1545.9317585301835</v>
      </c>
      <c r="H561" s="37">
        <f t="shared" si="173"/>
        <v>60.039370078740376</v>
      </c>
      <c r="I561" s="37">
        <f t="shared" si="174"/>
        <v>1222.9317585301835</v>
      </c>
      <c r="J561" s="37">
        <f t="shared" si="175"/>
        <v>1282.9711286089239</v>
      </c>
      <c r="K561" s="37">
        <f t="shared" si="184"/>
        <v>1</v>
      </c>
      <c r="L561" s="35">
        <f t="shared" si="189"/>
        <v>797</v>
      </c>
      <c r="O561">
        <v>555</v>
      </c>
      <c r="P561">
        <f t="shared" si="185"/>
        <v>361</v>
      </c>
      <c r="Q561">
        <f t="shared" si="186"/>
        <v>1</v>
      </c>
      <c r="R561">
        <f t="shared" ca="1" si="187"/>
        <v>1</v>
      </c>
      <c r="S561" t="str">
        <f t="shared" ca="1" si="169"/>
        <v>ER-20-7</v>
      </c>
      <c r="T561" t="str">
        <f t="shared" ca="1" si="176"/>
        <v>TCU</v>
      </c>
      <c r="U561" t="str">
        <f t="shared" ca="1" si="177"/>
        <v>QF, ZE</v>
      </c>
      <c r="V561" s="37">
        <f t="shared" ca="1" si="178"/>
        <v>313</v>
      </c>
      <c r="W561" s="37">
        <f t="shared" ca="1" si="179"/>
        <v>339</v>
      </c>
      <c r="X561" s="37">
        <f t="shared" ca="1" si="170"/>
        <v>0</v>
      </c>
      <c r="Y561" s="37">
        <f t="shared" ca="1" si="180"/>
        <v>0</v>
      </c>
      <c r="Z561" s="35">
        <f t="shared" ca="1" si="188"/>
        <v>0</v>
      </c>
      <c r="AA561" s="35">
        <f t="shared" ca="1" si="171"/>
        <v>400</v>
      </c>
      <c r="AB561" s="35">
        <f t="shared" ca="1" si="181"/>
        <v>313</v>
      </c>
      <c r="AC561" s="35">
        <f t="shared" ca="1" si="182"/>
        <v>339</v>
      </c>
      <c r="AD561" s="35">
        <f t="shared" ca="1" si="172"/>
        <v>26</v>
      </c>
    </row>
    <row r="562" spans="1:30" x14ac:dyDescent="0.25">
      <c r="A562" t="s">
        <v>159</v>
      </c>
      <c r="B562" t="s">
        <v>11</v>
      </c>
      <c r="C562" t="s">
        <v>161</v>
      </c>
      <c r="D562" s="37">
        <v>1605.9711286089239</v>
      </c>
      <c r="E562" s="37">
        <v>1775.9186351706035</v>
      </c>
      <c r="F562" s="37">
        <v>323</v>
      </c>
      <c r="G562" s="37">
        <f t="shared" si="183"/>
        <v>1605.9711286089239</v>
      </c>
      <c r="H562" s="37">
        <f t="shared" si="173"/>
        <v>169.94750656167957</v>
      </c>
      <c r="I562" s="37">
        <f t="shared" si="174"/>
        <v>1282.9711286089239</v>
      </c>
      <c r="J562" s="37">
        <f t="shared" si="175"/>
        <v>1452.9186351706035</v>
      </c>
      <c r="K562" s="37">
        <f t="shared" si="184"/>
        <v>1</v>
      </c>
      <c r="L562" s="35">
        <f t="shared" si="189"/>
        <v>798</v>
      </c>
      <c r="O562">
        <v>556</v>
      </c>
      <c r="P562">
        <f t="shared" si="185"/>
        <v>362</v>
      </c>
      <c r="Q562">
        <f t="shared" si="186"/>
        <v>1</v>
      </c>
      <c r="R562">
        <f t="shared" ca="1" si="187"/>
        <v>1</v>
      </c>
      <c r="S562" t="str">
        <f t="shared" ca="1" si="169"/>
        <v>ER-20-7</v>
      </c>
      <c r="T562" t="str">
        <f t="shared" ca="1" si="176"/>
        <v>WTA</v>
      </c>
      <c r="U562" t="str">
        <f t="shared" ca="1" si="177"/>
        <v>DV, VP</v>
      </c>
      <c r="V562" s="37">
        <f t="shared" ca="1" si="178"/>
        <v>339</v>
      </c>
      <c r="W562" s="37">
        <f t="shared" ca="1" si="179"/>
        <v>387</v>
      </c>
      <c r="X562" s="37">
        <f t="shared" ca="1" si="170"/>
        <v>0</v>
      </c>
      <c r="Y562" s="37">
        <f t="shared" ca="1" si="180"/>
        <v>0</v>
      </c>
      <c r="Z562" s="35">
        <f t="shared" ca="1" si="188"/>
        <v>0</v>
      </c>
      <c r="AA562" s="35">
        <f t="shared" ca="1" si="171"/>
        <v>400</v>
      </c>
      <c r="AB562" s="35">
        <f t="shared" ca="1" si="181"/>
        <v>339</v>
      </c>
      <c r="AC562" s="35">
        <f t="shared" ca="1" si="182"/>
        <v>387</v>
      </c>
      <c r="AD562" s="35">
        <f t="shared" ca="1" si="172"/>
        <v>48</v>
      </c>
    </row>
    <row r="563" spans="1:30" x14ac:dyDescent="0.25">
      <c r="A563" t="s">
        <v>159</v>
      </c>
      <c r="B563" t="s">
        <v>4</v>
      </c>
      <c r="C563" t="s">
        <v>93</v>
      </c>
      <c r="D563" s="37">
        <v>1775.9186351706035</v>
      </c>
      <c r="E563" s="37">
        <v>1857.9396325459315</v>
      </c>
      <c r="F563" s="37">
        <v>323</v>
      </c>
      <c r="G563" s="37">
        <f t="shared" si="183"/>
        <v>1775.9186351706035</v>
      </c>
      <c r="H563" s="37">
        <f t="shared" si="173"/>
        <v>82.020997375328079</v>
      </c>
      <c r="I563" s="37">
        <f t="shared" si="174"/>
        <v>1452.9186351706035</v>
      </c>
      <c r="J563" s="37">
        <f t="shared" si="175"/>
        <v>1534.9396325459315</v>
      </c>
      <c r="K563" s="37">
        <f t="shared" si="184"/>
        <v>1</v>
      </c>
      <c r="L563" s="35">
        <f t="shared" si="189"/>
        <v>799</v>
      </c>
      <c r="O563">
        <v>557</v>
      </c>
      <c r="P563">
        <f t="shared" si="185"/>
        <v>363</v>
      </c>
      <c r="Q563">
        <f t="shared" si="186"/>
        <v>1</v>
      </c>
      <c r="R563">
        <f t="shared" ca="1" si="187"/>
        <v>2</v>
      </c>
      <c r="S563" t="str">
        <f t="shared" ca="1" si="169"/>
        <v>ER-20-7</v>
      </c>
      <c r="T563" t="str">
        <f t="shared" ca="1" si="176"/>
        <v>WTA</v>
      </c>
      <c r="U563" t="str">
        <f t="shared" ca="1" si="177"/>
        <v>DV</v>
      </c>
      <c r="V563" s="37">
        <f t="shared" ca="1" si="178"/>
        <v>387</v>
      </c>
      <c r="W563" s="37">
        <f t="shared" ca="1" si="179"/>
        <v>757</v>
      </c>
      <c r="X563" s="37">
        <f t="shared" ca="1" si="170"/>
        <v>0</v>
      </c>
      <c r="Y563" s="37">
        <f t="shared" ca="1" si="180"/>
        <v>0</v>
      </c>
      <c r="Z563" s="35">
        <f t="shared" ca="1" si="188"/>
        <v>0</v>
      </c>
      <c r="AA563" s="35">
        <f t="shared" ca="1" si="171"/>
        <v>400</v>
      </c>
      <c r="AB563" s="35">
        <f t="shared" ca="1" si="181"/>
        <v>387</v>
      </c>
      <c r="AC563" s="35">
        <f t="shared" ca="1" si="182"/>
        <v>400</v>
      </c>
      <c r="AD563" s="35">
        <f t="shared" ca="1" si="172"/>
        <v>13</v>
      </c>
    </row>
    <row r="564" spans="1:30" x14ac:dyDescent="0.25">
      <c r="A564" t="s">
        <v>159</v>
      </c>
      <c r="B564" t="s">
        <v>4</v>
      </c>
      <c r="C564" t="s">
        <v>93</v>
      </c>
      <c r="D564" s="37">
        <v>1857.9396325459315</v>
      </c>
      <c r="E564" s="37">
        <v>2000</v>
      </c>
      <c r="F564" s="37">
        <v>323</v>
      </c>
      <c r="G564" s="37">
        <f t="shared" si="183"/>
        <v>1857.9396325459315</v>
      </c>
      <c r="H564" s="37">
        <f t="shared" si="173"/>
        <v>142.06036745406846</v>
      </c>
      <c r="I564" s="37">
        <f t="shared" si="174"/>
        <v>1534.9396325459315</v>
      </c>
      <c r="J564" s="37">
        <f t="shared" si="175"/>
        <v>1677</v>
      </c>
      <c r="K564" s="37">
        <f t="shared" si="184"/>
        <v>2</v>
      </c>
      <c r="L564" s="35">
        <f t="shared" si="189"/>
        <v>800</v>
      </c>
      <c r="O564">
        <v>558</v>
      </c>
      <c r="P564">
        <f t="shared" si="185"/>
        <v>363</v>
      </c>
      <c r="Q564">
        <f t="shared" si="186"/>
        <v>2</v>
      </c>
      <c r="R564">
        <f t="shared" ca="1" si="187"/>
        <v>2</v>
      </c>
      <c r="S564" t="str">
        <f t="shared" ca="1" si="169"/>
        <v>ER-20-7</v>
      </c>
      <c r="T564" t="str">
        <f t="shared" ca="1" si="176"/>
        <v>WTA</v>
      </c>
      <c r="U564" t="str">
        <f t="shared" ca="1" si="177"/>
        <v>DV</v>
      </c>
      <c r="V564" s="37">
        <f t="shared" ca="1" si="178"/>
        <v>387</v>
      </c>
      <c r="W564" s="37">
        <f t="shared" ca="1" si="179"/>
        <v>757</v>
      </c>
      <c r="X564" s="37">
        <f t="shared" ca="1" si="170"/>
        <v>0</v>
      </c>
      <c r="Y564" s="37">
        <f t="shared" ca="1" si="180"/>
        <v>1</v>
      </c>
      <c r="Z564" s="35">
        <f t="shared" ca="1" si="188"/>
        <v>400</v>
      </c>
      <c r="AA564" s="35">
        <f t="shared" ca="1" si="171"/>
        <v>800</v>
      </c>
      <c r="AB564" s="35">
        <f t="shared" ca="1" si="181"/>
        <v>400</v>
      </c>
      <c r="AC564" s="35">
        <f t="shared" ca="1" si="182"/>
        <v>757</v>
      </c>
      <c r="AD564" s="35">
        <f t="shared" ca="1" si="172"/>
        <v>357</v>
      </c>
    </row>
    <row r="565" spans="1:30" x14ac:dyDescent="0.25">
      <c r="A565" t="s">
        <v>196</v>
      </c>
      <c r="B565" t="s">
        <v>4</v>
      </c>
      <c r="C565" t="s">
        <v>5</v>
      </c>
      <c r="D565" s="37">
        <v>1409.9999999999998</v>
      </c>
      <c r="E565" s="37">
        <v>1506</v>
      </c>
      <c r="F565" s="37">
        <v>1476</v>
      </c>
      <c r="G565" s="37">
        <f t="shared" si="183"/>
        <v>1476</v>
      </c>
      <c r="H565" s="37">
        <f t="shared" si="173"/>
        <v>30</v>
      </c>
      <c r="I565" s="37">
        <f t="shared" si="174"/>
        <v>0</v>
      </c>
      <c r="J565" s="37">
        <f t="shared" si="175"/>
        <v>30</v>
      </c>
      <c r="K565" s="37">
        <f t="shared" si="184"/>
        <v>1</v>
      </c>
      <c r="L565" s="35">
        <f t="shared" si="189"/>
        <v>802</v>
      </c>
      <c r="O565">
        <v>559</v>
      </c>
      <c r="P565">
        <f t="shared" si="185"/>
        <v>364</v>
      </c>
      <c r="Q565">
        <f t="shared" si="186"/>
        <v>1</v>
      </c>
      <c r="R565">
        <f t="shared" ca="1" si="187"/>
        <v>2</v>
      </c>
      <c r="S565" t="str">
        <f t="shared" ca="1" si="169"/>
        <v>ER-20-7</v>
      </c>
      <c r="T565" t="str">
        <f t="shared" ca="1" si="176"/>
        <v>WTA</v>
      </c>
      <c r="U565" t="str">
        <f t="shared" ca="1" si="177"/>
        <v>DV, QF</v>
      </c>
      <c r="V565" s="37">
        <f t="shared" ca="1" si="178"/>
        <v>757</v>
      </c>
      <c r="W565" s="37">
        <f t="shared" ca="1" si="179"/>
        <v>826.99999999999955</v>
      </c>
      <c r="X565" s="37">
        <f t="shared" ca="1" si="170"/>
        <v>1</v>
      </c>
      <c r="Y565" s="37">
        <f t="shared" ca="1" si="180"/>
        <v>1</v>
      </c>
      <c r="Z565" s="35">
        <f t="shared" ca="1" si="188"/>
        <v>400</v>
      </c>
      <c r="AA565" s="35">
        <f t="shared" ca="1" si="171"/>
        <v>800</v>
      </c>
      <c r="AB565" s="35">
        <f t="shared" ca="1" si="181"/>
        <v>757</v>
      </c>
      <c r="AC565" s="35">
        <f t="shared" ca="1" si="182"/>
        <v>800</v>
      </c>
      <c r="AD565" s="35">
        <f t="shared" ca="1" si="172"/>
        <v>43</v>
      </c>
    </row>
    <row r="566" spans="1:30" x14ac:dyDescent="0.25">
      <c r="A566" t="s">
        <v>196</v>
      </c>
      <c r="B566" t="s">
        <v>4</v>
      </c>
      <c r="C566" t="s">
        <v>7</v>
      </c>
      <c r="D566" s="37">
        <v>1506</v>
      </c>
      <c r="E566" s="37">
        <v>1526</v>
      </c>
      <c r="F566" s="37">
        <v>1476</v>
      </c>
      <c r="G566" s="37">
        <f t="shared" si="183"/>
        <v>1506</v>
      </c>
      <c r="H566" s="37">
        <f t="shared" si="173"/>
        <v>20</v>
      </c>
      <c r="I566" s="37">
        <f t="shared" si="174"/>
        <v>30</v>
      </c>
      <c r="J566" s="37">
        <f t="shared" si="175"/>
        <v>50</v>
      </c>
      <c r="K566" s="37">
        <f t="shared" si="184"/>
        <v>1</v>
      </c>
      <c r="L566" s="35">
        <f t="shared" si="189"/>
        <v>803</v>
      </c>
      <c r="O566">
        <v>560</v>
      </c>
      <c r="P566">
        <f t="shared" si="185"/>
        <v>364</v>
      </c>
      <c r="Q566">
        <f t="shared" si="186"/>
        <v>2</v>
      </c>
      <c r="R566">
        <f t="shared" ca="1" si="187"/>
        <v>2</v>
      </c>
      <c r="S566" t="str">
        <f t="shared" ca="1" si="169"/>
        <v>ER-20-7</v>
      </c>
      <c r="T566" t="str">
        <f t="shared" ca="1" si="176"/>
        <v>WTA</v>
      </c>
      <c r="U566" t="str">
        <f t="shared" ca="1" si="177"/>
        <v>DV, QF</v>
      </c>
      <c r="V566" s="37">
        <f t="shared" ca="1" si="178"/>
        <v>757</v>
      </c>
      <c r="W566" s="37">
        <f t="shared" ca="1" si="179"/>
        <v>826.99999999999955</v>
      </c>
      <c r="X566" s="37">
        <f t="shared" ca="1" si="170"/>
        <v>1</v>
      </c>
      <c r="Y566" s="37">
        <f t="shared" ca="1" si="180"/>
        <v>2</v>
      </c>
      <c r="Z566" s="35">
        <f t="shared" ca="1" si="188"/>
        <v>800</v>
      </c>
      <c r="AA566" s="35">
        <f t="shared" ca="1" si="171"/>
        <v>1200</v>
      </c>
      <c r="AB566" s="35">
        <f t="shared" ca="1" si="181"/>
        <v>800</v>
      </c>
      <c r="AC566" s="35">
        <f t="shared" ca="1" si="182"/>
        <v>826.99999999999955</v>
      </c>
      <c r="AD566" s="35">
        <f t="shared" ca="1" si="172"/>
        <v>26.999999999999545</v>
      </c>
    </row>
    <row r="567" spans="1:30" x14ac:dyDescent="0.25">
      <c r="A567" t="s">
        <v>196</v>
      </c>
      <c r="B567" t="s">
        <v>4</v>
      </c>
      <c r="C567" t="s">
        <v>5</v>
      </c>
      <c r="D567" s="37">
        <v>1526</v>
      </c>
      <c r="E567" s="37">
        <v>1550</v>
      </c>
      <c r="F567" s="37">
        <v>1476</v>
      </c>
      <c r="G567" s="37">
        <f t="shared" si="183"/>
        <v>1526</v>
      </c>
      <c r="H567" s="37">
        <f t="shared" si="173"/>
        <v>24</v>
      </c>
      <c r="I567" s="37">
        <f t="shared" si="174"/>
        <v>50</v>
      </c>
      <c r="J567" s="37">
        <f t="shared" si="175"/>
        <v>74</v>
      </c>
      <c r="K567" s="37">
        <f t="shared" si="184"/>
        <v>1</v>
      </c>
      <c r="L567" s="35">
        <f t="shared" si="189"/>
        <v>804</v>
      </c>
      <c r="O567">
        <v>561</v>
      </c>
      <c r="P567">
        <f t="shared" si="185"/>
        <v>365</v>
      </c>
      <c r="Q567">
        <f t="shared" si="186"/>
        <v>1</v>
      </c>
      <c r="R567">
        <f t="shared" ca="1" si="187"/>
        <v>1</v>
      </c>
      <c r="S567" t="str">
        <f t="shared" ca="1" si="169"/>
        <v>ER-20-7</v>
      </c>
      <c r="T567" t="str">
        <f t="shared" ca="1" si="176"/>
        <v>TCU</v>
      </c>
      <c r="U567" t="str">
        <f t="shared" ca="1" si="177"/>
        <v>ZE</v>
      </c>
      <c r="V567" s="37">
        <f t="shared" ca="1" si="178"/>
        <v>826.99999999999955</v>
      </c>
      <c r="W567" s="37">
        <f t="shared" ca="1" si="179"/>
        <v>862.99999999999955</v>
      </c>
      <c r="X567" s="37">
        <f t="shared" ca="1" si="170"/>
        <v>2</v>
      </c>
      <c r="Y567" s="37">
        <f t="shared" ca="1" si="180"/>
        <v>2</v>
      </c>
      <c r="Z567" s="35">
        <f t="shared" ca="1" si="188"/>
        <v>800</v>
      </c>
      <c r="AA567" s="35">
        <f t="shared" ca="1" si="171"/>
        <v>1200</v>
      </c>
      <c r="AB567" s="35">
        <f t="shared" ca="1" si="181"/>
        <v>826.99999999999955</v>
      </c>
      <c r="AC567" s="35">
        <f t="shared" ca="1" si="182"/>
        <v>862.99999999999955</v>
      </c>
      <c r="AD567" s="35">
        <f t="shared" ca="1" si="172"/>
        <v>36</v>
      </c>
    </row>
    <row r="568" spans="1:30" x14ac:dyDescent="0.25">
      <c r="A568" t="s">
        <v>196</v>
      </c>
      <c r="B568" t="s">
        <v>4</v>
      </c>
      <c r="C568" t="s">
        <v>31</v>
      </c>
      <c r="D568" s="37">
        <v>1550</v>
      </c>
      <c r="E568" s="37">
        <v>1570</v>
      </c>
      <c r="F568" s="37">
        <v>1476</v>
      </c>
      <c r="G568" s="37">
        <f t="shared" si="183"/>
        <v>1550</v>
      </c>
      <c r="H568" s="37">
        <f t="shared" si="173"/>
        <v>20</v>
      </c>
      <c r="I568" s="37">
        <f t="shared" si="174"/>
        <v>74</v>
      </c>
      <c r="J568" s="37">
        <f t="shared" si="175"/>
        <v>94</v>
      </c>
      <c r="K568" s="37">
        <f t="shared" si="184"/>
        <v>1</v>
      </c>
      <c r="L568" s="35">
        <f t="shared" si="189"/>
        <v>805</v>
      </c>
      <c r="O568">
        <v>562</v>
      </c>
      <c r="P568">
        <f t="shared" si="185"/>
        <v>366</v>
      </c>
      <c r="Q568">
        <f t="shared" si="186"/>
        <v>1</v>
      </c>
      <c r="R568">
        <f t="shared" ca="1" si="187"/>
        <v>1</v>
      </c>
      <c r="S568" t="str">
        <f t="shared" ca="1" si="169"/>
        <v>ER-20-7</v>
      </c>
      <c r="T568" t="str">
        <f t="shared" ca="1" si="176"/>
        <v>TCU</v>
      </c>
      <c r="U568" t="str">
        <f t="shared" ca="1" si="177"/>
        <v>ZE, QF</v>
      </c>
      <c r="V568" s="37">
        <f t="shared" ca="1" si="178"/>
        <v>862.99999999999955</v>
      </c>
      <c r="W568" s="37">
        <f t="shared" ca="1" si="179"/>
        <v>913.02362204724386</v>
      </c>
      <c r="X568" s="37">
        <f t="shared" ca="1" si="170"/>
        <v>2</v>
      </c>
      <c r="Y568" s="37">
        <f t="shared" ca="1" si="180"/>
        <v>2</v>
      </c>
      <c r="Z568" s="35">
        <f t="shared" ca="1" si="188"/>
        <v>800</v>
      </c>
      <c r="AA568" s="35">
        <f t="shared" ca="1" si="171"/>
        <v>1200</v>
      </c>
      <c r="AB568" s="35">
        <f t="shared" ca="1" si="181"/>
        <v>862.99999999999955</v>
      </c>
      <c r="AC568" s="35">
        <f t="shared" ca="1" si="182"/>
        <v>913.02362204724386</v>
      </c>
      <c r="AD568" s="35">
        <f t="shared" ca="1" si="172"/>
        <v>50.023622047244316</v>
      </c>
    </row>
    <row r="569" spans="1:30" x14ac:dyDescent="0.25">
      <c r="A569" t="s">
        <v>196</v>
      </c>
      <c r="B569" t="s">
        <v>11</v>
      </c>
      <c r="C569" t="s">
        <v>12</v>
      </c>
      <c r="D569" s="37">
        <v>1570</v>
      </c>
      <c r="E569" s="37">
        <v>1845</v>
      </c>
      <c r="F569" s="37">
        <v>1476</v>
      </c>
      <c r="G569" s="37">
        <f t="shared" si="183"/>
        <v>1570</v>
      </c>
      <c r="H569" s="37">
        <f t="shared" si="173"/>
        <v>275</v>
      </c>
      <c r="I569" s="37">
        <f t="shared" si="174"/>
        <v>94</v>
      </c>
      <c r="J569" s="37">
        <f t="shared" si="175"/>
        <v>369</v>
      </c>
      <c r="K569" s="37">
        <f t="shared" si="184"/>
        <v>1</v>
      </c>
      <c r="L569" s="35">
        <f t="shared" si="189"/>
        <v>806</v>
      </c>
      <c r="O569">
        <v>563</v>
      </c>
      <c r="P569">
        <f t="shared" si="185"/>
        <v>367</v>
      </c>
      <c r="Q569">
        <f t="shared" si="186"/>
        <v>1</v>
      </c>
      <c r="R569">
        <f t="shared" ca="1" si="187"/>
        <v>1</v>
      </c>
      <c r="S569" t="str">
        <f t="shared" ca="1" si="169"/>
        <v>ER-20-8</v>
      </c>
      <c r="T569" t="str">
        <f t="shared" ca="1" si="176"/>
        <v>TCU</v>
      </c>
      <c r="U569" t="str">
        <f t="shared" ca="1" si="177"/>
        <v>ZE, GL</v>
      </c>
      <c r="V569" s="37">
        <f t="shared" ca="1" si="178"/>
        <v>0</v>
      </c>
      <c r="W569" s="37">
        <f t="shared" ca="1" si="179"/>
        <v>39.999999999999773</v>
      </c>
      <c r="X569" s="37">
        <f t="shared" ca="1" si="170"/>
        <v>0</v>
      </c>
      <c r="Y569" s="37">
        <f t="shared" ca="1" si="180"/>
        <v>0</v>
      </c>
      <c r="Z569" s="35">
        <f t="shared" ca="1" si="188"/>
        <v>0</v>
      </c>
      <c r="AA569" s="35">
        <f t="shared" ca="1" si="171"/>
        <v>400</v>
      </c>
      <c r="AB569" s="35">
        <f t="shared" ca="1" si="181"/>
        <v>0</v>
      </c>
      <c r="AC569" s="35">
        <f t="shared" ca="1" si="182"/>
        <v>39.999999999999773</v>
      </c>
      <c r="AD569" s="35">
        <f t="shared" ca="1" si="172"/>
        <v>39.999999999999773</v>
      </c>
    </row>
    <row r="570" spans="1:30" x14ac:dyDescent="0.25">
      <c r="A570" t="s">
        <v>196</v>
      </c>
      <c r="B570" t="s">
        <v>11</v>
      </c>
      <c r="C570" t="s">
        <v>33</v>
      </c>
      <c r="D570" s="37">
        <v>1845</v>
      </c>
      <c r="E570" s="37">
        <v>1935</v>
      </c>
      <c r="F570" s="37">
        <v>1476</v>
      </c>
      <c r="G570" s="37">
        <f t="shared" si="183"/>
        <v>1845</v>
      </c>
      <c r="H570" s="37">
        <f t="shared" si="173"/>
        <v>90</v>
      </c>
      <c r="I570" s="37">
        <f t="shared" si="174"/>
        <v>369</v>
      </c>
      <c r="J570" s="37">
        <f t="shared" si="175"/>
        <v>459</v>
      </c>
      <c r="K570" s="37">
        <f t="shared" si="184"/>
        <v>2</v>
      </c>
      <c r="L570" s="35">
        <f t="shared" si="189"/>
        <v>807</v>
      </c>
      <c r="O570">
        <v>564</v>
      </c>
      <c r="P570">
        <f t="shared" si="185"/>
        <v>368</v>
      </c>
      <c r="Q570">
        <f t="shared" si="186"/>
        <v>1</v>
      </c>
      <c r="R570">
        <f t="shared" ca="1" si="187"/>
        <v>1</v>
      </c>
      <c r="S570" t="str">
        <f t="shared" ca="1" si="169"/>
        <v>ER-20-8</v>
      </c>
      <c r="T570" t="str">
        <f t="shared" ca="1" si="176"/>
        <v>TCU</v>
      </c>
      <c r="U570" t="str">
        <f t="shared" ca="1" si="177"/>
        <v>ZE, GL, QZ</v>
      </c>
      <c r="V570" s="37">
        <f t="shared" ca="1" si="178"/>
        <v>39.999999999999773</v>
      </c>
      <c r="W570" s="37">
        <f t="shared" ca="1" si="179"/>
        <v>137.99999999999977</v>
      </c>
      <c r="X570" s="37">
        <f t="shared" ca="1" si="170"/>
        <v>0</v>
      </c>
      <c r="Y570" s="37">
        <f t="shared" ca="1" si="180"/>
        <v>0</v>
      </c>
      <c r="Z570" s="35">
        <f t="shared" ca="1" si="188"/>
        <v>0</v>
      </c>
      <c r="AA570" s="35">
        <f t="shared" ca="1" si="171"/>
        <v>400</v>
      </c>
      <c r="AB570" s="35">
        <f t="shared" ca="1" si="181"/>
        <v>39.999999999999773</v>
      </c>
      <c r="AC570" s="35">
        <f t="shared" ca="1" si="182"/>
        <v>137.99999999999977</v>
      </c>
      <c r="AD570" s="35">
        <f t="shared" ca="1" si="172"/>
        <v>98</v>
      </c>
    </row>
    <row r="571" spans="1:30" x14ac:dyDescent="0.25">
      <c r="A571" t="s">
        <v>196</v>
      </c>
      <c r="B571" t="s">
        <v>11</v>
      </c>
      <c r="C571" t="s">
        <v>12</v>
      </c>
      <c r="D571" s="37">
        <v>1935</v>
      </c>
      <c r="E571" s="37">
        <v>1990</v>
      </c>
      <c r="F571" s="37">
        <v>1476</v>
      </c>
      <c r="G571" s="37">
        <f t="shared" si="183"/>
        <v>1935</v>
      </c>
      <c r="H571" s="37">
        <f t="shared" si="173"/>
        <v>55</v>
      </c>
      <c r="I571" s="37">
        <f t="shared" si="174"/>
        <v>459</v>
      </c>
      <c r="J571" s="37">
        <f t="shared" si="175"/>
        <v>514</v>
      </c>
      <c r="K571" s="37">
        <f t="shared" si="184"/>
        <v>1</v>
      </c>
      <c r="L571" s="35">
        <f t="shared" si="189"/>
        <v>809</v>
      </c>
      <c r="O571">
        <v>565</v>
      </c>
      <c r="P571">
        <f t="shared" si="185"/>
        <v>369</v>
      </c>
      <c r="Q571">
        <f t="shared" si="186"/>
        <v>1</v>
      </c>
      <c r="R571">
        <f t="shared" ca="1" si="187"/>
        <v>1</v>
      </c>
      <c r="S571" t="str">
        <f t="shared" ca="1" si="169"/>
        <v>ER-20-8</v>
      </c>
      <c r="T571" t="str">
        <f t="shared" ca="1" si="176"/>
        <v>TCU</v>
      </c>
      <c r="U571" t="str">
        <f t="shared" ca="1" si="177"/>
        <v>ZE, GL, QZ</v>
      </c>
      <c r="V571" s="37">
        <f t="shared" ca="1" si="178"/>
        <v>137.99999999999977</v>
      </c>
      <c r="W571" s="37">
        <f t="shared" ca="1" si="179"/>
        <v>196</v>
      </c>
      <c r="X571" s="37">
        <f t="shared" ca="1" si="170"/>
        <v>0</v>
      </c>
      <c r="Y571" s="37">
        <f t="shared" ca="1" si="180"/>
        <v>0</v>
      </c>
      <c r="Z571" s="35">
        <f t="shared" ca="1" si="188"/>
        <v>0</v>
      </c>
      <c r="AA571" s="35">
        <f t="shared" ca="1" si="171"/>
        <v>400</v>
      </c>
      <c r="AB571" s="35">
        <f t="shared" ca="1" si="181"/>
        <v>137.99999999999977</v>
      </c>
      <c r="AC571" s="35">
        <f t="shared" ca="1" si="182"/>
        <v>196</v>
      </c>
      <c r="AD571" s="35">
        <f t="shared" ca="1" si="172"/>
        <v>58.000000000000227</v>
      </c>
    </row>
    <row r="572" spans="1:30" x14ac:dyDescent="0.25">
      <c r="A572" t="s">
        <v>196</v>
      </c>
      <c r="B572" t="s">
        <v>11</v>
      </c>
      <c r="C572" t="s">
        <v>12</v>
      </c>
      <c r="D572" s="37">
        <v>1990</v>
      </c>
      <c r="E572" s="37">
        <v>2060</v>
      </c>
      <c r="F572" s="37">
        <v>1476</v>
      </c>
      <c r="G572" s="37">
        <f t="shared" si="183"/>
        <v>1990</v>
      </c>
      <c r="H572" s="37">
        <f t="shared" si="173"/>
        <v>70</v>
      </c>
      <c r="I572" s="37">
        <f t="shared" si="174"/>
        <v>514</v>
      </c>
      <c r="J572" s="37">
        <f t="shared" si="175"/>
        <v>584</v>
      </c>
      <c r="K572" s="37">
        <f t="shared" si="184"/>
        <v>1</v>
      </c>
      <c r="L572" s="35">
        <f t="shared" si="189"/>
        <v>810</v>
      </c>
      <c r="O572">
        <v>566</v>
      </c>
      <c r="P572">
        <f t="shared" si="185"/>
        <v>370</v>
      </c>
      <c r="Q572">
        <f t="shared" si="186"/>
        <v>1</v>
      </c>
      <c r="R572">
        <f t="shared" ca="1" si="187"/>
        <v>1</v>
      </c>
      <c r="S572" t="str">
        <f t="shared" ca="1" si="169"/>
        <v>ER-20-8</v>
      </c>
      <c r="T572" t="str">
        <f t="shared" ca="1" si="176"/>
        <v>LFA</v>
      </c>
      <c r="U572" t="str">
        <f t="shared" ca="1" si="177"/>
        <v>ZE, GL, DV, QZ</v>
      </c>
      <c r="V572" s="37">
        <f t="shared" ca="1" si="178"/>
        <v>196</v>
      </c>
      <c r="W572" s="37">
        <f t="shared" ca="1" si="179"/>
        <v>302</v>
      </c>
      <c r="X572" s="37">
        <f t="shared" ca="1" si="170"/>
        <v>0</v>
      </c>
      <c r="Y572" s="37">
        <f t="shared" ca="1" si="180"/>
        <v>0</v>
      </c>
      <c r="Z572" s="35">
        <f t="shared" ca="1" si="188"/>
        <v>0</v>
      </c>
      <c r="AA572" s="35">
        <f t="shared" ca="1" si="171"/>
        <v>400</v>
      </c>
      <c r="AB572" s="35">
        <f t="shared" ca="1" si="181"/>
        <v>196</v>
      </c>
      <c r="AC572" s="35">
        <f t="shared" ca="1" si="182"/>
        <v>302</v>
      </c>
      <c r="AD572" s="35">
        <f t="shared" ca="1" si="172"/>
        <v>106</v>
      </c>
    </row>
    <row r="573" spans="1:30" x14ac:dyDescent="0.25">
      <c r="A573" t="s">
        <v>196</v>
      </c>
      <c r="B573" t="s">
        <v>11</v>
      </c>
      <c r="C573" t="s">
        <v>23</v>
      </c>
      <c r="D573" s="37">
        <v>2060</v>
      </c>
      <c r="E573" s="37">
        <v>2120</v>
      </c>
      <c r="F573" s="37">
        <v>1476</v>
      </c>
      <c r="G573" s="37">
        <f t="shared" si="183"/>
        <v>2060</v>
      </c>
      <c r="H573" s="37">
        <f t="shared" si="173"/>
        <v>60</v>
      </c>
      <c r="I573" s="37">
        <f t="shared" si="174"/>
        <v>584</v>
      </c>
      <c r="J573" s="37">
        <f t="shared" si="175"/>
        <v>644</v>
      </c>
      <c r="K573" s="37">
        <f t="shared" si="184"/>
        <v>1</v>
      </c>
      <c r="L573" s="35">
        <f t="shared" si="189"/>
        <v>811</v>
      </c>
      <c r="O573">
        <v>567</v>
      </c>
      <c r="P573">
        <f t="shared" si="185"/>
        <v>371</v>
      </c>
      <c r="Q573">
        <f t="shared" si="186"/>
        <v>1</v>
      </c>
      <c r="R573">
        <f t="shared" ca="1" si="187"/>
        <v>1</v>
      </c>
      <c r="S573" t="str">
        <f t="shared" ca="1" si="169"/>
        <v>ER-20-8</v>
      </c>
      <c r="T573" t="str">
        <f t="shared" ca="1" si="176"/>
        <v>LFA</v>
      </c>
      <c r="U573" t="str">
        <f t="shared" ca="1" si="177"/>
        <v>GL, DV, QZ</v>
      </c>
      <c r="V573" s="37">
        <f t="shared" ca="1" si="178"/>
        <v>302</v>
      </c>
      <c r="W573" s="37">
        <f t="shared" ca="1" si="179"/>
        <v>385</v>
      </c>
      <c r="X573" s="37">
        <f t="shared" ca="1" si="170"/>
        <v>0</v>
      </c>
      <c r="Y573" s="37">
        <f t="shared" ca="1" si="180"/>
        <v>0</v>
      </c>
      <c r="Z573" s="35">
        <f t="shared" ca="1" si="188"/>
        <v>0</v>
      </c>
      <c r="AA573" s="35">
        <f t="shared" ca="1" si="171"/>
        <v>400</v>
      </c>
      <c r="AB573" s="35">
        <f t="shared" ca="1" si="181"/>
        <v>302</v>
      </c>
      <c r="AC573" s="35">
        <f t="shared" ca="1" si="182"/>
        <v>385</v>
      </c>
      <c r="AD573" s="35">
        <f t="shared" ca="1" si="172"/>
        <v>83</v>
      </c>
    </row>
    <row r="574" spans="1:30" x14ac:dyDescent="0.25">
      <c r="A574" t="s">
        <v>196</v>
      </c>
      <c r="B574" t="s">
        <v>11</v>
      </c>
      <c r="C574" t="s">
        <v>23</v>
      </c>
      <c r="D574" s="37">
        <v>2120</v>
      </c>
      <c r="E574" s="37">
        <v>2219.9999999999995</v>
      </c>
      <c r="F574" s="37">
        <v>1476</v>
      </c>
      <c r="G574" s="37">
        <f t="shared" si="183"/>
        <v>2120</v>
      </c>
      <c r="H574" s="37">
        <f t="shared" si="173"/>
        <v>99.999999999999545</v>
      </c>
      <c r="I574" s="37">
        <f t="shared" si="174"/>
        <v>644</v>
      </c>
      <c r="J574" s="37">
        <f t="shared" si="175"/>
        <v>743.99999999999955</v>
      </c>
      <c r="K574" s="37">
        <f t="shared" si="184"/>
        <v>1</v>
      </c>
      <c r="L574" s="35">
        <f t="shared" si="189"/>
        <v>812</v>
      </c>
      <c r="O574">
        <v>568</v>
      </c>
      <c r="P574">
        <f t="shared" si="185"/>
        <v>372</v>
      </c>
      <c r="Q574">
        <f t="shared" si="186"/>
        <v>1</v>
      </c>
      <c r="R574">
        <f t="shared" ca="1" si="187"/>
        <v>2</v>
      </c>
      <c r="S574" t="str">
        <f t="shared" ref="S574:S637" ca="1" si="190">OFFSET($A$6,P574,0)</f>
        <v>ER-20-8</v>
      </c>
      <c r="T574" t="str">
        <f t="shared" ca="1" si="176"/>
        <v>LFA</v>
      </c>
      <c r="U574" t="str">
        <f t="shared" ca="1" si="177"/>
        <v>DV, GL</v>
      </c>
      <c r="V574" s="37">
        <f t="shared" ca="1" si="178"/>
        <v>385</v>
      </c>
      <c r="W574" s="37">
        <f t="shared" ca="1" si="179"/>
        <v>481</v>
      </c>
      <c r="X574" s="37">
        <f t="shared" ref="X574:X637" ca="1" si="191">TRUNC(V574/400)</f>
        <v>0</v>
      </c>
      <c r="Y574" s="37">
        <f t="shared" ca="1" si="180"/>
        <v>0</v>
      </c>
      <c r="Z574" s="35">
        <f t="shared" ca="1" si="188"/>
        <v>0</v>
      </c>
      <c r="AA574" s="35">
        <f t="shared" ref="AA574:AA637" ca="1" si="192">400*(Y574+1)</f>
        <v>400</v>
      </c>
      <c r="AB574" s="35">
        <f t="shared" ca="1" si="181"/>
        <v>385</v>
      </c>
      <c r="AC574" s="35">
        <f t="shared" ca="1" si="182"/>
        <v>400</v>
      </c>
      <c r="AD574" s="35">
        <f t="shared" ref="AD574:AD637" ca="1" si="193">AC574-AB574</f>
        <v>15</v>
      </c>
    </row>
    <row r="575" spans="1:30" x14ac:dyDescent="0.25">
      <c r="A575" t="s">
        <v>196</v>
      </c>
      <c r="B575" t="s">
        <v>11</v>
      </c>
      <c r="C575" t="s">
        <v>12</v>
      </c>
      <c r="D575" s="37">
        <v>2219.9999999999995</v>
      </c>
      <c r="E575" s="37">
        <v>2326</v>
      </c>
      <c r="F575" s="37">
        <v>1476</v>
      </c>
      <c r="G575" s="37">
        <f t="shared" si="183"/>
        <v>2219.9999999999995</v>
      </c>
      <c r="H575" s="37">
        <f t="shared" si="173"/>
        <v>106.00000000000045</v>
      </c>
      <c r="I575" s="37">
        <f t="shared" si="174"/>
        <v>743.99999999999955</v>
      </c>
      <c r="J575" s="37">
        <f t="shared" si="175"/>
        <v>850</v>
      </c>
      <c r="K575" s="37">
        <f t="shared" si="184"/>
        <v>2</v>
      </c>
      <c r="L575" s="35">
        <f t="shared" si="189"/>
        <v>813</v>
      </c>
      <c r="O575">
        <v>569</v>
      </c>
      <c r="P575">
        <f t="shared" si="185"/>
        <v>372</v>
      </c>
      <c r="Q575">
        <f t="shared" si="186"/>
        <v>2</v>
      </c>
      <c r="R575">
        <f t="shared" ca="1" si="187"/>
        <v>2</v>
      </c>
      <c r="S575" t="str">
        <f t="shared" ca="1" si="190"/>
        <v>ER-20-8</v>
      </c>
      <c r="T575" t="str">
        <f t="shared" ca="1" si="176"/>
        <v>LFA</v>
      </c>
      <c r="U575" t="str">
        <f t="shared" ca="1" si="177"/>
        <v>DV, GL</v>
      </c>
      <c r="V575" s="37">
        <f t="shared" ca="1" si="178"/>
        <v>385</v>
      </c>
      <c r="W575" s="37">
        <f t="shared" ca="1" si="179"/>
        <v>481</v>
      </c>
      <c r="X575" s="37">
        <f t="shared" ca="1" si="191"/>
        <v>0</v>
      </c>
      <c r="Y575" s="37">
        <f t="shared" ca="1" si="180"/>
        <v>1</v>
      </c>
      <c r="Z575" s="35">
        <f t="shared" ca="1" si="188"/>
        <v>400</v>
      </c>
      <c r="AA575" s="35">
        <f t="shared" ca="1" si="192"/>
        <v>800</v>
      </c>
      <c r="AB575" s="35">
        <f t="shared" ca="1" si="181"/>
        <v>400</v>
      </c>
      <c r="AC575" s="35">
        <f t="shared" ca="1" si="182"/>
        <v>481</v>
      </c>
      <c r="AD575" s="35">
        <f t="shared" ca="1" si="193"/>
        <v>81</v>
      </c>
    </row>
    <row r="576" spans="1:30" x14ac:dyDescent="0.25">
      <c r="A576" t="s">
        <v>196</v>
      </c>
      <c r="B576" t="s">
        <v>11</v>
      </c>
      <c r="C576" t="s">
        <v>12</v>
      </c>
      <c r="D576" s="37">
        <v>2326</v>
      </c>
      <c r="E576" s="37">
        <v>2360</v>
      </c>
      <c r="F576" s="37">
        <v>1476</v>
      </c>
      <c r="G576" s="37">
        <f t="shared" si="183"/>
        <v>2326</v>
      </c>
      <c r="H576" s="37">
        <f t="shared" si="173"/>
        <v>34</v>
      </c>
      <c r="I576" s="37">
        <f t="shared" si="174"/>
        <v>850</v>
      </c>
      <c r="J576" s="37">
        <f t="shared" si="175"/>
        <v>884</v>
      </c>
      <c r="K576" s="37">
        <f t="shared" si="184"/>
        <v>1</v>
      </c>
      <c r="L576" s="35">
        <f t="shared" si="189"/>
        <v>815</v>
      </c>
      <c r="O576">
        <v>570</v>
      </c>
      <c r="P576">
        <f t="shared" si="185"/>
        <v>373</v>
      </c>
      <c r="Q576">
        <f t="shared" si="186"/>
        <v>1</v>
      </c>
      <c r="R576">
        <f t="shared" ca="1" si="187"/>
        <v>1</v>
      </c>
      <c r="S576" t="str">
        <f t="shared" ca="1" si="190"/>
        <v>ER-20-8</v>
      </c>
      <c r="T576" t="str">
        <f t="shared" ca="1" si="176"/>
        <v>LFA</v>
      </c>
      <c r="U576" t="str">
        <f t="shared" ca="1" si="177"/>
        <v>GL, DV</v>
      </c>
      <c r="V576" s="37">
        <f t="shared" ca="1" si="178"/>
        <v>481</v>
      </c>
      <c r="W576" s="37">
        <f t="shared" ca="1" si="179"/>
        <v>591.99999999999955</v>
      </c>
      <c r="X576" s="37">
        <f t="shared" ca="1" si="191"/>
        <v>1</v>
      </c>
      <c r="Y576" s="37">
        <f t="shared" ca="1" si="180"/>
        <v>1</v>
      </c>
      <c r="Z576" s="35">
        <f t="shared" ca="1" si="188"/>
        <v>400</v>
      </c>
      <c r="AA576" s="35">
        <f t="shared" ca="1" si="192"/>
        <v>800</v>
      </c>
      <c r="AB576" s="35">
        <f t="shared" ca="1" si="181"/>
        <v>481</v>
      </c>
      <c r="AC576" s="35">
        <f t="shared" ca="1" si="182"/>
        <v>591.99999999999955</v>
      </c>
      <c r="AD576" s="35">
        <f t="shared" ca="1" si="193"/>
        <v>110.99999999999955</v>
      </c>
    </row>
    <row r="577" spans="1:30" x14ac:dyDescent="0.25">
      <c r="A577" t="s">
        <v>196</v>
      </c>
      <c r="B577" t="s">
        <v>11</v>
      </c>
      <c r="C577" t="s">
        <v>190</v>
      </c>
      <c r="D577" s="37">
        <v>2360</v>
      </c>
      <c r="E577" s="37">
        <v>2396</v>
      </c>
      <c r="F577" s="37">
        <v>1476</v>
      </c>
      <c r="G577" s="37">
        <f t="shared" si="183"/>
        <v>2360</v>
      </c>
      <c r="H577" s="37">
        <f t="shared" si="173"/>
        <v>36</v>
      </c>
      <c r="I577" s="37">
        <f t="shared" si="174"/>
        <v>884</v>
      </c>
      <c r="J577" s="37">
        <f t="shared" si="175"/>
        <v>920</v>
      </c>
      <c r="K577" s="37">
        <f t="shared" si="184"/>
        <v>1</v>
      </c>
      <c r="L577" s="35">
        <f t="shared" si="189"/>
        <v>816</v>
      </c>
      <c r="O577">
        <v>571</v>
      </c>
      <c r="P577">
        <f t="shared" si="185"/>
        <v>374</v>
      </c>
      <c r="Q577">
        <f t="shared" si="186"/>
        <v>1</v>
      </c>
      <c r="R577">
        <f t="shared" ca="1" si="187"/>
        <v>2</v>
      </c>
      <c r="S577" t="str">
        <f t="shared" ca="1" si="190"/>
        <v>ER-20-8</v>
      </c>
      <c r="T577" t="str">
        <f t="shared" ca="1" si="176"/>
        <v>TCU</v>
      </c>
      <c r="U577" t="str">
        <f t="shared" ca="1" si="177"/>
        <v>ZE</v>
      </c>
      <c r="V577" s="37">
        <f t="shared" ca="1" si="178"/>
        <v>591.99999999999955</v>
      </c>
      <c r="W577" s="37">
        <f t="shared" ca="1" si="179"/>
        <v>821</v>
      </c>
      <c r="X577" s="37">
        <f t="shared" ca="1" si="191"/>
        <v>1</v>
      </c>
      <c r="Y577" s="37">
        <f t="shared" ca="1" si="180"/>
        <v>1</v>
      </c>
      <c r="Z577" s="35">
        <f t="shared" ca="1" si="188"/>
        <v>400</v>
      </c>
      <c r="AA577" s="35">
        <f t="shared" ca="1" si="192"/>
        <v>800</v>
      </c>
      <c r="AB577" s="35">
        <f t="shared" ca="1" si="181"/>
        <v>591.99999999999955</v>
      </c>
      <c r="AC577" s="35">
        <f t="shared" ca="1" si="182"/>
        <v>800</v>
      </c>
      <c r="AD577" s="35">
        <f t="shared" ca="1" si="193"/>
        <v>208.00000000000045</v>
      </c>
    </row>
    <row r="578" spans="1:30" x14ac:dyDescent="0.25">
      <c r="A578" t="s">
        <v>196</v>
      </c>
      <c r="B578" t="s">
        <v>11</v>
      </c>
      <c r="C578" t="s">
        <v>197</v>
      </c>
      <c r="D578" s="37">
        <v>2396</v>
      </c>
      <c r="E578" s="37">
        <v>2525</v>
      </c>
      <c r="F578" s="37">
        <v>1476</v>
      </c>
      <c r="G578" s="37">
        <f t="shared" si="183"/>
        <v>2396</v>
      </c>
      <c r="H578" s="37">
        <f t="shared" si="173"/>
        <v>129</v>
      </c>
      <c r="I578" s="37">
        <f t="shared" si="174"/>
        <v>920</v>
      </c>
      <c r="J578" s="37">
        <f t="shared" si="175"/>
        <v>1049</v>
      </c>
      <c r="K578" s="37">
        <f t="shared" si="184"/>
        <v>1</v>
      </c>
      <c r="L578" s="35">
        <f t="shared" si="189"/>
        <v>817</v>
      </c>
      <c r="O578">
        <v>572</v>
      </c>
      <c r="P578">
        <f t="shared" si="185"/>
        <v>374</v>
      </c>
      <c r="Q578">
        <f t="shared" si="186"/>
        <v>2</v>
      </c>
      <c r="R578">
        <f t="shared" ca="1" si="187"/>
        <v>2</v>
      </c>
      <c r="S578" t="str">
        <f t="shared" ca="1" si="190"/>
        <v>ER-20-8</v>
      </c>
      <c r="T578" t="str">
        <f t="shared" ca="1" si="176"/>
        <v>TCU</v>
      </c>
      <c r="U578" t="str">
        <f t="shared" ca="1" si="177"/>
        <v>ZE</v>
      </c>
      <c r="V578" s="37">
        <f t="shared" ca="1" si="178"/>
        <v>591.99999999999955</v>
      </c>
      <c r="W578" s="37">
        <f t="shared" ca="1" si="179"/>
        <v>821</v>
      </c>
      <c r="X578" s="37">
        <f t="shared" ca="1" si="191"/>
        <v>1</v>
      </c>
      <c r="Y578" s="37">
        <f t="shared" ca="1" si="180"/>
        <v>2</v>
      </c>
      <c r="Z578" s="35">
        <f t="shared" ca="1" si="188"/>
        <v>800</v>
      </c>
      <c r="AA578" s="35">
        <f t="shared" ca="1" si="192"/>
        <v>1200</v>
      </c>
      <c r="AB578" s="35">
        <f t="shared" ca="1" si="181"/>
        <v>800</v>
      </c>
      <c r="AC578" s="35">
        <f t="shared" ca="1" si="182"/>
        <v>821</v>
      </c>
      <c r="AD578" s="35">
        <f t="shared" ca="1" si="193"/>
        <v>21</v>
      </c>
    </row>
    <row r="579" spans="1:30" x14ac:dyDescent="0.25">
      <c r="A579" t="s">
        <v>196</v>
      </c>
      <c r="B579" t="s">
        <v>11</v>
      </c>
      <c r="C579" t="s">
        <v>33</v>
      </c>
      <c r="D579" s="37">
        <v>2525</v>
      </c>
      <c r="E579" s="37">
        <v>2580</v>
      </c>
      <c r="F579" s="37">
        <v>1476</v>
      </c>
      <c r="G579" s="37">
        <f t="shared" si="183"/>
        <v>2525</v>
      </c>
      <c r="H579" s="37">
        <f t="shared" si="173"/>
        <v>55</v>
      </c>
      <c r="I579" s="37">
        <f t="shared" si="174"/>
        <v>1049</v>
      </c>
      <c r="J579" s="37">
        <f t="shared" si="175"/>
        <v>1104</v>
      </c>
      <c r="K579" s="37">
        <f t="shared" si="184"/>
        <v>1</v>
      </c>
      <c r="L579" s="35">
        <f t="shared" si="189"/>
        <v>818</v>
      </c>
      <c r="O579">
        <v>573</v>
      </c>
      <c r="P579">
        <f t="shared" si="185"/>
        <v>375</v>
      </c>
      <c r="Q579">
        <f t="shared" si="186"/>
        <v>1</v>
      </c>
      <c r="R579">
        <f t="shared" ca="1" si="187"/>
        <v>1</v>
      </c>
      <c r="S579" t="str">
        <f t="shared" ca="1" si="190"/>
        <v>ER-20-8</v>
      </c>
      <c r="T579" t="str">
        <f t="shared" ca="1" si="176"/>
        <v>TCU</v>
      </c>
      <c r="U579" t="str">
        <f t="shared" ca="1" si="177"/>
        <v>ZE, AR</v>
      </c>
      <c r="V579" s="37">
        <f t="shared" ca="1" si="178"/>
        <v>821</v>
      </c>
      <c r="W579" s="37">
        <f t="shared" ca="1" si="179"/>
        <v>847</v>
      </c>
      <c r="X579" s="37">
        <f t="shared" ca="1" si="191"/>
        <v>2</v>
      </c>
      <c r="Y579" s="37">
        <f t="shared" ca="1" si="180"/>
        <v>2</v>
      </c>
      <c r="Z579" s="35">
        <f t="shared" ca="1" si="188"/>
        <v>800</v>
      </c>
      <c r="AA579" s="35">
        <f t="shared" ca="1" si="192"/>
        <v>1200</v>
      </c>
      <c r="AB579" s="35">
        <f t="shared" ca="1" si="181"/>
        <v>821</v>
      </c>
      <c r="AC579" s="35">
        <f t="shared" ca="1" si="182"/>
        <v>847</v>
      </c>
      <c r="AD579" s="35">
        <f t="shared" ca="1" si="193"/>
        <v>26</v>
      </c>
    </row>
    <row r="580" spans="1:30" x14ac:dyDescent="0.25">
      <c r="A580" t="s">
        <v>196</v>
      </c>
      <c r="B580" t="s">
        <v>9</v>
      </c>
      <c r="C580" t="s">
        <v>7</v>
      </c>
      <c r="D580" s="37">
        <v>2580</v>
      </c>
      <c r="E580" s="37">
        <v>2638</v>
      </c>
      <c r="F580" s="37">
        <v>1476</v>
      </c>
      <c r="G580" s="37">
        <f t="shared" si="183"/>
        <v>2580</v>
      </c>
      <c r="H580" s="37">
        <f t="shared" si="173"/>
        <v>58</v>
      </c>
      <c r="I580" s="37">
        <f t="shared" si="174"/>
        <v>1104</v>
      </c>
      <c r="J580" s="37">
        <f t="shared" si="175"/>
        <v>1162</v>
      </c>
      <c r="K580" s="37">
        <f t="shared" si="184"/>
        <v>1</v>
      </c>
      <c r="L580" s="35">
        <f t="shared" si="189"/>
        <v>819</v>
      </c>
      <c r="O580">
        <v>574</v>
      </c>
      <c r="P580">
        <f t="shared" si="185"/>
        <v>376</v>
      </c>
      <c r="Q580">
        <f t="shared" si="186"/>
        <v>1</v>
      </c>
      <c r="R580">
        <f t="shared" ca="1" si="187"/>
        <v>1</v>
      </c>
      <c r="S580" t="str">
        <f t="shared" ca="1" si="190"/>
        <v>ER-20-8</v>
      </c>
      <c r="T580" t="str">
        <f t="shared" ca="1" si="176"/>
        <v>WTA</v>
      </c>
      <c r="U580" t="str">
        <f t="shared" ca="1" si="177"/>
        <v>DV, VP</v>
      </c>
      <c r="V580" s="37">
        <f t="shared" ca="1" si="178"/>
        <v>847</v>
      </c>
      <c r="W580" s="37">
        <f t="shared" ca="1" si="179"/>
        <v>854</v>
      </c>
      <c r="X580" s="37">
        <f t="shared" ca="1" si="191"/>
        <v>2</v>
      </c>
      <c r="Y580" s="37">
        <f t="shared" ca="1" si="180"/>
        <v>2</v>
      </c>
      <c r="Z580" s="35">
        <f t="shared" ca="1" si="188"/>
        <v>800</v>
      </c>
      <c r="AA580" s="35">
        <f t="shared" ca="1" si="192"/>
        <v>1200</v>
      </c>
      <c r="AB580" s="35">
        <f t="shared" ca="1" si="181"/>
        <v>847</v>
      </c>
      <c r="AC580" s="35">
        <f t="shared" ca="1" si="182"/>
        <v>854</v>
      </c>
      <c r="AD580" s="35">
        <f t="shared" ca="1" si="193"/>
        <v>7</v>
      </c>
    </row>
    <row r="581" spans="1:30" x14ac:dyDescent="0.25">
      <c r="A581" t="s">
        <v>196</v>
      </c>
      <c r="B581" t="s">
        <v>9</v>
      </c>
      <c r="C581" t="s">
        <v>158</v>
      </c>
      <c r="D581" s="37">
        <v>2638</v>
      </c>
      <c r="E581" s="37">
        <v>2720</v>
      </c>
      <c r="F581" s="37">
        <v>1476</v>
      </c>
      <c r="G581" s="37">
        <f t="shared" si="183"/>
        <v>2638</v>
      </c>
      <c r="H581" s="37">
        <f t="shared" ref="H581:H644" si="194">E581-G581</f>
        <v>82</v>
      </c>
      <c r="I581" s="37">
        <f t="shared" ref="I581:I644" si="195">IF(G581=F581,0,I580+H580)</f>
        <v>1162</v>
      </c>
      <c r="J581" s="37">
        <f t="shared" ref="J581:J644" si="196">I581+H581</f>
        <v>1244</v>
      </c>
      <c r="K581" s="37">
        <f t="shared" si="184"/>
        <v>2</v>
      </c>
      <c r="L581" s="35">
        <f t="shared" si="189"/>
        <v>820</v>
      </c>
      <c r="O581">
        <v>575</v>
      </c>
      <c r="P581">
        <f t="shared" si="185"/>
        <v>377</v>
      </c>
      <c r="Q581">
        <f t="shared" si="186"/>
        <v>1</v>
      </c>
      <c r="R581">
        <f t="shared" ca="1" si="187"/>
        <v>1</v>
      </c>
      <c r="S581" t="str">
        <f t="shared" ca="1" si="190"/>
        <v>ER-20-8</v>
      </c>
      <c r="T581" t="str">
        <f t="shared" ca="1" si="176"/>
        <v>WTA</v>
      </c>
      <c r="U581" t="str">
        <f t="shared" ca="1" si="177"/>
        <v>DV, VP</v>
      </c>
      <c r="V581" s="37">
        <f t="shared" ca="1" si="178"/>
        <v>854</v>
      </c>
      <c r="W581" s="37">
        <f t="shared" ca="1" si="179"/>
        <v>869</v>
      </c>
      <c r="X581" s="37">
        <f t="shared" ca="1" si="191"/>
        <v>2</v>
      </c>
      <c r="Y581" s="37">
        <f t="shared" ca="1" si="180"/>
        <v>2</v>
      </c>
      <c r="Z581" s="35">
        <f t="shared" ca="1" si="188"/>
        <v>800</v>
      </c>
      <c r="AA581" s="35">
        <f t="shared" ca="1" si="192"/>
        <v>1200</v>
      </c>
      <c r="AB581" s="35">
        <f t="shared" ca="1" si="181"/>
        <v>854</v>
      </c>
      <c r="AC581" s="35">
        <f t="shared" ca="1" si="182"/>
        <v>869</v>
      </c>
      <c r="AD581" s="35">
        <f t="shared" ca="1" si="193"/>
        <v>15</v>
      </c>
    </row>
    <row r="582" spans="1:30" x14ac:dyDescent="0.25">
      <c r="A582" t="s">
        <v>196</v>
      </c>
      <c r="B582" t="s">
        <v>9</v>
      </c>
      <c r="C582" t="s">
        <v>5</v>
      </c>
      <c r="D582" s="37">
        <v>2720</v>
      </c>
      <c r="E582" s="37">
        <v>3052</v>
      </c>
      <c r="F582" s="37">
        <v>1476</v>
      </c>
      <c r="G582" s="37">
        <f t="shared" si="183"/>
        <v>2720</v>
      </c>
      <c r="H582" s="37">
        <f t="shared" si="194"/>
        <v>332</v>
      </c>
      <c r="I582" s="37">
        <f t="shared" si="195"/>
        <v>1244</v>
      </c>
      <c r="J582" s="37">
        <f t="shared" si="196"/>
        <v>1576</v>
      </c>
      <c r="K582" s="37">
        <f t="shared" si="184"/>
        <v>1</v>
      </c>
      <c r="L582" s="35">
        <f t="shared" si="189"/>
        <v>822</v>
      </c>
      <c r="O582">
        <v>576</v>
      </c>
      <c r="P582">
        <f t="shared" si="185"/>
        <v>378</v>
      </c>
      <c r="Q582">
        <f t="shared" si="186"/>
        <v>1</v>
      </c>
      <c r="R582">
        <f t="shared" ca="1" si="187"/>
        <v>2</v>
      </c>
      <c r="S582" t="str">
        <f t="shared" ca="1" si="190"/>
        <v>ER-20-8</v>
      </c>
      <c r="T582" t="str">
        <f t="shared" ca="1" si="176"/>
        <v>WTA</v>
      </c>
      <c r="U582" t="str">
        <f t="shared" ca="1" si="177"/>
        <v>DV, GL</v>
      </c>
      <c r="V582" s="37">
        <f t="shared" ca="1" si="178"/>
        <v>869</v>
      </c>
      <c r="W582" s="37">
        <f t="shared" ca="1" si="179"/>
        <v>1223.9999999999995</v>
      </c>
      <c r="X582" s="37">
        <f t="shared" ca="1" si="191"/>
        <v>2</v>
      </c>
      <c r="Y582" s="37">
        <f t="shared" ca="1" si="180"/>
        <v>2</v>
      </c>
      <c r="Z582" s="35">
        <f t="shared" ca="1" si="188"/>
        <v>800</v>
      </c>
      <c r="AA582" s="35">
        <f t="shared" ca="1" si="192"/>
        <v>1200</v>
      </c>
      <c r="AB582" s="35">
        <f t="shared" ca="1" si="181"/>
        <v>869</v>
      </c>
      <c r="AC582" s="35">
        <f t="shared" ca="1" si="182"/>
        <v>1200</v>
      </c>
      <c r="AD582" s="35">
        <f t="shared" ca="1" si="193"/>
        <v>331</v>
      </c>
    </row>
    <row r="583" spans="1:30" x14ac:dyDescent="0.25">
      <c r="A583" t="s">
        <v>196</v>
      </c>
      <c r="B583" t="s">
        <v>11</v>
      </c>
      <c r="C583" t="s">
        <v>161</v>
      </c>
      <c r="D583" s="37">
        <v>3052</v>
      </c>
      <c r="E583" s="37">
        <v>3178</v>
      </c>
      <c r="F583" s="37">
        <v>1476</v>
      </c>
      <c r="G583" s="37">
        <f t="shared" si="183"/>
        <v>3052</v>
      </c>
      <c r="H583" s="37">
        <f t="shared" si="194"/>
        <v>126</v>
      </c>
      <c r="I583" s="37">
        <f t="shared" si="195"/>
        <v>1576</v>
      </c>
      <c r="J583" s="37">
        <f t="shared" si="196"/>
        <v>1702</v>
      </c>
      <c r="K583" s="37">
        <f t="shared" si="184"/>
        <v>2</v>
      </c>
      <c r="L583" s="35">
        <f t="shared" si="189"/>
        <v>823</v>
      </c>
      <c r="O583">
        <v>577</v>
      </c>
      <c r="P583">
        <f t="shared" si="185"/>
        <v>378</v>
      </c>
      <c r="Q583">
        <f t="shared" si="186"/>
        <v>2</v>
      </c>
      <c r="R583">
        <f t="shared" ca="1" si="187"/>
        <v>2</v>
      </c>
      <c r="S583" t="str">
        <f t="shared" ca="1" si="190"/>
        <v>ER-20-8</v>
      </c>
      <c r="T583" t="str">
        <f t="shared" ref="T583:T646" ca="1" si="197">OFFSET($B$6,$P583,0)</f>
        <v>WTA</v>
      </c>
      <c r="U583" t="str">
        <f t="shared" ref="U583:U646" ca="1" si="198">OFFSET($C$6,$P583,0)</f>
        <v>DV, GL</v>
      </c>
      <c r="V583" s="37">
        <f t="shared" ref="V583:V646" ca="1" si="199">OFFSET($I$6,$P583,0)</f>
        <v>869</v>
      </c>
      <c r="W583" s="37">
        <f t="shared" ref="W583:W646" ca="1" si="200">OFFSET($J$6,$P583,0)</f>
        <v>1223.9999999999995</v>
      </c>
      <c r="X583" s="37">
        <f t="shared" ca="1" si="191"/>
        <v>2</v>
      </c>
      <c r="Y583" s="37">
        <f t="shared" ref="Y583:Y646" ca="1" si="201">IF(Q583=1,X583,Y582+1)</f>
        <v>3</v>
      </c>
      <c r="Z583" s="35">
        <f t="shared" ca="1" si="188"/>
        <v>1200</v>
      </c>
      <c r="AA583" s="35">
        <f t="shared" ca="1" si="192"/>
        <v>1600</v>
      </c>
      <c r="AB583" s="35">
        <f t="shared" ref="AB583:AB646" ca="1" si="202">IF(Q583=1,V583,Z583)</f>
        <v>1200</v>
      </c>
      <c r="AC583" s="35">
        <f t="shared" ref="AC583:AC646" ca="1" si="203">IF(Q583=R583,W583,AA583)</f>
        <v>1223.9999999999995</v>
      </c>
      <c r="AD583" s="35">
        <f t="shared" ca="1" si="193"/>
        <v>23.999999999999545</v>
      </c>
    </row>
    <row r="584" spans="1:30" x14ac:dyDescent="0.25">
      <c r="A584" t="s">
        <v>196</v>
      </c>
      <c r="B584" t="s">
        <v>4</v>
      </c>
      <c r="C584" t="s">
        <v>93</v>
      </c>
      <c r="D584" s="37">
        <v>3178</v>
      </c>
      <c r="E584" s="37">
        <v>3300</v>
      </c>
      <c r="F584" s="37">
        <v>1476</v>
      </c>
      <c r="G584" s="37">
        <f t="shared" ref="G584:G647" si="204">IF(A583=A584,D584,F584)</f>
        <v>3178</v>
      </c>
      <c r="H584" s="37">
        <f t="shared" si="194"/>
        <v>122</v>
      </c>
      <c r="I584" s="37">
        <f t="shared" si="195"/>
        <v>1702</v>
      </c>
      <c r="J584" s="37">
        <f t="shared" si="196"/>
        <v>1824</v>
      </c>
      <c r="K584" s="37">
        <f t="shared" ref="K584:K647" si="205">((INT(J584/400)+1) - (INT(I584/400)+1))+1</f>
        <v>1</v>
      </c>
      <c r="L584" s="35">
        <f t="shared" si="189"/>
        <v>825</v>
      </c>
      <c r="O584">
        <v>578</v>
      </c>
      <c r="P584">
        <f t="shared" ref="P584:P647" si="206">MATCH(O584,$L$7:$L$99991)</f>
        <v>379</v>
      </c>
      <c r="Q584">
        <f t="shared" ref="Q584:Q647" si="207">IF(P584=P583,Q583+1,1)</f>
        <v>1</v>
      </c>
      <c r="R584">
        <f t="shared" ref="R584:R647" ca="1" si="208">OFFSET($K$6,P584,0)</f>
        <v>1</v>
      </c>
      <c r="S584" t="str">
        <f t="shared" ca="1" si="190"/>
        <v>ER-20-8</v>
      </c>
      <c r="T584" t="str">
        <f t="shared" ca="1" si="197"/>
        <v>TCU</v>
      </c>
      <c r="U584" t="str">
        <f t="shared" ca="1" si="198"/>
        <v>ZE, QF</v>
      </c>
      <c r="V584" s="37">
        <f t="shared" ca="1" si="199"/>
        <v>1223.9999999999995</v>
      </c>
      <c r="W584" s="37">
        <f t="shared" ca="1" si="200"/>
        <v>1248.9999999999995</v>
      </c>
      <c r="X584" s="37">
        <f t="shared" ca="1" si="191"/>
        <v>3</v>
      </c>
      <c r="Y584" s="37">
        <f t="shared" ca="1" si="201"/>
        <v>3</v>
      </c>
      <c r="Z584" s="35">
        <f t="shared" ref="Z584:Z647" ca="1" si="209">AA584-400</f>
        <v>1200</v>
      </c>
      <c r="AA584" s="35">
        <f t="shared" ca="1" si="192"/>
        <v>1600</v>
      </c>
      <c r="AB584" s="35">
        <f t="shared" ca="1" si="202"/>
        <v>1223.9999999999995</v>
      </c>
      <c r="AC584" s="35">
        <f t="shared" ca="1" si="203"/>
        <v>1248.9999999999995</v>
      </c>
      <c r="AD584" s="35">
        <f t="shared" ca="1" si="193"/>
        <v>25</v>
      </c>
    </row>
    <row r="585" spans="1:30" x14ac:dyDescent="0.25">
      <c r="A585" t="s">
        <v>196</v>
      </c>
      <c r="B585" t="s">
        <v>4</v>
      </c>
      <c r="C585" t="s">
        <v>157</v>
      </c>
      <c r="D585" s="37">
        <v>3300</v>
      </c>
      <c r="E585" s="37">
        <v>3379.9999999999995</v>
      </c>
      <c r="F585" s="37">
        <v>1476</v>
      </c>
      <c r="G585" s="37">
        <f t="shared" si="204"/>
        <v>3300</v>
      </c>
      <c r="H585" s="37">
        <f t="shared" si="194"/>
        <v>79.999999999999545</v>
      </c>
      <c r="I585" s="37">
        <f t="shared" si="195"/>
        <v>1824</v>
      </c>
      <c r="J585" s="37">
        <f t="shared" si="196"/>
        <v>1903.9999999999995</v>
      </c>
      <c r="K585" s="37">
        <f t="shared" si="205"/>
        <v>1</v>
      </c>
      <c r="L585" s="35">
        <f t="shared" ref="L585:L648" si="210">L584+K584</f>
        <v>826</v>
      </c>
      <c r="O585">
        <v>579</v>
      </c>
      <c r="P585">
        <f t="shared" si="206"/>
        <v>380</v>
      </c>
      <c r="Q585">
        <f t="shared" si="207"/>
        <v>1</v>
      </c>
      <c r="R585">
        <f t="shared" ca="1" si="208"/>
        <v>1</v>
      </c>
      <c r="S585" t="str">
        <f t="shared" ca="1" si="190"/>
        <v>ER-20-8</v>
      </c>
      <c r="T585" t="str">
        <f t="shared" ca="1" si="197"/>
        <v>TCU</v>
      </c>
      <c r="U585" t="str">
        <f t="shared" ca="1" si="198"/>
        <v>QF, ZE</v>
      </c>
      <c r="V585" s="37">
        <f t="shared" ca="1" si="199"/>
        <v>1248.9999999999995</v>
      </c>
      <c r="W585" s="37">
        <f t="shared" ca="1" si="200"/>
        <v>1489</v>
      </c>
      <c r="X585" s="37">
        <f t="shared" ca="1" si="191"/>
        <v>3</v>
      </c>
      <c r="Y585" s="37">
        <f t="shared" ca="1" si="201"/>
        <v>3</v>
      </c>
      <c r="Z585" s="35">
        <f t="shared" ca="1" si="209"/>
        <v>1200</v>
      </c>
      <c r="AA585" s="35">
        <f t="shared" ca="1" si="192"/>
        <v>1600</v>
      </c>
      <c r="AB585" s="35">
        <f t="shared" ca="1" si="202"/>
        <v>1248.9999999999995</v>
      </c>
      <c r="AC585" s="35">
        <f t="shared" ca="1" si="203"/>
        <v>1489</v>
      </c>
      <c r="AD585" s="35">
        <f t="shared" ca="1" si="193"/>
        <v>240.00000000000045</v>
      </c>
    </row>
    <row r="586" spans="1:30" x14ac:dyDescent="0.25">
      <c r="A586" t="s">
        <v>196</v>
      </c>
      <c r="B586" t="s">
        <v>4</v>
      </c>
      <c r="C586" t="s">
        <v>114</v>
      </c>
      <c r="D586" s="37">
        <v>3379.9999999999995</v>
      </c>
      <c r="E586" s="37">
        <v>3401.9999999999995</v>
      </c>
      <c r="F586" s="37">
        <v>1476</v>
      </c>
      <c r="G586" s="37">
        <f t="shared" si="204"/>
        <v>3379.9999999999995</v>
      </c>
      <c r="H586" s="37">
        <f t="shared" si="194"/>
        <v>22</v>
      </c>
      <c r="I586" s="37">
        <f t="shared" si="195"/>
        <v>1903.9999999999995</v>
      </c>
      <c r="J586" s="37">
        <f t="shared" si="196"/>
        <v>1925.9999999999995</v>
      </c>
      <c r="K586" s="37">
        <f t="shared" si="205"/>
        <v>1</v>
      </c>
      <c r="L586" s="35">
        <f t="shared" si="210"/>
        <v>827</v>
      </c>
      <c r="O586">
        <v>580</v>
      </c>
      <c r="P586">
        <f t="shared" si="206"/>
        <v>381</v>
      </c>
      <c r="Q586">
        <f t="shared" si="207"/>
        <v>1</v>
      </c>
      <c r="R586">
        <f t="shared" ca="1" si="208"/>
        <v>1</v>
      </c>
      <c r="S586" t="str">
        <f t="shared" ca="1" si="190"/>
        <v>ER-20-8</v>
      </c>
      <c r="T586" t="str">
        <f t="shared" ca="1" si="197"/>
        <v>WTA</v>
      </c>
      <c r="U586" t="str">
        <f t="shared" ca="1" si="198"/>
        <v>DV, QF</v>
      </c>
      <c r="V586" s="37">
        <f t="shared" ca="1" si="199"/>
        <v>1489</v>
      </c>
      <c r="W586" s="37">
        <f t="shared" ca="1" si="200"/>
        <v>1504</v>
      </c>
      <c r="X586" s="37">
        <f t="shared" ca="1" si="191"/>
        <v>3</v>
      </c>
      <c r="Y586" s="37">
        <f t="shared" ca="1" si="201"/>
        <v>3</v>
      </c>
      <c r="Z586" s="35">
        <f t="shared" ca="1" si="209"/>
        <v>1200</v>
      </c>
      <c r="AA586" s="35">
        <f t="shared" ca="1" si="192"/>
        <v>1600</v>
      </c>
      <c r="AB586" s="35">
        <f t="shared" ca="1" si="202"/>
        <v>1489</v>
      </c>
      <c r="AC586" s="35">
        <f t="shared" ca="1" si="203"/>
        <v>1504</v>
      </c>
      <c r="AD586" s="35">
        <f t="shared" ca="1" si="193"/>
        <v>15</v>
      </c>
    </row>
    <row r="587" spans="1:30" x14ac:dyDescent="0.25">
      <c r="A587" t="s">
        <v>196</v>
      </c>
      <c r="B587" t="s">
        <v>4</v>
      </c>
      <c r="C587" t="s">
        <v>93</v>
      </c>
      <c r="D587" s="37">
        <v>3401.9999999999995</v>
      </c>
      <c r="E587" s="37">
        <v>3429.9999999999995</v>
      </c>
      <c r="F587" s="37">
        <v>1476</v>
      </c>
      <c r="G587" s="37">
        <f t="shared" si="204"/>
        <v>3401.9999999999995</v>
      </c>
      <c r="H587" s="37">
        <f t="shared" si="194"/>
        <v>28</v>
      </c>
      <c r="I587" s="37">
        <f t="shared" si="195"/>
        <v>1925.9999999999995</v>
      </c>
      <c r="J587" s="37">
        <f t="shared" si="196"/>
        <v>1953.9999999999995</v>
      </c>
      <c r="K587" s="37">
        <f t="shared" si="205"/>
        <v>1</v>
      </c>
      <c r="L587" s="35">
        <f t="shared" si="210"/>
        <v>828</v>
      </c>
      <c r="O587">
        <v>581</v>
      </c>
      <c r="P587">
        <f t="shared" si="206"/>
        <v>382</v>
      </c>
      <c r="Q587">
        <f t="shared" si="207"/>
        <v>1</v>
      </c>
      <c r="R587">
        <f t="shared" ca="1" si="208"/>
        <v>2</v>
      </c>
      <c r="S587" t="str">
        <f t="shared" ca="1" si="190"/>
        <v>ER-20-8</v>
      </c>
      <c r="T587" t="str">
        <f t="shared" ca="1" si="197"/>
        <v>WTA</v>
      </c>
      <c r="U587" t="str">
        <f t="shared" ca="1" si="198"/>
        <v>DV, QF, AR</v>
      </c>
      <c r="V587" s="37">
        <f t="shared" ca="1" si="199"/>
        <v>1504</v>
      </c>
      <c r="W587" s="37">
        <f t="shared" ca="1" si="200"/>
        <v>1614</v>
      </c>
      <c r="X587" s="37">
        <f t="shared" ca="1" si="191"/>
        <v>3</v>
      </c>
      <c r="Y587" s="37">
        <f t="shared" ca="1" si="201"/>
        <v>3</v>
      </c>
      <c r="Z587" s="35">
        <f t="shared" ca="1" si="209"/>
        <v>1200</v>
      </c>
      <c r="AA587" s="35">
        <f t="shared" ca="1" si="192"/>
        <v>1600</v>
      </c>
      <c r="AB587" s="35">
        <f t="shared" ca="1" si="202"/>
        <v>1504</v>
      </c>
      <c r="AC587" s="35">
        <f t="shared" ca="1" si="203"/>
        <v>1600</v>
      </c>
      <c r="AD587" s="35">
        <f t="shared" ca="1" si="193"/>
        <v>96</v>
      </c>
    </row>
    <row r="588" spans="1:30" x14ac:dyDescent="0.25">
      <c r="A588" t="s">
        <v>196</v>
      </c>
      <c r="B588" t="s">
        <v>11</v>
      </c>
      <c r="C588" t="s">
        <v>161</v>
      </c>
      <c r="D588" s="37">
        <v>3429.9999999999995</v>
      </c>
      <c r="E588" s="37">
        <v>3503.9999999999995</v>
      </c>
      <c r="F588" s="37">
        <v>1476</v>
      </c>
      <c r="G588" s="37">
        <f t="shared" si="204"/>
        <v>3429.9999999999995</v>
      </c>
      <c r="H588" s="37">
        <f t="shared" si="194"/>
        <v>74</v>
      </c>
      <c r="I588" s="37">
        <f t="shared" si="195"/>
        <v>1953.9999999999995</v>
      </c>
      <c r="J588" s="37">
        <f t="shared" si="196"/>
        <v>2027.9999999999995</v>
      </c>
      <c r="K588" s="37">
        <f t="shared" si="205"/>
        <v>2</v>
      </c>
      <c r="L588" s="35">
        <f t="shared" si="210"/>
        <v>829</v>
      </c>
      <c r="O588">
        <v>582</v>
      </c>
      <c r="P588">
        <f t="shared" si="206"/>
        <v>382</v>
      </c>
      <c r="Q588">
        <f t="shared" si="207"/>
        <v>2</v>
      </c>
      <c r="R588">
        <f t="shared" ca="1" si="208"/>
        <v>2</v>
      </c>
      <c r="S588" t="str">
        <f t="shared" ca="1" si="190"/>
        <v>ER-20-8</v>
      </c>
      <c r="T588" t="str">
        <f t="shared" ca="1" si="197"/>
        <v>WTA</v>
      </c>
      <c r="U588" t="str">
        <f t="shared" ca="1" si="198"/>
        <v>DV, QF, AR</v>
      </c>
      <c r="V588" s="37">
        <f t="shared" ca="1" si="199"/>
        <v>1504</v>
      </c>
      <c r="W588" s="37">
        <f t="shared" ca="1" si="200"/>
        <v>1614</v>
      </c>
      <c r="X588" s="37">
        <f t="shared" ca="1" si="191"/>
        <v>3</v>
      </c>
      <c r="Y588" s="37">
        <f t="shared" ca="1" si="201"/>
        <v>4</v>
      </c>
      <c r="Z588" s="35">
        <f t="shared" ca="1" si="209"/>
        <v>1600</v>
      </c>
      <c r="AA588" s="35">
        <f t="shared" ca="1" si="192"/>
        <v>2000</v>
      </c>
      <c r="AB588" s="35">
        <f t="shared" ca="1" si="202"/>
        <v>1600</v>
      </c>
      <c r="AC588" s="35">
        <f t="shared" ca="1" si="203"/>
        <v>1614</v>
      </c>
      <c r="AD588" s="35">
        <f t="shared" ca="1" si="193"/>
        <v>14</v>
      </c>
    </row>
    <row r="589" spans="1:30" x14ac:dyDescent="0.25">
      <c r="A589" t="s">
        <v>196</v>
      </c>
      <c r="B589" t="s">
        <v>11</v>
      </c>
      <c r="C589" t="s">
        <v>161</v>
      </c>
      <c r="D589" s="37">
        <v>3503.9999999999995</v>
      </c>
      <c r="E589" s="37">
        <v>3539.9999999999995</v>
      </c>
      <c r="F589" s="37">
        <v>1476</v>
      </c>
      <c r="G589" s="37">
        <f t="shared" si="204"/>
        <v>3503.9999999999995</v>
      </c>
      <c r="H589" s="37">
        <f t="shared" si="194"/>
        <v>36</v>
      </c>
      <c r="I589" s="37">
        <f t="shared" si="195"/>
        <v>2027.9999999999995</v>
      </c>
      <c r="J589" s="37">
        <f t="shared" si="196"/>
        <v>2063.9999999999995</v>
      </c>
      <c r="K589" s="37">
        <f t="shared" si="205"/>
        <v>1</v>
      </c>
      <c r="L589" s="35">
        <f t="shared" si="210"/>
        <v>831</v>
      </c>
      <c r="O589">
        <v>583</v>
      </c>
      <c r="P589">
        <f t="shared" si="206"/>
        <v>383</v>
      </c>
      <c r="Q589">
        <f t="shared" si="207"/>
        <v>1</v>
      </c>
      <c r="R589">
        <f t="shared" ca="1" si="208"/>
        <v>1</v>
      </c>
      <c r="S589" t="str">
        <f t="shared" ca="1" si="190"/>
        <v>ER-20-8</v>
      </c>
      <c r="T589" t="str">
        <f t="shared" ca="1" si="197"/>
        <v>TCU</v>
      </c>
      <c r="U589" t="str">
        <f t="shared" ca="1" si="198"/>
        <v>QF</v>
      </c>
      <c r="V589" s="37">
        <f t="shared" ca="1" si="199"/>
        <v>1614</v>
      </c>
      <c r="W589" s="37">
        <f t="shared" ca="1" si="200"/>
        <v>1775.9291338582671</v>
      </c>
      <c r="X589" s="37">
        <f t="shared" ca="1" si="191"/>
        <v>4</v>
      </c>
      <c r="Y589" s="37">
        <f t="shared" ca="1" si="201"/>
        <v>4</v>
      </c>
      <c r="Z589" s="35">
        <f t="shared" ca="1" si="209"/>
        <v>1600</v>
      </c>
      <c r="AA589" s="35">
        <f t="shared" ca="1" si="192"/>
        <v>2000</v>
      </c>
      <c r="AB589" s="35">
        <f t="shared" ca="1" si="202"/>
        <v>1614</v>
      </c>
      <c r="AC589" s="35">
        <f t="shared" ca="1" si="203"/>
        <v>1775.9291338582671</v>
      </c>
      <c r="AD589" s="35">
        <f t="shared" ca="1" si="193"/>
        <v>161.92913385826705</v>
      </c>
    </row>
    <row r="590" spans="1:30" x14ac:dyDescent="0.25">
      <c r="A590" t="s">
        <v>196</v>
      </c>
      <c r="B590" t="s">
        <v>4</v>
      </c>
      <c r="C590" t="s">
        <v>93</v>
      </c>
      <c r="D590" s="37">
        <v>3539.9999999999995</v>
      </c>
      <c r="E590" s="37">
        <v>3633.9999999999995</v>
      </c>
      <c r="F590" s="37">
        <v>1476</v>
      </c>
      <c r="G590" s="37">
        <f t="shared" si="204"/>
        <v>3539.9999999999995</v>
      </c>
      <c r="H590" s="37">
        <f t="shared" si="194"/>
        <v>94</v>
      </c>
      <c r="I590" s="37">
        <f t="shared" si="195"/>
        <v>2063.9999999999995</v>
      </c>
      <c r="J590" s="37">
        <f t="shared" si="196"/>
        <v>2157.9999999999995</v>
      </c>
      <c r="K590" s="37">
        <f t="shared" si="205"/>
        <v>1</v>
      </c>
      <c r="L590" s="35">
        <f t="shared" si="210"/>
        <v>832</v>
      </c>
      <c r="O590">
        <v>584</v>
      </c>
      <c r="P590">
        <f t="shared" si="206"/>
        <v>384</v>
      </c>
      <c r="Q590">
        <f t="shared" si="207"/>
        <v>1</v>
      </c>
      <c r="R590">
        <f t="shared" ca="1" si="208"/>
        <v>1</v>
      </c>
      <c r="S590" t="str">
        <f t="shared" ca="1" si="190"/>
        <v>ER-20-8 #2</v>
      </c>
      <c r="T590" t="str">
        <f t="shared" ca="1" si="197"/>
        <v>TCU</v>
      </c>
      <c r="U590" t="str">
        <f t="shared" ca="1" si="198"/>
        <v>ZE, GL</v>
      </c>
      <c r="V590" s="37">
        <f t="shared" ca="1" si="199"/>
        <v>0</v>
      </c>
      <c r="W590" s="37">
        <f t="shared" ca="1" si="200"/>
        <v>37.999999999999773</v>
      </c>
      <c r="X590" s="37">
        <f t="shared" ca="1" si="191"/>
        <v>0</v>
      </c>
      <c r="Y590" s="37">
        <f t="shared" ca="1" si="201"/>
        <v>0</v>
      </c>
      <c r="Z590" s="35">
        <f t="shared" ca="1" si="209"/>
        <v>0</v>
      </c>
      <c r="AA590" s="35">
        <f t="shared" ca="1" si="192"/>
        <v>400</v>
      </c>
      <c r="AB590" s="35">
        <f t="shared" ca="1" si="202"/>
        <v>0</v>
      </c>
      <c r="AC590" s="35">
        <f t="shared" ca="1" si="203"/>
        <v>37.999999999999773</v>
      </c>
      <c r="AD590" s="35">
        <f t="shared" ca="1" si="193"/>
        <v>37.999999999999773</v>
      </c>
    </row>
    <row r="591" spans="1:30" x14ac:dyDescent="0.25">
      <c r="A591" t="s">
        <v>196</v>
      </c>
      <c r="B591" t="s">
        <v>4</v>
      </c>
      <c r="C591" t="s">
        <v>93</v>
      </c>
      <c r="D591" s="37">
        <v>3633.9999999999995</v>
      </c>
      <c r="E591" s="37">
        <v>3692</v>
      </c>
      <c r="F591" s="37">
        <v>1476</v>
      </c>
      <c r="G591" s="37">
        <f t="shared" si="204"/>
        <v>3633.9999999999995</v>
      </c>
      <c r="H591" s="37">
        <f t="shared" si="194"/>
        <v>58.000000000000455</v>
      </c>
      <c r="I591" s="37">
        <f t="shared" si="195"/>
        <v>2157.9999999999995</v>
      </c>
      <c r="J591" s="37">
        <f t="shared" si="196"/>
        <v>2216</v>
      </c>
      <c r="K591" s="37">
        <f t="shared" si="205"/>
        <v>1</v>
      </c>
      <c r="L591" s="35">
        <f t="shared" si="210"/>
        <v>833</v>
      </c>
      <c r="O591">
        <v>585</v>
      </c>
      <c r="P591">
        <f t="shared" si="206"/>
        <v>385</v>
      </c>
      <c r="Q591">
        <f t="shared" si="207"/>
        <v>1</v>
      </c>
      <c r="R591">
        <f t="shared" ca="1" si="208"/>
        <v>1</v>
      </c>
      <c r="S591" t="str">
        <f t="shared" ca="1" si="190"/>
        <v>ER-20-8 #2</v>
      </c>
      <c r="T591" t="str">
        <f t="shared" ca="1" si="197"/>
        <v>TCU</v>
      </c>
      <c r="U591" t="str">
        <f t="shared" ca="1" si="198"/>
        <v>ZE, GL, QZ</v>
      </c>
      <c r="V591" s="37">
        <f t="shared" ca="1" si="199"/>
        <v>37.999999999999773</v>
      </c>
      <c r="W591" s="37">
        <f t="shared" ca="1" si="200"/>
        <v>135.99999999999977</v>
      </c>
      <c r="X591" s="37">
        <f t="shared" ca="1" si="191"/>
        <v>0</v>
      </c>
      <c r="Y591" s="37">
        <f t="shared" ca="1" si="201"/>
        <v>0</v>
      </c>
      <c r="Z591" s="35">
        <f t="shared" ca="1" si="209"/>
        <v>0</v>
      </c>
      <c r="AA591" s="35">
        <f t="shared" ca="1" si="192"/>
        <v>400</v>
      </c>
      <c r="AB591" s="35">
        <f t="shared" ca="1" si="202"/>
        <v>37.999999999999773</v>
      </c>
      <c r="AC591" s="35">
        <f t="shared" ca="1" si="203"/>
        <v>135.99999999999977</v>
      </c>
      <c r="AD591" s="35">
        <f t="shared" ca="1" si="193"/>
        <v>98</v>
      </c>
    </row>
    <row r="592" spans="1:30" x14ac:dyDescent="0.25">
      <c r="A592" t="s">
        <v>196</v>
      </c>
      <c r="B592" t="s">
        <v>4</v>
      </c>
      <c r="C592" t="s">
        <v>93</v>
      </c>
      <c r="D592" s="37">
        <v>3692</v>
      </c>
      <c r="E592" s="37">
        <v>3914</v>
      </c>
      <c r="F592" s="37">
        <v>1476</v>
      </c>
      <c r="G592" s="37">
        <f t="shared" si="204"/>
        <v>3692</v>
      </c>
      <c r="H592" s="37">
        <f t="shared" si="194"/>
        <v>222</v>
      </c>
      <c r="I592" s="37">
        <f t="shared" si="195"/>
        <v>2216</v>
      </c>
      <c r="J592" s="37">
        <f t="shared" si="196"/>
        <v>2438</v>
      </c>
      <c r="K592" s="37">
        <f t="shared" si="205"/>
        <v>2</v>
      </c>
      <c r="L592" s="35">
        <f t="shared" si="210"/>
        <v>834</v>
      </c>
      <c r="O592">
        <v>586</v>
      </c>
      <c r="P592">
        <f t="shared" si="206"/>
        <v>386</v>
      </c>
      <c r="Q592">
        <f t="shared" si="207"/>
        <v>1</v>
      </c>
      <c r="R592">
        <f t="shared" ca="1" si="208"/>
        <v>1</v>
      </c>
      <c r="S592" t="str">
        <f t="shared" ca="1" si="190"/>
        <v>ER-20-8 #2</v>
      </c>
      <c r="T592" t="str">
        <f t="shared" ca="1" si="197"/>
        <v>TCU</v>
      </c>
      <c r="U592" t="str">
        <f t="shared" ca="1" si="198"/>
        <v>ZE, GL, QZ</v>
      </c>
      <c r="V592" s="37">
        <f t="shared" ca="1" si="199"/>
        <v>135.99999999999977</v>
      </c>
      <c r="W592" s="37">
        <f t="shared" ca="1" si="200"/>
        <v>194</v>
      </c>
      <c r="X592" s="37">
        <f t="shared" ca="1" si="191"/>
        <v>0</v>
      </c>
      <c r="Y592" s="37">
        <f t="shared" ca="1" si="201"/>
        <v>0</v>
      </c>
      <c r="Z592" s="35">
        <f t="shared" ca="1" si="209"/>
        <v>0</v>
      </c>
      <c r="AA592" s="35">
        <f t="shared" ca="1" si="192"/>
        <v>400</v>
      </c>
      <c r="AB592" s="35">
        <f t="shared" ca="1" si="202"/>
        <v>135.99999999999977</v>
      </c>
      <c r="AC592" s="35">
        <f t="shared" ca="1" si="203"/>
        <v>194</v>
      </c>
      <c r="AD592" s="35">
        <f t="shared" ca="1" si="193"/>
        <v>58.000000000000227</v>
      </c>
    </row>
    <row r="593" spans="1:30" x14ac:dyDescent="0.25">
      <c r="A593" t="s">
        <v>196</v>
      </c>
      <c r="B593" t="s">
        <v>4</v>
      </c>
      <c r="C593" t="s">
        <v>93</v>
      </c>
      <c r="D593" s="37">
        <v>3914</v>
      </c>
      <c r="E593" s="37">
        <v>4052</v>
      </c>
      <c r="F593" s="37">
        <v>1476</v>
      </c>
      <c r="G593" s="37">
        <f t="shared" si="204"/>
        <v>3914</v>
      </c>
      <c r="H593" s="37">
        <f t="shared" si="194"/>
        <v>138</v>
      </c>
      <c r="I593" s="37">
        <f t="shared" si="195"/>
        <v>2438</v>
      </c>
      <c r="J593" s="37">
        <f t="shared" si="196"/>
        <v>2576</v>
      </c>
      <c r="K593" s="37">
        <f t="shared" si="205"/>
        <v>1</v>
      </c>
      <c r="L593" s="35">
        <f t="shared" si="210"/>
        <v>836</v>
      </c>
      <c r="O593">
        <v>587</v>
      </c>
      <c r="P593">
        <f t="shared" si="206"/>
        <v>387</v>
      </c>
      <c r="Q593">
        <f t="shared" si="207"/>
        <v>1</v>
      </c>
      <c r="R593">
        <f t="shared" ca="1" si="208"/>
        <v>1</v>
      </c>
      <c r="S593" t="str">
        <f t="shared" ca="1" si="190"/>
        <v>ER-20-8 #2</v>
      </c>
      <c r="T593" t="str">
        <f t="shared" ca="1" si="197"/>
        <v>LFA</v>
      </c>
      <c r="U593" t="str">
        <f t="shared" ca="1" si="198"/>
        <v>ZE, GL, DV, QZ</v>
      </c>
      <c r="V593" s="37">
        <f t="shared" ca="1" si="199"/>
        <v>194</v>
      </c>
      <c r="W593" s="37">
        <f t="shared" ca="1" si="200"/>
        <v>300</v>
      </c>
      <c r="X593" s="37">
        <f t="shared" ca="1" si="191"/>
        <v>0</v>
      </c>
      <c r="Y593" s="37">
        <f t="shared" ca="1" si="201"/>
        <v>0</v>
      </c>
      <c r="Z593" s="35">
        <f t="shared" ca="1" si="209"/>
        <v>0</v>
      </c>
      <c r="AA593" s="35">
        <f t="shared" ca="1" si="192"/>
        <v>400</v>
      </c>
      <c r="AB593" s="35">
        <f t="shared" ca="1" si="202"/>
        <v>194</v>
      </c>
      <c r="AC593" s="35">
        <f t="shared" ca="1" si="203"/>
        <v>300</v>
      </c>
      <c r="AD593" s="35">
        <f t="shared" ca="1" si="193"/>
        <v>106</v>
      </c>
    </row>
    <row r="594" spans="1:30" x14ac:dyDescent="0.25">
      <c r="A594" t="s">
        <v>196</v>
      </c>
      <c r="B594" t="s">
        <v>11</v>
      </c>
      <c r="C594" t="s">
        <v>95</v>
      </c>
      <c r="D594" s="37">
        <v>4052</v>
      </c>
      <c r="E594" s="37">
        <v>4108</v>
      </c>
      <c r="F594" s="37">
        <v>1476</v>
      </c>
      <c r="G594" s="37">
        <f t="shared" si="204"/>
        <v>4052</v>
      </c>
      <c r="H594" s="37">
        <f t="shared" si="194"/>
        <v>56</v>
      </c>
      <c r="I594" s="37">
        <f t="shared" si="195"/>
        <v>2576</v>
      </c>
      <c r="J594" s="37">
        <f t="shared" si="196"/>
        <v>2632</v>
      </c>
      <c r="K594" s="37">
        <f t="shared" si="205"/>
        <v>1</v>
      </c>
      <c r="L594" s="35">
        <f t="shared" si="210"/>
        <v>837</v>
      </c>
      <c r="O594">
        <v>588</v>
      </c>
      <c r="P594">
        <f t="shared" si="206"/>
        <v>388</v>
      </c>
      <c r="Q594">
        <f t="shared" si="207"/>
        <v>1</v>
      </c>
      <c r="R594">
        <f t="shared" ca="1" si="208"/>
        <v>1</v>
      </c>
      <c r="S594" t="str">
        <f t="shared" ca="1" si="190"/>
        <v>ER-20-8 #2</v>
      </c>
      <c r="T594" t="str">
        <f t="shared" ca="1" si="197"/>
        <v>LFA</v>
      </c>
      <c r="U594" t="str">
        <f t="shared" ca="1" si="198"/>
        <v>GL, DV, QZ</v>
      </c>
      <c r="V594" s="37">
        <f t="shared" ca="1" si="199"/>
        <v>300</v>
      </c>
      <c r="W594" s="37">
        <f t="shared" ca="1" si="200"/>
        <v>383</v>
      </c>
      <c r="X594" s="37">
        <f t="shared" ca="1" si="191"/>
        <v>0</v>
      </c>
      <c r="Y594" s="37">
        <f t="shared" ca="1" si="201"/>
        <v>0</v>
      </c>
      <c r="Z594" s="35">
        <f t="shared" ca="1" si="209"/>
        <v>0</v>
      </c>
      <c r="AA594" s="35">
        <f t="shared" ca="1" si="192"/>
        <v>400</v>
      </c>
      <c r="AB594" s="35">
        <f t="shared" ca="1" si="202"/>
        <v>300</v>
      </c>
      <c r="AC594" s="35">
        <f t="shared" ca="1" si="203"/>
        <v>383</v>
      </c>
      <c r="AD594" s="35">
        <f t="shared" ca="1" si="193"/>
        <v>83</v>
      </c>
    </row>
    <row r="595" spans="1:30" x14ac:dyDescent="0.25">
      <c r="A595" t="s">
        <v>196</v>
      </c>
      <c r="B595" t="s">
        <v>11</v>
      </c>
      <c r="C595" t="s">
        <v>161</v>
      </c>
      <c r="D595" s="37">
        <v>4108</v>
      </c>
      <c r="E595" s="37">
        <v>4147.9658792650916</v>
      </c>
      <c r="F595" s="37">
        <v>1476</v>
      </c>
      <c r="G595" s="37">
        <f t="shared" si="204"/>
        <v>4108</v>
      </c>
      <c r="H595" s="37">
        <f t="shared" si="194"/>
        <v>39.965879265091644</v>
      </c>
      <c r="I595" s="37">
        <f t="shared" si="195"/>
        <v>2632</v>
      </c>
      <c r="J595" s="37">
        <f t="shared" si="196"/>
        <v>2671.9658792650916</v>
      </c>
      <c r="K595" s="37">
        <f t="shared" si="205"/>
        <v>1</v>
      </c>
      <c r="L595" s="35">
        <f t="shared" si="210"/>
        <v>838</v>
      </c>
      <c r="O595">
        <v>589</v>
      </c>
      <c r="P595">
        <f t="shared" si="206"/>
        <v>389</v>
      </c>
      <c r="Q595">
        <f t="shared" si="207"/>
        <v>1</v>
      </c>
      <c r="R595">
        <f t="shared" ca="1" si="208"/>
        <v>2</v>
      </c>
      <c r="S595" t="str">
        <f t="shared" ca="1" si="190"/>
        <v>ER-20-8 #2</v>
      </c>
      <c r="T595" t="str">
        <f t="shared" ca="1" si="197"/>
        <v>LFA</v>
      </c>
      <c r="U595" t="str">
        <f t="shared" ca="1" si="198"/>
        <v>DV, GL</v>
      </c>
      <c r="V595" s="37">
        <f t="shared" ca="1" si="199"/>
        <v>383</v>
      </c>
      <c r="W595" s="37">
        <f t="shared" ca="1" si="200"/>
        <v>479</v>
      </c>
      <c r="X595" s="37">
        <f t="shared" ca="1" si="191"/>
        <v>0</v>
      </c>
      <c r="Y595" s="37">
        <f t="shared" ca="1" si="201"/>
        <v>0</v>
      </c>
      <c r="Z595" s="35">
        <f t="shared" ca="1" si="209"/>
        <v>0</v>
      </c>
      <c r="AA595" s="35">
        <f t="shared" ca="1" si="192"/>
        <v>400</v>
      </c>
      <c r="AB595" s="35">
        <f t="shared" ca="1" si="202"/>
        <v>383</v>
      </c>
      <c r="AC595" s="35">
        <f t="shared" ca="1" si="203"/>
        <v>400</v>
      </c>
      <c r="AD595" s="35">
        <f t="shared" ca="1" si="193"/>
        <v>17</v>
      </c>
    </row>
    <row r="596" spans="1:30" x14ac:dyDescent="0.25">
      <c r="A596" t="s">
        <v>201</v>
      </c>
      <c r="B596" t="s">
        <v>4</v>
      </c>
      <c r="C596" t="s">
        <v>13</v>
      </c>
      <c r="D596" s="37">
        <v>1315</v>
      </c>
      <c r="E596" s="37">
        <v>1375</v>
      </c>
      <c r="F596" s="37">
        <v>1362</v>
      </c>
      <c r="G596" s="37">
        <f t="shared" si="204"/>
        <v>1362</v>
      </c>
      <c r="H596" s="37">
        <f t="shared" si="194"/>
        <v>13</v>
      </c>
      <c r="I596" s="37">
        <f t="shared" si="195"/>
        <v>0</v>
      </c>
      <c r="J596" s="37">
        <f t="shared" si="196"/>
        <v>13</v>
      </c>
      <c r="K596" s="37">
        <f t="shared" si="205"/>
        <v>1</v>
      </c>
      <c r="L596" s="35">
        <f t="shared" si="210"/>
        <v>839</v>
      </c>
      <c r="O596">
        <v>590</v>
      </c>
      <c r="P596">
        <f t="shared" si="206"/>
        <v>389</v>
      </c>
      <c r="Q596">
        <f t="shared" si="207"/>
        <v>2</v>
      </c>
      <c r="R596">
        <f t="shared" ca="1" si="208"/>
        <v>2</v>
      </c>
      <c r="S596" t="str">
        <f t="shared" ca="1" si="190"/>
        <v>ER-20-8 #2</v>
      </c>
      <c r="T596" t="str">
        <f t="shared" ca="1" si="197"/>
        <v>LFA</v>
      </c>
      <c r="U596" t="str">
        <f t="shared" ca="1" si="198"/>
        <v>DV, GL</v>
      </c>
      <c r="V596" s="37">
        <f t="shared" ca="1" si="199"/>
        <v>383</v>
      </c>
      <c r="W596" s="37">
        <f t="shared" ca="1" si="200"/>
        <v>479</v>
      </c>
      <c r="X596" s="37">
        <f t="shared" ca="1" si="191"/>
        <v>0</v>
      </c>
      <c r="Y596" s="37">
        <f t="shared" ca="1" si="201"/>
        <v>1</v>
      </c>
      <c r="Z596" s="35">
        <f t="shared" ca="1" si="209"/>
        <v>400</v>
      </c>
      <c r="AA596" s="35">
        <f t="shared" ca="1" si="192"/>
        <v>800</v>
      </c>
      <c r="AB596" s="35">
        <f t="shared" ca="1" si="202"/>
        <v>400</v>
      </c>
      <c r="AC596" s="35">
        <f t="shared" ca="1" si="203"/>
        <v>479</v>
      </c>
      <c r="AD596" s="35">
        <f t="shared" ca="1" si="193"/>
        <v>79</v>
      </c>
    </row>
    <row r="597" spans="1:30" x14ac:dyDescent="0.25">
      <c r="A597" t="s">
        <v>201</v>
      </c>
      <c r="B597" t="s">
        <v>11</v>
      </c>
      <c r="C597" t="s">
        <v>93</v>
      </c>
      <c r="D597" s="37">
        <v>1375</v>
      </c>
      <c r="E597" s="37">
        <v>1404</v>
      </c>
      <c r="F597" s="37">
        <v>1362</v>
      </c>
      <c r="G597" s="37">
        <f t="shared" si="204"/>
        <v>1375</v>
      </c>
      <c r="H597" s="37">
        <f t="shared" si="194"/>
        <v>29</v>
      </c>
      <c r="I597" s="37">
        <f t="shared" si="195"/>
        <v>13</v>
      </c>
      <c r="J597" s="37">
        <f t="shared" si="196"/>
        <v>42</v>
      </c>
      <c r="K597" s="37">
        <f t="shared" si="205"/>
        <v>1</v>
      </c>
      <c r="L597" s="35">
        <f t="shared" si="210"/>
        <v>840</v>
      </c>
      <c r="O597">
        <v>591</v>
      </c>
      <c r="P597">
        <f t="shared" si="206"/>
        <v>390</v>
      </c>
      <c r="Q597">
        <f t="shared" si="207"/>
        <v>1</v>
      </c>
      <c r="R597">
        <f t="shared" ca="1" si="208"/>
        <v>1</v>
      </c>
      <c r="S597" t="str">
        <f t="shared" ca="1" si="190"/>
        <v>ER-20-8 #2</v>
      </c>
      <c r="T597" t="str">
        <f t="shared" ca="1" si="197"/>
        <v>LFA</v>
      </c>
      <c r="U597" t="str">
        <f t="shared" ca="1" si="198"/>
        <v>GL, DV</v>
      </c>
      <c r="V597" s="37">
        <f t="shared" ca="1" si="199"/>
        <v>479</v>
      </c>
      <c r="W597" s="37">
        <f t="shared" ca="1" si="200"/>
        <v>589.99999999999955</v>
      </c>
      <c r="X597" s="37">
        <f t="shared" ca="1" si="191"/>
        <v>1</v>
      </c>
      <c r="Y597" s="37">
        <f t="shared" ca="1" si="201"/>
        <v>1</v>
      </c>
      <c r="Z597" s="35">
        <f t="shared" ca="1" si="209"/>
        <v>400</v>
      </c>
      <c r="AA597" s="35">
        <f t="shared" ca="1" si="192"/>
        <v>800</v>
      </c>
      <c r="AB597" s="35">
        <f t="shared" ca="1" si="202"/>
        <v>479</v>
      </c>
      <c r="AC597" s="35">
        <f t="shared" ca="1" si="203"/>
        <v>589.99999999999955</v>
      </c>
      <c r="AD597" s="35">
        <f t="shared" ca="1" si="193"/>
        <v>110.99999999999955</v>
      </c>
    </row>
    <row r="598" spans="1:30" x14ac:dyDescent="0.25">
      <c r="A598" t="s">
        <v>201</v>
      </c>
      <c r="B598" t="s">
        <v>11</v>
      </c>
      <c r="C598" t="s">
        <v>203</v>
      </c>
      <c r="D598" s="37">
        <v>1404</v>
      </c>
      <c r="E598" s="37">
        <v>1898</v>
      </c>
      <c r="F598" s="37">
        <v>1362</v>
      </c>
      <c r="G598" s="37">
        <f t="shared" si="204"/>
        <v>1404</v>
      </c>
      <c r="H598" s="37">
        <f t="shared" si="194"/>
        <v>494</v>
      </c>
      <c r="I598" s="37">
        <f t="shared" si="195"/>
        <v>42</v>
      </c>
      <c r="J598" s="37">
        <f t="shared" si="196"/>
        <v>536</v>
      </c>
      <c r="K598" s="37">
        <f t="shared" si="205"/>
        <v>2</v>
      </c>
      <c r="L598" s="35">
        <f t="shared" si="210"/>
        <v>841</v>
      </c>
      <c r="O598">
        <v>592</v>
      </c>
      <c r="P598">
        <f t="shared" si="206"/>
        <v>391</v>
      </c>
      <c r="Q598">
        <f t="shared" si="207"/>
        <v>1</v>
      </c>
      <c r="R598">
        <f t="shared" ca="1" si="208"/>
        <v>1</v>
      </c>
      <c r="S598" t="str">
        <f t="shared" ca="1" si="190"/>
        <v>ER-20-8 #2</v>
      </c>
      <c r="T598" t="str">
        <f t="shared" ca="1" si="197"/>
        <v>TCU</v>
      </c>
      <c r="U598" t="str">
        <f t="shared" ca="1" si="198"/>
        <v>ZE</v>
      </c>
      <c r="V598" s="37">
        <f t="shared" ca="1" si="199"/>
        <v>589.99999999999955</v>
      </c>
      <c r="W598" s="37">
        <f t="shared" ca="1" si="200"/>
        <v>669.92650918635172</v>
      </c>
      <c r="X598" s="37">
        <f t="shared" ca="1" si="191"/>
        <v>1</v>
      </c>
      <c r="Y598" s="37">
        <f t="shared" ca="1" si="201"/>
        <v>1</v>
      </c>
      <c r="Z598" s="35">
        <f t="shared" ca="1" si="209"/>
        <v>400</v>
      </c>
      <c r="AA598" s="35">
        <f t="shared" ca="1" si="192"/>
        <v>800</v>
      </c>
      <c r="AB598" s="35">
        <f t="shared" ca="1" si="202"/>
        <v>589.99999999999955</v>
      </c>
      <c r="AC598" s="35">
        <f t="shared" ca="1" si="203"/>
        <v>669.92650918635172</v>
      </c>
      <c r="AD598" s="35">
        <f t="shared" ca="1" si="193"/>
        <v>79.926509186352177</v>
      </c>
    </row>
    <row r="599" spans="1:30" x14ac:dyDescent="0.25">
      <c r="A599" t="s">
        <v>201</v>
      </c>
      <c r="B599" t="s">
        <v>4</v>
      </c>
      <c r="C599" t="s">
        <v>93</v>
      </c>
      <c r="D599" s="37">
        <v>1898</v>
      </c>
      <c r="E599" s="37">
        <v>2512</v>
      </c>
      <c r="F599" s="37">
        <v>1362</v>
      </c>
      <c r="G599" s="37">
        <f t="shared" si="204"/>
        <v>1898</v>
      </c>
      <c r="H599" s="37">
        <f t="shared" si="194"/>
        <v>614</v>
      </c>
      <c r="I599" s="37">
        <f t="shared" si="195"/>
        <v>536</v>
      </c>
      <c r="J599" s="37">
        <f t="shared" si="196"/>
        <v>1150</v>
      </c>
      <c r="K599" s="37">
        <f t="shared" si="205"/>
        <v>2</v>
      </c>
      <c r="L599" s="35">
        <f t="shared" si="210"/>
        <v>843</v>
      </c>
      <c r="O599">
        <v>593</v>
      </c>
      <c r="P599">
        <f t="shared" si="206"/>
        <v>392</v>
      </c>
      <c r="Q599">
        <f t="shared" si="207"/>
        <v>1</v>
      </c>
      <c r="R599">
        <f t="shared" ca="1" si="208"/>
        <v>1</v>
      </c>
      <c r="S599" t="str">
        <f t="shared" ca="1" si="190"/>
        <v>ER-20-11</v>
      </c>
      <c r="T599" t="str">
        <f t="shared" ca="1" si="197"/>
        <v>TCU</v>
      </c>
      <c r="U599" t="str">
        <f t="shared" ca="1" si="198"/>
        <v>ZE</v>
      </c>
      <c r="V599" s="37">
        <f t="shared" ca="1" si="199"/>
        <v>0</v>
      </c>
      <c r="W599" s="37">
        <f t="shared" ca="1" si="200"/>
        <v>69.999999999999773</v>
      </c>
      <c r="X599" s="37">
        <f t="shared" ca="1" si="191"/>
        <v>0</v>
      </c>
      <c r="Y599" s="37">
        <f t="shared" ca="1" si="201"/>
        <v>0</v>
      </c>
      <c r="Z599" s="35">
        <f t="shared" ca="1" si="209"/>
        <v>0</v>
      </c>
      <c r="AA599" s="35">
        <f t="shared" ca="1" si="192"/>
        <v>400</v>
      </c>
      <c r="AB599" s="35">
        <f t="shared" ca="1" si="202"/>
        <v>0</v>
      </c>
      <c r="AC599" s="35">
        <f t="shared" ca="1" si="203"/>
        <v>69.999999999999773</v>
      </c>
      <c r="AD599" s="35">
        <f t="shared" ca="1" si="193"/>
        <v>69.999999999999773</v>
      </c>
    </row>
    <row r="600" spans="1:30" x14ac:dyDescent="0.25">
      <c r="A600" t="s">
        <v>201</v>
      </c>
      <c r="B600" t="s">
        <v>4</v>
      </c>
      <c r="C600" t="s">
        <v>158</v>
      </c>
      <c r="D600" s="37">
        <v>2512</v>
      </c>
      <c r="E600" s="37">
        <v>2648</v>
      </c>
      <c r="F600" s="37">
        <v>1362</v>
      </c>
      <c r="G600" s="37">
        <f t="shared" si="204"/>
        <v>2512</v>
      </c>
      <c r="H600" s="37">
        <f t="shared" si="194"/>
        <v>136</v>
      </c>
      <c r="I600" s="37">
        <f t="shared" si="195"/>
        <v>1150</v>
      </c>
      <c r="J600" s="37">
        <f t="shared" si="196"/>
        <v>1286</v>
      </c>
      <c r="K600" s="37">
        <f t="shared" si="205"/>
        <v>2</v>
      </c>
      <c r="L600" s="35">
        <f t="shared" si="210"/>
        <v>845</v>
      </c>
      <c r="O600">
        <v>594</v>
      </c>
      <c r="P600">
        <f t="shared" si="206"/>
        <v>393</v>
      </c>
      <c r="Q600">
        <f t="shared" si="207"/>
        <v>1</v>
      </c>
      <c r="R600">
        <f t="shared" ca="1" si="208"/>
        <v>1</v>
      </c>
      <c r="S600" t="str">
        <f t="shared" ca="1" si="190"/>
        <v>ER-20-11</v>
      </c>
      <c r="T600" t="str">
        <f t="shared" ca="1" si="197"/>
        <v>TCU</v>
      </c>
      <c r="U600" t="str">
        <f t="shared" ca="1" si="198"/>
        <v>ZE</v>
      </c>
      <c r="V600" s="37">
        <f t="shared" ca="1" si="199"/>
        <v>69.999999999999773</v>
      </c>
      <c r="W600" s="37">
        <f t="shared" ca="1" si="200"/>
        <v>106.99999999999977</v>
      </c>
      <c r="X600" s="37">
        <f t="shared" ca="1" si="191"/>
        <v>0</v>
      </c>
      <c r="Y600" s="37">
        <f t="shared" ca="1" si="201"/>
        <v>0</v>
      </c>
      <c r="Z600" s="35">
        <f t="shared" ca="1" si="209"/>
        <v>0</v>
      </c>
      <c r="AA600" s="35">
        <f t="shared" ca="1" si="192"/>
        <v>400</v>
      </c>
      <c r="AB600" s="35">
        <f t="shared" ca="1" si="202"/>
        <v>69.999999999999773</v>
      </c>
      <c r="AC600" s="35">
        <f t="shared" ca="1" si="203"/>
        <v>106.99999999999977</v>
      </c>
      <c r="AD600" s="35">
        <f t="shared" ca="1" si="193"/>
        <v>37</v>
      </c>
    </row>
    <row r="601" spans="1:30" x14ac:dyDescent="0.25">
      <c r="A601" t="s">
        <v>201</v>
      </c>
      <c r="B601" t="s">
        <v>4</v>
      </c>
      <c r="C601" t="s">
        <v>93</v>
      </c>
      <c r="D601" s="37">
        <v>2648</v>
      </c>
      <c r="E601" s="37">
        <v>2704</v>
      </c>
      <c r="F601" s="37">
        <v>1362</v>
      </c>
      <c r="G601" s="37">
        <f t="shared" si="204"/>
        <v>2648</v>
      </c>
      <c r="H601" s="37">
        <f t="shared" si="194"/>
        <v>56</v>
      </c>
      <c r="I601" s="37">
        <f t="shared" si="195"/>
        <v>1286</v>
      </c>
      <c r="J601" s="37">
        <f t="shared" si="196"/>
        <v>1342</v>
      </c>
      <c r="K601" s="37">
        <f t="shared" si="205"/>
        <v>1</v>
      </c>
      <c r="L601" s="35">
        <f t="shared" si="210"/>
        <v>847</v>
      </c>
      <c r="O601">
        <v>595</v>
      </c>
      <c r="P601">
        <f t="shared" si="206"/>
        <v>394</v>
      </c>
      <c r="Q601">
        <f t="shared" si="207"/>
        <v>1</v>
      </c>
      <c r="R601">
        <f t="shared" ca="1" si="208"/>
        <v>1</v>
      </c>
      <c r="S601" t="str">
        <f t="shared" ca="1" si="190"/>
        <v>ER-20-11</v>
      </c>
      <c r="T601" t="str">
        <f t="shared" ca="1" si="197"/>
        <v>TCU</v>
      </c>
      <c r="U601" t="str">
        <f t="shared" ca="1" si="198"/>
        <v>ZE</v>
      </c>
      <c r="V601" s="37">
        <f t="shared" ca="1" si="199"/>
        <v>106.99999999999977</v>
      </c>
      <c r="W601" s="37">
        <f t="shared" ca="1" si="200"/>
        <v>235</v>
      </c>
      <c r="X601" s="37">
        <f t="shared" ca="1" si="191"/>
        <v>0</v>
      </c>
      <c r="Y601" s="37">
        <f t="shared" ca="1" si="201"/>
        <v>0</v>
      </c>
      <c r="Z601" s="35">
        <f t="shared" ca="1" si="209"/>
        <v>0</v>
      </c>
      <c r="AA601" s="35">
        <f t="shared" ca="1" si="192"/>
        <v>400</v>
      </c>
      <c r="AB601" s="35">
        <f t="shared" ca="1" si="202"/>
        <v>106.99999999999977</v>
      </c>
      <c r="AC601" s="35">
        <f t="shared" ca="1" si="203"/>
        <v>235</v>
      </c>
      <c r="AD601" s="35">
        <f t="shared" ca="1" si="193"/>
        <v>128.00000000000023</v>
      </c>
    </row>
    <row r="602" spans="1:30" x14ac:dyDescent="0.25">
      <c r="A602" t="s">
        <v>201</v>
      </c>
      <c r="B602" t="s">
        <v>11</v>
      </c>
      <c r="C602" t="s">
        <v>183</v>
      </c>
      <c r="D602" s="37">
        <v>2704</v>
      </c>
      <c r="E602" s="37">
        <v>3100</v>
      </c>
      <c r="F602" s="37">
        <v>1362</v>
      </c>
      <c r="G602" s="37">
        <f t="shared" si="204"/>
        <v>2704</v>
      </c>
      <c r="H602" s="37">
        <f t="shared" si="194"/>
        <v>396</v>
      </c>
      <c r="I602" s="37">
        <f t="shared" si="195"/>
        <v>1342</v>
      </c>
      <c r="J602" s="37">
        <f t="shared" si="196"/>
        <v>1738</v>
      </c>
      <c r="K602" s="37">
        <f t="shared" si="205"/>
        <v>2</v>
      </c>
      <c r="L602" s="35">
        <f t="shared" si="210"/>
        <v>848</v>
      </c>
      <c r="O602">
        <v>596</v>
      </c>
      <c r="P602">
        <f t="shared" si="206"/>
        <v>395</v>
      </c>
      <c r="Q602">
        <f t="shared" si="207"/>
        <v>1</v>
      </c>
      <c r="R602">
        <f t="shared" ca="1" si="208"/>
        <v>1</v>
      </c>
      <c r="S602" t="str">
        <f t="shared" ca="1" si="190"/>
        <v>ER-20-11</v>
      </c>
      <c r="T602" t="str">
        <f t="shared" ca="1" si="197"/>
        <v>TCU</v>
      </c>
      <c r="U602" t="str">
        <f t="shared" ca="1" si="198"/>
        <v>ZE/AR</v>
      </c>
      <c r="V602" s="37">
        <f t="shared" ca="1" si="199"/>
        <v>235</v>
      </c>
      <c r="W602" s="37">
        <f t="shared" ca="1" si="200"/>
        <v>268</v>
      </c>
      <c r="X602" s="37">
        <f t="shared" ca="1" si="191"/>
        <v>0</v>
      </c>
      <c r="Y602" s="37">
        <f t="shared" ca="1" si="201"/>
        <v>0</v>
      </c>
      <c r="Z602" s="35">
        <f t="shared" ca="1" si="209"/>
        <v>0</v>
      </c>
      <c r="AA602" s="35">
        <f t="shared" ca="1" si="192"/>
        <v>400</v>
      </c>
      <c r="AB602" s="35">
        <f t="shared" ca="1" si="202"/>
        <v>235</v>
      </c>
      <c r="AC602" s="35">
        <f t="shared" ca="1" si="203"/>
        <v>268</v>
      </c>
      <c r="AD602" s="35">
        <f t="shared" ca="1" si="193"/>
        <v>33</v>
      </c>
    </row>
    <row r="603" spans="1:30" x14ac:dyDescent="0.25">
      <c r="A603" t="s">
        <v>201</v>
      </c>
      <c r="B603" t="s">
        <v>4</v>
      </c>
      <c r="C603" t="s">
        <v>181</v>
      </c>
      <c r="D603" s="37">
        <v>3100</v>
      </c>
      <c r="E603" s="37">
        <v>3270</v>
      </c>
      <c r="F603" s="37">
        <v>1362</v>
      </c>
      <c r="G603" s="37">
        <f t="shared" si="204"/>
        <v>3100</v>
      </c>
      <c r="H603" s="37">
        <f t="shared" si="194"/>
        <v>170</v>
      </c>
      <c r="I603" s="37">
        <f t="shared" si="195"/>
        <v>1738</v>
      </c>
      <c r="J603" s="37">
        <f t="shared" si="196"/>
        <v>1908</v>
      </c>
      <c r="K603" s="37">
        <f t="shared" si="205"/>
        <v>1</v>
      </c>
      <c r="L603" s="35">
        <f t="shared" si="210"/>
        <v>850</v>
      </c>
      <c r="O603">
        <v>597</v>
      </c>
      <c r="P603">
        <f t="shared" si="206"/>
        <v>396</v>
      </c>
      <c r="Q603">
        <f t="shared" si="207"/>
        <v>1</v>
      </c>
      <c r="R603">
        <f t="shared" ca="1" si="208"/>
        <v>1</v>
      </c>
      <c r="S603" t="str">
        <f t="shared" ca="1" si="190"/>
        <v>ER-20-11</v>
      </c>
      <c r="T603" t="str">
        <f t="shared" ca="1" si="197"/>
        <v>TCU</v>
      </c>
      <c r="U603" t="str">
        <f t="shared" ca="1" si="198"/>
        <v>ZE</v>
      </c>
      <c r="V603" s="37">
        <f t="shared" ca="1" si="199"/>
        <v>268</v>
      </c>
      <c r="W603" s="37">
        <f t="shared" ca="1" si="200"/>
        <v>322</v>
      </c>
      <c r="X603" s="37">
        <f t="shared" ca="1" si="191"/>
        <v>0</v>
      </c>
      <c r="Y603" s="37">
        <f t="shared" ca="1" si="201"/>
        <v>0</v>
      </c>
      <c r="Z603" s="35">
        <f t="shared" ca="1" si="209"/>
        <v>0</v>
      </c>
      <c r="AA603" s="35">
        <f t="shared" ca="1" si="192"/>
        <v>400</v>
      </c>
      <c r="AB603" s="35">
        <f t="shared" ca="1" si="202"/>
        <v>268</v>
      </c>
      <c r="AC603" s="35">
        <f t="shared" ca="1" si="203"/>
        <v>322</v>
      </c>
      <c r="AD603" s="35">
        <f t="shared" ca="1" si="193"/>
        <v>54</v>
      </c>
    </row>
    <row r="604" spans="1:30" x14ac:dyDescent="0.25">
      <c r="A604" t="s">
        <v>201</v>
      </c>
      <c r="B604" t="s">
        <v>4</v>
      </c>
      <c r="C604" t="s">
        <v>204</v>
      </c>
      <c r="D604" s="37">
        <v>3270</v>
      </c>
      <c r="E604" s="37">
        <v>3695</v>
      </c>
      <c r="F604" s="37">
        <v>1362</v>
      </c>
      <c r="G604" s="37">
        <f t="shared" si="204"/>
        <v>3270</v>
      </c>
      <c r="H604" s="37">
        <f t="shared" si="194"/>
        <v>425</v>
      </c>
      <c r="I604" s="37">
        <f t="shared" si="195"/>
        <v>1908</v>
      </c>
      <c r="J604" s="37">
        <f t="shared" si="196"/>
        <v>2333</v>
      </c>
      <c r="K604" s="37">
        <f t="shared" si="205"/>
        <v>2</v>
      </c>
      <c r="L604" s="35">
        <f t="shared" si="210"/>
        <v>851</v>
      </c>
      <c r="O604">
        <v>598</v>
      </c>
      <c r="P604">
        <f t="shared" si="206"/>
        <v>397</v>
      </c>
      <c r="Q604">
        <f t="shared" si="207"/>
        <v>1</v>
      </c>
      <c r="R604">
        <f t="shared" ca="1" si="208"/>
        <v>2</v>
      </c>
      <c r="S604" t="str">
        <f t="shared" ca="1" si="190"/>
        <v>ER-20-11</v>
      </c>
      <c r="T604" t="str">
        <f t="shared" ca="1" si="197"/>
        <v>TCU</v>
      </c>
      <c r="U604" t="str">
        <f t="shared" ca="1" si="198"/>
        <v>ZE</v>
      </c>
      <c r="V604" s="37">
        <f t="shared" ca="1" si="199"/>
        <v>322</v>
      </c>
      <c r="W604" s="37">
        <f t="shared" ca="1" si="200"/>
        <v>437</v>
      </c>
      <c r="X604" s="37">
        <f t="shared" ca="1" si="191"/>
        <v>0</v>
      </c>
      <c r="Y604" s="37">
        <f t="shared" ca="1" si="201"/>
        <v>0</v>
      </c>
      <c r="Z604" s="35">
        <f t="shared" ca="1" si="209"/>
        <v>0</v>
      </c>
      <c r="AA604" s="35">
        <f t="shared" ca="1" si="192"/>
        <v>400</v>
      </c>
      <c r="AB604" s="35">
        <f t="shared" ca="1" si="202"/>
        <v>322</v>
      </c>
      <c r="AC604" s="35">
        <f t="shared" ca="1" si="203"/>
        <v>400</v>
      </c>
      <c r="AD604" s="35">
        <f t="shared" ca="1" si="193"/>
        <v>78</v>
      </c>
    </row>
    <row r="605" spans="1:30" x14ac:dyDescent="0.25">
      <c r="A605" t="s">
        <v>201</v>
      </c>
      <c r="B605" t="s">
        <v>11</v>
      </c>
      <c r="C605" t="s">
        <v>148</v>
      </c>
      <c r="D605" s="37">
        <v>3695</v>
      </c>
      <c r="E605" s="37">
        <v>3788</v>
      </c>
      <c r="F605" s="37">
        <v>1362</v>
      </c>
      <c r="G605" s="37">
        <f t="shared" si="204"/>
        <v>3695</v>
      </c>
      <c r="H605" s="37">
        <f t="shared" si="194"/>
        <v>93</v>
      </c>
      <c r="I605" s="37">
        <f t="shared" si="195"/>
        <v>2333</v>
      </c>
      <c r="J605" s="37">
        <f t="shared" si="196"/>
        <v>2426</v>
      </c>
      <c r="K605" s="37">
        <f t="shared" si="205"/>
        <v>2</v>
      </c>
      <c r="L605" s="35">
        <f t="shared" si="210"/>
        <v>853</v>
      </c>
      <c r="O605">
        <v>599</v>
      </c>
      <c r="P605">
        <f t="shared" si="206"/>
        <v>397</v>
      </c>
      <c r="Q605">
        <f t="shared" si="207"/>
        <v>2</v>
      </c>
      <c r="R605">
        <f t="shared" ca="1" si="208"/>
        <v>2</v>
      </c>
      <c r="S605" t="str">
        <f t="shared" ca="1" si="190"/>
        <v>ER-20-11</v>
      </c>
      <c r="T605" t="str">
        <f t="shared" ca="1" si="197"/>
        <v>TCU</v>
      </c>
      <c r="U605" t="str">
        <f t="shared" ca="1" si="198"/>
        <v>ZE</v>
      </c>
      <c r="V605" s="37">
        <f t="shared" ca="1" si="199"/>
        <v>322</v>
      </c>
      <c r="W605" s="37">
        <f t="shared" ca="1" si="200"/>
        <v>437</v>
      </c>
      <c r="X605" s="37">
        <f t="shared" ca="1" si="191"/>
        <v>0</v>
      </c>
      <c r="Y605" s="37">
        <f t="shared" ca="1" si="201"/>
        <v>1</v>
      </c>
      <c r="Z605" s="35">
        <f t="shared" ca="1" si="209"/>
        <v>400</v>
      </c>
      <c r="AA605" s="35">
        <f t="shared" ca="1" si="192"/>
        <v>800</v>
      </c>
      <c r="AB605" s="35">
        <f t="shared" ca="1" si="202"/>
        <v>400</v>
      </c>
      <c r="AC605" s="35">
        <f t="shared" ca="1" si="203"/>
        <v>437</v>
      </c>
      <c r="AD605" s="35">
        <f t="shared" ca="1" si="193"/>
        <v>37</v>
      </c>
    </row>
    <row r="606" spans="1:30" x14ac:dyDescent="0.25">
      <c r="A606" t="s">
        <v>201</v>
      </c>
      <c r="B606" t="s">
        <v>11</v>
      </c>
      <c r="C606" t="s">
        <v>93</v>
      </c>
      <c r="D606" s="37">
        <v>3788</v>
      </c>
      <c r="E606" s="37">
        <v>3850</v>
      </c>
      <c r="F606" s="37">
        <v>1362</v>
      </c>
      <c r="G606" s="37">
        <f t="shared" si="204"/>
        <v>3788</v>
      </c>
      <c r="H606" s="37">
        <f t="shared" si="194"/>
        <v>62</v>
      </c>
      <c r="I606" s="37">
        <f t="shared" si="195"/>
        <v>2426</v>
      </c>
      <c r="J606" s="37">
        <f t="shared" si="196"/>
        <v>2488</v>
      </c>
      <c r="K606" s="37">
        <f t="shared" si="205"/>
        <v>1</v>
      </c>
      <c r="L606" s="35">
        <f t="shared" si="210"/>
        <v>855</v>
      </c>
      <c r="O606">
        <v>600</v>
      </c>
      <c r="P606">
        <f t="shared" si="206"/>
        <v>398</v>
      </c>
      <c r="Q606">
        <f t="shared" si="207"/>
        <v>1</v>
      </c>
      <c r="R606">
        <f t="shared" ca="1" si="208"/>
        <v>1</v>
      </c>
      <c r="S606" t="str">
        <f t="shared" ca="1" si="190"/>
        <v>ER-20-11</v>
      </c>
      <c r="T606" t="str">
        <f t="shared" ca="1" si="197"/>
        <v>TCU</v>
      </c>
      <c r="U606" t="str">
        <f t="shared" ca="1" si="198"/>
        <v>ZE</v>
      </c>
      <c r="V606" s="37">
        <f t="shared" ca="1" si="199"/>
        <v>437</v>
      </c>
      <c r="W606" s="37">
        <f t="shared" ca="1" si="200"/>
        <v>502</v>
      </c>
      <c r="X606" s="37">
        <f t="shared" ca="1" si="191"/>
        <v>1</v>
      </c>
      <c r="Y606" s="37">
        <f t="shared" ca="1" si="201"/>
        <v>1</v>
      </c>
      <c r="Z606" s="35">
        <f t="shared" ca="1" si="209"/>
        <v>400</v>
      </c>
      <c r="AA606" s="35">
        <f t="shared" ca="1" si="192"/>
        <v>800</v>
      </c>
      <c r="AB606" s="35">
        <f t="shared" ca="1" si="202"/>
        <v>437</v>
      </c>
      <c r="AC606" s="35">
        <f t="shared" ca="1" si="203"/>
        <v>502</v>
      </c>
      <c r="AD606" s="35">
        <f t="shared" ca="1" si="193"/>
        <v>65</v>
      </c>
    </row>
    <row r="607" spans="1:30" x14ac:dyDescent="0.25">
      <c r="A607" t="s">
        <v>201</v>
      </c>
      <c r="B607" t="s">
        <v>11</v>
      </c>
      <c r="C607" t="s">
        <v>93</v>
      </c>
      <c r="D607" s="37">
        <v>3850</v>
      </c>
      <c r="E607" s="37">
        <v>3880</v>
      </c>
      <c r="F607" s="37">
        <v>1362</v>
      </c>
      <c r="G607" s="37">
        <f t="shared" si="204"/>
        <v>3850</v>
      </c>
      <c r="H607" s="37">
        <f t="shared" si="194"/>
        <v>30</v>
      </c>
      <c r="I607" s="37">
        <f t="shared" si="195"/>
        <v>2488</v>
      </c>
      <c r="J607" s="37">
        <f t="shared" si="196"/>
        <v>2518</v>
      </c>
      <c r="K607" s="37">
        <f t="shared" si="205"/>
        <v>1</v>
      </c>
      <c r="L607" s="35">
        <f t="shared" si="210"/>
        <v>856</v>
      </c>
      <c r="O607">
        <v>601</v>
      </c>
      <c r="P607">
        <f t="shared" si="206"/>
        <v>399</v>
      </c>
      <c r="Q607">
        <f t="shared" si="207"/>
        <v>1</v>
      </c>
      <c r="R607">
        <f t="shared" ca="1" si="208"/>
        <v>1</v>
      </c>
      <c r="S607" t="str">
        <f t="shared" ca="1" si="190"/>
        <v>ER-20-11</v>
      </c>
      <c r="T607" t="str">
        <f t="shared" ca="1" si="197"/>
        <v>TCU</v>
      </c>
      <c r="U607" t="str">
        <f t="shared" ca="1" si="198"/>
        <v>ZE</v>
      </c>
      <c r="V607" s="37">
        <f t="shared" ca="1" si="199"/>
        <v>502</v>
      </c>
      <c r="W607" s="37">
        <f t="shared" ca="1" si="200"/>
        <v>559.99999999999955</v>
      </c>
      <c r="X607" s="37">
        <f t="shared" ca="1" si="191"/>
        <v>1</v>
      </c>
      <c r="Y607" s="37">
        <f t="shared" ca="1" si="201"/>
        <v>1</v>
      </c>
      <c r="Z607" s="35">
        <f t="shared" ca="1" si="209"/>
        <v>400</v>
      </c>
      <c r="AA607" s="35">
        <f t="shared" ca="1" si="192"/>
        <v>800</v>
      </c>
      <c r="AB607" s="35">
        <f t="shared" ca="1" si="202"/>
        <v>502</v>
      </c>
      <c r="AC607" s="35">
        <f t="shared" ca="1" si="203"/>
        <v>559.99999999999955</v>
      </c>
      <c r="AD607" s="35">
        <f t="shared" ca="1" si="193"/>
        <v>57.999999999999545</v>
      </c>
    </row>
    <row r="608" spans="1:30" x14ac:dyDescent="0.25">
      <c r="A608" t="s">
        <v>201</v>
      </c>
      <c r="B608" t="s">
        <v>11</v>
      </c>
      <c r="C608" t="s">
        <v>148</v>
      </c>
      <c r="D608" s="37">
        <v>3880</v>
      </c>
      <c r="E608" s="37">
        <v>4068.8976377952754</v>
      </c>
      <c r="F608" s="37">
        <v>1362</v>
      </c>
      <c r="G608" s="37">
        <f t="shared" si="204"/>
        <v>3880</v>
      </c>
      <c r="H608" s="37">
        <f t="shared" si="194"/>
        <v>188.89763779527539</v>
      </c>
      <c r="I608" s="37">
        <f t="shared" si="195"/>
        <v>2518</v>
      </c>
      <c r="J608" s="37">
        <f t="shared" si="196"/>
        <v>2706.8976377952754</v>
      </c>
      <c r="K608" s="37">
        <f t="shared" si="205"/>
        <v>1</v>
      </c>
      <c r="L608" s="35">
        <f t="shared" si="210"/>
        <v>857</v>
      </c>
      <c r="O608">
        <v>602</v>
      </c>
      <c r="P608">
        <f t="shared" si="206"/>
        <v>400</v>
      </c>
      <c r="Q608">
        <f t="shared" si="207"/>
        <v>1</v>
      </c>
      <c r="R608">
        <f t="shared" ca="1" si="208"/>
        <v>1</v>
      </c>
      <c r="S608" t="str">
        <f t="shared" ca="1" si="190"/>
        <v>ER-20-11</v>
      </c>
      <c r="T608" t="str">
        <f t="shared" ca="1" si="197"/>
        <v>TCU</v>
      </c>
      <c r="U608" t="str">
        <f t="shared" ca="1" si="198"/>
        <v>QF/ZE</v>
      </c>
      <c r="V608" s="37">
        <f t="shared" ca="1" si="199"/>
        <v>559.99999999999955</v>
      </c>
      <c r="W608" s="37">
        <f t="shared" ca="1" si="200"/>
        <v>594.99999999999955</v>
      </c>
      <c r="X608" s="37">
        <f t="shared" ca="1" si="191"/>
        <v>1</v>
      </c>
      <c r="Y608" s="37">
        <f t="shared" ca="1" si="201"/>
        <v>1</v>
      </c>
      <c r="Z608" s="35">
        <f t="shared" ca="1" si="209"/>
        <v>400</v>
      </c>
      <c r="AA608" s="35">
        <f t="shared" ca="1" si="192"/>
        <v>800</v>
      </c>
      <c r="AB608" s="35">
        <f t="shared" ca="1" si="202"/>
        <v>559.99999999999955</v>
      </c>
      <c r="AC608" s="35">
        <f t="shared" ca="1" si="203"/>
        <v>594.99999999999955</v>
      </c>
      <c r="AD608" s="35">
        <f t="shared" ca="1" si="193"/>
        <v>35</v>
      </c>
    </row>
    <row r="609" spans="1:30" x14ac:dyDescent="0.25">
      <c r="A609" t="s">
        <v>205</v>
      </c>
      <c r="B609" t="s">
        <v>11</v>
      </c>
      <c r="C609" t="s">
        <v>12</v>
      </c>
      <c r="D609" s="37">
        <v>620</v>
      </c>
      <c r="E609" s="37">
        <v>1111.9999999999998</v>
      </c>
      <c r="F609" s="37">
        <v>1010</v>
      </c>
      <c r="G609" s="37">
        <f t="shared" si="204"/>
        <v>1010</v>
      </c>
      <c r="H609" s="37">
        <f t="shared" si="194"/>
        <v>101.99999999999977</v>
      </c>
      <c r="I609" s="37">
        <f t="shared" si="195"/>
        <v>0</v>
      </c>
      <c r="J609" s="37">
        <f t="shared" si="196"/>
        <v>101.99999999999977</v>
      </c>
      <c r="K609" s="37">
        <f t="shared" si="205"/>
        <v>1</v>
      </c>
      <c r="L609" s="35">
        <f t="shared" si="210"/>
        <v>858</v>
      </c>
      <c r="O609">
        <v>603</v>
      </c>
      <c r="P609">
        <f t="shared" si="206"/>
        <v>401</v>
      </c>
      <c r="Q609">
        <f t="shared" si="207"/>
        <v>1</v>
      </c>
      <c r="R609">
        <f t="shared" ca="1" si="208"/>
        <v>2</v>
      </c>
      <c r="S609" t="str">
        <f t="shared" ca="1" si="190"/>
        <v>ER-20-11</v>
      </c>
      <c r="T609" t="str">
        <f t="shared" ca="1" si="197"/>
        <v>TCU</v>
      </c>
      <c r="U609" t="str">
        <f t="shared" ca="1" si="198"/>
        <v>QF/ZE</v>
      </c>
      <c r="V609" s="37">
        <f t="shared" ca="1" si="199"/>
        <v>594.99999999999955</v>
      </c>
      <c r="W609" s="37">
        <f t="shared" ca="1" si="200"/>
        <v>843</v>
      </c>
      <c r="X609" s="37">
        <f t="shared" ca="1" si="191"/>
        <v>1</v>
      </c>
      <c r="Y609" s="37">
        <f t="shared" ca="1" si="201"/>
        <v>1</v>
      </c>
      <c r="Z609" s="35">
        <f t="shared" ca="1" si="209"/>
        <v>400</v>
      </c>
      <c r="AA609" s="35">
        <f t="shared" ca="1" si="192"/>
        <v>800</v>
      </c>
      <c r="AB609" s="35">
        <f t="shared" ca="1" si="202"/>
        <v>594.99999999999955</v>
      </c>
      <c r="AC609" s="35">
        <f t="shared" ca="1" si="203"/>
        <v>800</v>
      </c>
      <c r="AD609" s="35">
        <f t="shared" ca="1" si="193"/>
        <v>205.00000000000045</v>
      </c>
    </row>
    <row r="610" spans="1:30" x14ac:dyDescent="0.25">
      <c r="A610" t="s">
        <v>205</v>
      </c>
      <c r="B610" t="s">
        <v>9</v>
      </c>
      <c r="C610" t="s">
        <v>8</v>
      </c>
      <c r="D610" s="37">
        <v>1111.9999999999998</v>
      </c>
      <c r="E610" s="37">
        <v>1135.9999999999998</v>
      </c>
      <c r="F610" s="37">
        <v>1010</v>
      </c>
      <c r="G610" s="37">
        <f t="shared" si="204"/>
        <v>1111.9999999999998</v>
      </c>
      <c r="H610" s="37">
        <f t="shared" si="194"/>
        <v>24</v>
      </c>
      <c r="I610" s="37">
        <f t="shared" si="195"/>
        <v>101.99999999999977</v>
      </c>
      <c r="J610" s="37">
        <f t="shared" si="196"/>
        <v>125.99999999999977</v>
      </c>
      <c r="K610" s="37">
        <f t="shared" si="205"/>
        <v>1</v>
      </c>
      <c r="L610" s="35">
        <f t="shared" si="210"/>
        <v>859</v>
      </c>
      <c r="O610">
        <v>604</v>
      </c>
      <c r="P610">
        <f t="shared" si="206"/>
        <v>401</v>
      </c>
      <c r="Q610">
        <f t="shared" si="207"/>
        <v>2</v>
      </c>
      <c r="R610">
        <f t="shared" ca="1" si="208"/>
        <v>2</v>
      </c>
      <c r="S610" t="str">
        <f t="shared" ca="1" si="190"/>
        <v>ER-20-11</v>
      </c>
      <c r="T610" t="str">
        <f t="shared" ca="1" si="197"/>
        <v>TCU</v>
      </c>
      <c r="U610" t="str">
        <f t="shared" ca="1" si="198"/>
        <v>QF/ZE</v>
      </c>
      <c r="V610" s="37">
        <f t="shared" ca="1" si="199"/>
        <v>594.99999999999955</v>
      </c>
      <c r="W610" s="37">
        <f t="shared" ca="1" si="200"/>
        <v>843</v>
      </c>
      <c r="X610" s="37">
        <f t="shared" ca="1" si="191"/>
        <v>1</v>
      </c>
      <c r="Y610" s="37">
        <f t="shared" ca="1" si="201"/>
        <v>2</v>
      </c>
      <c r="Z610" s="35">
        <f t="shared" ca="1" si="209"/>
        <v>800</v>
      </c>
      <c r="AA610" s="35">
        <f t="shared" ca="1" si="192"/>
        <v>1200</v>
      </c>
      <c r="AB610" s="35">
        <f t="shared" ca="1" si="202"/>
        <v>800</v>
      </c>
      <c r="AC610" s="35">
        <f t="shared" ca="1" si="203"/>
        <v>843</v>
      </c>
      <c r="AD610" s="35">
        <f t="shared" ca="1" si="193"/>
        <v>43</v>
      </c>
    </row>
    <row r="611" spans="1:30" x14ac:dyDescent="0.25">
      <c r="A611" t="s">
        <v>205</v>
      </c>
      <c r="B611" t="s">
        <v>11</v>
      </c>
      <c r="C611" t="s">
        <v>33</v>
      </c>
      <c r="D611" s="37">
        <v>1135.9999999999998</v>
      </c>
      <c r="E611" s="37">
        <v>1612</v>
      </c>
      <c r="F611" s="37">
        <v>1010</v>
      </c>
      <c r="G611" s="37">
        <f t="shared" si="204"/>
        <v>1135.9999999999998</v>
      </c>
      <c r="H611" s="37">
        <f t="shared" si="194"/>
        <v>476.00000000000023</v>
      </c>
      <c r="I611" s="37">
        <f t="shared" si="195"/>
        <v>125.99999999999977</v>
      </c>
      <c r="J611" s="37">
        <f t="shared" si="196"/>
        <v>602</v>
      </c>
      <c r="K611" s="37">
        <f t="shared" si="205"/>
        <v>2</v>
      </c>
      <c r="L611" s="35">
        <f t="shared" si="210"/>
        <v>860</v>
      </c>
      <c r="O611">
        <v>605</v>
      </c>
      <c r="P611">
        <f t="shared" si="206"/>
        <v>402</v>
      </c>
      <c r="Q611">
        <f t="shared" si="207"/>
        <v>1</v>
      </c>
      <c r="R611">
        <f t="shared" ca="1" si="208"/>
        <v>1</v>
      </c>
      <c r="S611" t="str">
        <f t="shared" ca="1" si="190"/>
        <v>ER-20-11</v>
      </c>
      <c r="T611" t="str">
        <f t="shared" ca="1" si="197"/>
        <v>TCU</v>
      </c>
      <c r="U611" t="str">
        <f t="shared" ca="1" si="198"/>
        <v>QF</v>
      </c>
      <c r="V611" s="37">
        <f t="shared" ca="1" si="199"/>
        <v>843</v>
      </c>
      <c r="W611" s="37">
        <f t="shared" ca="1" si="200"/>
        <v>878</v>
      </c>
      <c r="X611" s="37">
        <f t="shared" ca="1" si="191"/>
        <v>2</v>
      </c>
      <c r="Y611" s="37">
        <f t="shared" ca="1" si="201"/>
        <v>2</v>
      </c>
      <c r="Z611" s="35">
        <f t="shared" ca="1" si="209"/>
        <v>800</v>
      </c>
      <c r="AA611" s="35">
        <f t="shared" ca="1" si="192"/>
        <v>1200</v>
      </c>
      <c r="AB611" s="35">
        <f t="shared" ca="1" si="202"/>
        <v>843</v>
      </c>
      <c r="AC611" s="35">
        <f t="shared" ca="1" si="203"/>
        <v>878</v>
      </c>
      <c r="AD611" s="35">
        <f t="shared" ca="1" si="193"/>
        <v>35</v>
      </c>
    </row>
    <row r="612" spans="1:30" x14ac:dyDescent="0.25">
      <c r="A612" t="s">
        <v>205</v>
      </c>
      <c r="B612" t="s">
        <v>11</v>
      </c>
      <c r="C612" t="s">
        <v>117</v>
      </c>
      <c r="D612" s="37">
        <v>1612</v>
      </c>
      <c r="E612" s="37">
        <v>1658</v>
      </c>
      <c r="F612" s="37">
        <v>1010</v>
      </c>
      <c r="G612" s="37">
        <f t="shared" si="204"/>
        <v>1612</v>
      </c>
      <c r="H612" s="37">
        <f t="shared" si="194"/>
        <v>46</v>
      </c>
      <c r="I612" s="37">
        <f t="shared" si="195"/>
        <v>602</v>
      </c>
      <c r="J612" s="37">
        <f t="shared" si="196"/>
        <v>648</v>
      </c>
      <c r="K612" s="37">
        <f t="shared" si="205"/>
        <v>1</v>
      </c>
      <c r="L612" s="35">
        <f t="shared" si="210"/>
        <v>862</v>
      </c>
      <c r="O612">
        <v>606</v>
      </c>
      <c r="P612">
        <f t="shared" si="206"/>
        <v>403</v>
      </c>
      <c r="Q612">
        <f t="shared" si="207"/>
        <v>1</v>
      </c>
      <c r="R612">
        <f t="shared" ca="1" si="208"/>
        <v>1</v>
      </c>
      <c r="S612" t="str">
        <f t="shared" ca="1" si="190"/>
        <v>ER-20-11</v>
      </c>
      <c r="T612" t="str">
        <f t="shared" ca="1" si="197"/>
        <v>TCU</v>
      </c>
      <c r="U612" t="str">
        <f t="shared" ca="1" si="198"/>
        <v>ZE</v>
      </c>
      <c r="V612" s="37">
        <f t="shared" ca="1" si="199"/>
        <v>878</v>
      </c>
      <c r="W612" s="37">
        <f t="shared" ca="1" si="200"/>
        <v>960</v>
      </c>
      <c r="X612" s="37">
        <f t="shared" ca="1" si="191"/>
        <v>2</v>
      </c>
      <c r="Y612" s="37">
        <f t="shared" ca="1" si="201"/>
        <v>2</v>
      </c>
      <c r="Z612" s="35">
        <f t="shared" ca="1" si="209"/>
        <v>800</v>
      </c>
      <c r="AA612" s="35">
        <f t="shared" ca="1" si="192"/>
        <v>1200</v>
      </c>
      <c r="AB612" s="35">
        <f t="shared" ca="1" si="202"/>
        <v>878</v>
      </c>
      <c r="AC612" s="35">
        <f t="shared" ca="1" si="203"/>
        <v>960</v>
      </c>
      <c r="AD612" s="35">
        <f t="shared" ca="1" si="193"/>
        <v>82</v>
      </c>
    </row>
    <row r="613" spans="1:30" x14ac:dyDescent="0.25">
      <c r="A613" t="s">
        <v>205</v>
      </c>
      <c r="B613" t="s">
        <v>11</v>
      </c>
      <c r="C613" t="s">
        <v>178</v>
      </c>
      <c r="D613" s="37">
        <v>1658</v>
      </c>
      <c r="E613" s="37">
        <v>1791.9999999999998</v>
      </c>
      <c r="F613" s="37">
        <v>1010</v>
      </c>
      <c r="G613" s="37">
        <f t="shared" si="204"/>
        <v>1658</v>
      </c>
      <c r="H613" s="37">
        <f t="shared" si="194"/>
        <v>133.99999999999977</v>
      </c>
      <c r="I613" s="37">
        <f t="shared" si="195"/>
        <v>648</v>
      </c>
      <c r="J613" s="37">
        <f t="shared" si="196"/>
        <v>781.99999999999977</v>
      </c>
      <c r="K613" s="37">
        <f t="shared" si="205"/>
        <v>1</v>
      </c>
      <c r="L613" s="35">
        <f t="shared" si="210"/>
        <v>863</v>
      </c>
      <c r="O613">
        <v>607</v>
      </c>
      <c r="P613">
        <f t="shared" si="206"/>
        <v>404</v>
      </c>
      <c r="Q613">
        <f t="shared" si="207"/>
        <v>1</v>
      </c>
      <c r="R613">
        <f t="shared" ca="1" si="208"/>
        <v>1</v>
      </c>
      <c r="S613" t="str">
        <f t="shared" ca="1" si="190"/>
        <v>ER-20-11</v>
      </c>
      <c r="T613" t="str">
        <f t="shared" ca="1" si="197"/>
        <v>LFA</v>
      </c>
      <c r="U613" t="str">
        <f t="shared" ca="1" si="198"/>
        <v>GL/DV</v>
      </c>
      <c r="V613" s="37">
        <f t="shared" ca="1" si="199"/>
        <v>960</v>
      </c>
      <c r="W613" s="37">
        <f t="shared" ca="1" si="200"/>
        <v>1045</v>
      </c>
      <c r="X613" s="37">
        <f t="shared" ca="1" si="191"/>
        <v>2</v>
      </c>
      <c r="Y613" s="37">
        <f t="shared" ca="1" si="201"/>
        <v>2</v>
      </c>
      <c r="Z613" s="35">
        <f t="shared" ca="1" si="209"/>
        <v>800</v>
      </c>
      <c r="AA613" s="35">
        <f t="shared" ca="1" si="192"/>
        <v>1200</v>
      </c>
      <c r="AB613" s="35">
        <f t="shared" ca="1" si="202"/>
        <v>960</v>
      </c>
      <c r="AC613" s="35">
        <f t="shared" ca="1" si="203"/>
        <v>1045</v>
      </c>
      <c r="AD613" s="35">
        <f t="shared" ca="1" si="193"/>
        <v>85</v>
      </c>
    </row>
    <row r="614" spans="1:30" x14ac:dyDescent="0.25">
      <c r="A614" t="s">
        <v>205</v>
      </c>
      <c r="B614" t="s">
        <v>9</v>
      </c>
      <c r="C614" t="s">
        <v>5</v>
      </c>
      <c r="D614" s="37">
        <v>1791.9999999999998</v>
      </c>
      <c r="E614" s="37">
        <v>2037</v>
      </c>
      <c r="F614" s="37">
        <v>1010</v>
      </c>
      <c r="G614" s="37">
        <f t="shared" si="204"/>
        <v>1791.9999999999998</v>
      </c>
      <c r="H614" s="37">
        <f t="shared" si="194"/>
        <v>245.00000000000023</v>
      </c>
      <c r="I614" s="37">
        <f t="shared" si="195"/>
        <v>781.99999999999977</v>
      </c>
      <c r="J614" s="37">
        <f t="shared" si="196"/>
        <v>1027</v>
      </c>
      <c r="K614" s="37">
        <f t="shared" si="205"/>
        <v>2</v>
      </c>
      <c r="L614" s="35">
        <f t="shared" si="210"/>
        <v>864</v>
      </c>
      <c r="O614">
        <v>608</v>
      </c>
      <c r="P614">
        <f t="shared" si="206"/>
        <v>405</v>
      </c>
      <c r="Q614">
        <f t="shared" si="207"/>
        <v>1</v>
      </c>
      <c r="R614">
        <f t="shared" ca="1" si="208"/>
        <v>2</v>
      </c>
      <c r="S614" t="str">
        <f t="shared" ca="1" si="190"/>
        <v>ER-20-11</v>
      </c>
      <c r="T614" t="str">
        <f t="shared" ca="1" si="197"/>
        <v>LFA</v>
      </c>
      <c r="U614" t="str">
        <f t="shared" ca="1" si="198"/>
        <v>DV</v>
      </c>
      <c r="V614" s="37">
        <f t="shared" ca="1" si="199"/>
        <v>1045</v>
      </c>
      <c r="W614" s="37">
        <f t="shared" ca="1" si="200"/>
        <v>1307.9999999999995</v>
      </c>
      <c r="X614" s="37">
        <f t="shared" ca="1" si="191"/>
        <v>2</v>
      </c>
      <c r="Y614" s="37">
        <f t="shared" ca="1" si="201"/>
        <v>2</v>
      </c>
      <c r="Z614" s="35">
        <f t="shared" ca="1" si="209"/>
        <v>800</v>
      </c>
      <c r="AA614" s="35">
        <f t="shared" ca="1" si="192"/>
        <v>1200</v>
      </c>
      <c r="AB614" s="35">
        <f t="shared" ca="1" si="202"/>
        <v>1045</v>
      </c>
      <c r="AC614" s="35">
        <f t="shared" ca="1" si="203"/>
        <v>1200</v>
      </c>
      <c r="AD614" s="35">
        <f t="shared" ca="1" si="193"/>
        <v>155</v>
      </c>
    </row>
    <row r="615" spans="1:30" x14ac:dyDescent="0.25">
      <c r="A615" t="s">
        <v>205</v>
      </c>
      <c r="B615" t="s">
        <v>9</v>
      </c>
      <c r="C615" t="s">
        <v>19</v>
      </c>
      <c r="D615" s="37">
        <v>2037</v>
      </c>
      <c r="E615" s="37">
        <v>2263.9999999999995</v>
      </c>
      <c r="F615" s="37">
        <v>1010</v>
      </c>
      <c r="G615" s="37">
        <f t="shared" si="204"/>
        <v>2037</v>
      </c>
      <c r="H615" s="37">
        <f t="shared" si="194"/>
        <v>226.99999999999955</v>
      </c>
      <c r="I615" s="37">
        <f t="shared" si="195"/>
        <v>1027</v>
      </c>
      <c r="J615" s="37">
        <f t="shared" si="196"/>
        <v>1253.9999999999995</v>
      </c>
      <c r="K615" s="37">
        <f t="shared" si="205"/>
        <v>2</v>
      </c>
      <c r="L615" s="35">
        <f t="shared" si="210"/>
        <v>866</v>
      </c>
      <c r="O615">
        <v>609</v>
      </c>
      <c r="P615">
        <f t="shared" si="206"/>
        <v>405</v>
      </c>
      <c r="Q615">
        <f t="shared" si="207"/>
        <v>2</v>
      </c>
      <c r="R615">
        <f t="shared" ca="1" si="208"/>
        <v>2</v>
      </c>
      <c r="S615" t="str">
        <f t="shared" ca="1" si="190"/>
        <v>ER-20-11</v>
      </c>
      <c r="T615" t="str">
        <f t="shared" ca="1" si="197"/>
        <v>LFA</v>
      </c>
      <c r="U615" t="str">
        <f t="shared" ca="1" si="198"/>
        <v>DV</v>
      </c>
      <c r="V615" s="37">
        <f t="shared" ca="1" si="199"/>
        <v>1045</v>
      </c>
      <c r="W615" s="37">
        <f t="shared" ca="1" si="200"/>
        <v>1307.9999999999995</v>
      </c>
      <c r="X615" s="37">
        <f t="shared" ca="1" si="191"/>
        <v>2</v>
      </c>
      <c r="Y615" s="37">
        <f t="shared" ca="1" si="201"/>
        <v>3</v>
      </c>
      <c r="Z615" s="35">
        <f t="shared" ca="1" si="209"/>
        <v>1200</v>
      </c>
      <c r="AA615" s="35">
        <f t="shared" ca="1" si="192"/>
        <v>1600</v>
      </c>
      <c r="AB615" s="35">
        <f t="shared" ca="1" si="202"/>
        <v>1200</v>
      </c>
      <c r="AC615" s="35">
        <f t="shared" ca="1" si="203"/>
        <v>1307.9999999999995</v>
      </c>
      <c r="AD615" s="35">
        <f t="shared" ca="1" si="193"/>
        <v>107.99999999999955</v>
      </c>
    </row>
    <row r="616" spans="1:30" x14ac:dyDescent="0.25">
      <c r="A616" t="s">
        <v>205</v>
      </c>
      <c r="B616" t="s">
        <v>9</v>
      </c>
      <c r="C616" t="s">
        <v>5</v>
      </c>
      <c r="D616" s="37">
        <v>2263.9999999999995</v>
      </c>
      <c r="E616" s="37">
        <v>2404</v>
      </c>
      <c r="F616" s="37">
        <v>1010</v>
      </c>
      <c r="G616" s="37">
        <f t="shared" si="204"/>
        <v>2263.9999999999995</v>
      </c>
      <c r="H616" s="37">
        <f t="shared" si="194"/>
        <v>140.00000000000045</v>
      </c>
      <c r="I616" s="37">
        <f t="shared" si="195"/>
        <v>1253.9999999999995</v>
      </c>
      <c r="J616" s="37">
        <f t="shared" si="196"/>
        <v>1394</v>
      </c>
      <c r="K616" s="37">
        <f t="shared" si="205"/>
        <v>1</v>
      </c>
      <c r="L616" s="35">
        <f t="shared" si="210"/>
        <v>868</v>
      </c>
      <c r="O616">
        <v>610</v>
      </c>
      <c r="P616">
        <f t="shared" si="206"/>
        <v>406</v>
      </c>
      <c r="Q616">
        <f t="shared" si="207"/>
        <v>1</v>
      </c>
      <c r="R616">
        <f t="shared" ca="1" si="208"/>
        <v>1</v>
      </c>
      <c r="S616" t="str">
        <f t="shared" ca="1" si="190"/>
        <v>ER-20-11</v>
      </c>
      <c r="T616" t="str">
        <f t="shared" ca="1" si="197"/>
        <v>TCU</v>
      </c>
      <c r="U616" t="str">
        <f t="shared" ca="1" si="198"/>
        <v>QF/ZE</v>
      </c>
      <c r="V616" s="37">
        <f t="shared" ca="1" si="199"/>
        <v>1307.9999999999995</v>
      </c>
      <c r="W616" s="37">
        <f t="shared" ca="1" si="200"/>
        <v>1349.0026246719158</v>
      </c>
      <c r="X616" s="37">
        <f t="shared" ca="1" si="191"/>
        <v>3</v>
      </c>
      <c r="Y616" s="37">
        <f t="shared" ca="1" si="201"/>
        <v>3</v>
      </c>
      <c r="Z616" s="35">
        <f t="shared" ca="1" si="209"/>
        <v>1200</v>
      </c>
      <c r="AA616" s="35">
        <f t="shared" ca="1" si="192"/>
        <v>1600</v>
      </c>
      <c r="AB616" s="35">
        <f t="shared" ca="1" si="202"/>
        <v>1307.9999999999995</v>
      </c>
      <c r="AC616" s="35">
        <f t="shared" ca="1" si="203"/>
        <v>1349.0026246719158</v>
      </c>
      <c r="AD616" s="35">
        <f t="shared" ca="1" si="193"/>
        <v>41.002624671916237</v>
      </c>
    </row>
    <row r="617" spans="1:30" x14ac:dyDescent="0.25">
      <c r="A617" t="s">
        <v>205</v>
      </c>
      <c r="B617" t="s">
        <v>9</v>
      </c>
      <c r="C617" t="s">
        <v>207</v>
      </c>
      <c r="D617" s="37">
        <v>2404</v>
      </c>
      <c r="E617" s="37">
        <v>2530</v>
      </c>
      <c r="F617" s="37">
        <v>1010</v>
      </c>
      <c r="G617" s="37">
        <f t="shared" si="204"/>
        <v>2404</v>
      </c>
      <c r="H617" s="37">
        <f t="shared" si="194"/>
        <v>126</v>
      </c>
      <c r="I617" s="37">
        <f t="shared" si="195"/>
        <v>1394</v>
      </c>
      <c r="J617" s="37">
        <f t="shared" si="196"/>
        <v>1520</v>
      </c>
      <c r="K617" s="37">
        <f t="shared" si="205"/>
        <v>1</v>
      </c>
      <c r="L617" s="35">
        <f t="shared" si="210"/>
        <v>869</v>
      </c>
      <c r="O617">
        <v>611</v>
      </c>
      <c r="P617">
        <f t="shared" si="206"/>
        <v>407</v>
      </c>
      <c r="Q617">
        <f t="shared" si="207"/>
        <v>1</v>
      </c>
      <c r="R617">
        <f t="shared" ca="1" si="208"/>
        <v>1</v>
      </c>
      <c r="S617" t="str">
        <f t="shared" ca="1" si="190"/>
        <v>ER-EC-1</v>
      </c>
      <c r="T617" t="str">
        <f t="shared" ca="1" si="197"/>
        <v>TCU</v>
      </c>
      <c r="U617" t="str">
        <f t="shared" ca="1" si="198"/>
        <v>ZE</v>
      </c>
      <c r="V617" s="37">
        <f t="shared" ca="1" si="199"/>
        <v>0</v>
      </c>
      <c r="W617" s="37">
        <f t="shared" ca="1" si="200"/>
        <v>193.86876640419905</v>
      </c>
      <c r="X617" s="37">
        <f t="shared" ca="1" si="191"/>
        <v>0</v>
      </c>
      <c r="Y617" s="37">
        <f t="shared" ca="1" si="201"/>
        <v>0</v>
      </c>
      <c r="Z617" s="35">
        <f t="shared" ca="1" si="209"/>
        <v>0</v>
      </c>
      <c r="AA617" s="35">
        <f t="shared" ca="1" si="192"/>
        <v>400</v>
      </c>
      <c r="AB617" s="35">
        <f t="shared" ca="1" si="202"/>
        <v>0</v>
      </c>
      <c r="AC617" s="35">
        <f t="shared" ca="1" si="203"/>
        <v>193.86876640419905</v>
      </c>
      <c r="AD617" s="35">
        <f t="shared" ca="1" si="193"/>
        <v>193.86876640419905</v>
      </c>
    </row>
    <row r="618" spans="1:30" x14ac:dyDescent="0.25">
      <c r="A618" t="s">
        <v>205</v>
      </c>
      <c r="B618" t="s">
        <v>11</v>
      </c>
      <c r="C618" t="s">
        <v>157</v>
      </c>
      <c r="D618" s="37">
        <v>2530</v>
      </c>
      <c r="E618" s="37">
        <v>2610</v>
      </c>
      <c r="F618" s="37">
        <v>1010</v>
      </c>
      <c r="G618" s="37">
        <f t="shared" si="204"/>
        <v>2530</v>
      </c>
      <c r="H618" s="37">
        <f t="shared" si="194"/>
        <v>80</v>
      </c>
      <c r="I618" s="37">
        <f t="shared" si="195"/>
        <v>1520</v>
      </c>
      <c r="J618" s="37">
        <f t="shared" si="196"/>
        <v>1600</v>
      </c>
      <c r="K618" s="37">
        <f t="shared" si="205"/>
        <v>2</v>
      </c>
      <c r="L618" s="35">
        <f t="shared" si="210"/>
        <v>870</v>
      </c>
      <c r="O618">
        <v>612</v>
      </c>
      <c r="P618">
        <f t="shared" si="206"/>
        <v>408</v>
      </c>
      <c r="Q618">
        <f t="shared" si="207"/>
        <v>1</v>
      </c>
      <c r="R618">
        <f t="shared" ca="1" si="208"/>
        <v>1</v>
      </c>
      <c r="S618" t="str">
        <f t="shared" ca="1" si="190"/>
        <v>ER-EC-1</v>
      </c>
      <c r="T618" t="str">
        <f t="shared" ca="1" si="197"/>
        <v>TCU</v>
      </c>
      <c r="U618" t="str">
        <f t="shared" ca="1" si="198"/>
        <v>ZE</v>
      </c>
      <c r="V618" s="37">
        <f t="shared" ca="1" si="199"/>
        <v>193.86876640419905</v>
      </c>
      <c r="W618" s="37">
        <f t="shared" ca="1" si="200"/>
        <v>324.11811023622022</v>
      </c>
      <c r="X618" s="37">
        <f t="shared" ca="1" si="191"/>
        <v>0</v>
      </c>
      <c r="Y618" s="37">
        <f t="shared" ca="1" si="201"/>
        <v>0</v>
      </c>
      <c r="Z618" s="35">
        <f t="shared" ca="1" si="209"/>
        <v>0</v>
      </c>
      <c r="AA618" s="35">
        <f t="shared" ca="1" si="192"/>
        <v>400</v>
      </c>
      <c r="AB618" s="35">
        <f t="shared" ca="1" si="202"/>
        <v>193.86876640419905</v>
      </c>
      <c r="AC618" s="35">
        <f t="shared" ca="1" si="203"/>
        <v>324.11811023622022</v>
      </c>
      <c r="AD618" s="35">
        <f t="shared" ca="1" si="193"/>
        <v>130.24934383202117</v>
      </c>
    </row>
    <row r="619" spans="1:30" x14ac:dyDescent="0.25">
      <c r="A619" t="s">
        <v>205</v>
      </c>
      <c r="B619" t="s">
        <v>11</v>
      </c>
      <c r="C619" t="s">
        <v>161</v>
      </c>
      <c r="D619" s="37">
        <v>2610</v>
      </c>
      <c r="E619" s="37">
        <v>2726</v>
      </c>
      <c r="F619" s="37">
        <v>1010</v>
      </c>
      <c r="G619" s="37">
        <f t="shared" si="204"/>
        <v>2610</v>
      </c>
      <c r="H619" s="37">
        <f t="shared" si="194"/>
        <v>116</v>
      </c>
      <c r="I619" s="37">
        <f t="shared" si="195"/>
        <v>1600</v>
      </c>
      <c r="J619" s="37">
        <f t="shared" si="196"/>
        <v>1716</v>
      </c>
      <c r="K619" s="37">
        <f t="shared" si="205"/>
        <v>1</v>
      </c>
      <c r="L619" s="35">
        <f t="shared" si="210"/>
        <v>872</v>
      </c>
      <c r="O619">
        <v>613</v>
      </c>
      <c r="P619">
        <f t="shared" si="206"/>
        <v>409</v>
      </c>
      <c r="Q619">
        <f t="shared" si="207"/>
        <v>1</v>
      </c>
      <c r="R619">
        <f t="shared" ca="1" si="208"/>
        <v>1</v>
      </c>
      <c r="S619" t="str">
        <f t="shared" ca="1" si="190"/>
        <v>ER-EC-1</v>
      </c>
      <c r="T619" t="str">
        <f t="shared" ca="1" si="197"/>
        <v>LFA</v>
      </c>
      <c r="U619" t="str">
        <f t="shared" ca="1" si="198"/>
        <v>ZE, QZ</v>
      </c>
      <c r="V619" s="37">
        <f t="shared" ca="1" si="199"/>
        <v>324.11811023622022</v>
      </c>
      <c r="W619" s="37">
        <f t="shared" ca="1" si="200"/>
        <v>399.90551181102364</v>
      </c>
      <c r="X619" s="37">
        <f t="shared" ca="1" si="191"/>
        <v>0</v>
      </c>
      <c r="Y619" s="37">
        <f t="shared" ca="1" si="201"/>
        <v>0</v>
      </c>
      <c r="Z619" s="35">
        <f t="shared" ca="1" si="209"/>
        <v>0</v>
      </c>
      <c r="AA619" s="35">
        <f t="shared" ca="1" si="192"/>
        <v>400</v>
      </c>
      <c r="AB619" s="35">
        <f t="shared" ca="1" si="202"/>
        <v>324.11811023622022</v>
      </c>
      <c r="AC619" s="35">
        <f t="shared" ca="1" si="203"/>
        <v>399.90551181102364</v>
      </c>
      <c r="AD619" s="35">
        <f t="shared" ca="1" si="193"/>
        <v>75.787401574803425</v>
      </c>
    </row>
    <row r="620" spans="1:30" x14ac:dyDescent="0.25">
      <c r="A620" t="s">
        <v>205</v>
      </c>
      <c r="B620" t="s">
        <v>11</v>
      </c>
      <c r="C620" t="s">
        <v>95</v>
      </c>
      <c r="D620" s="37">
        <v>2726</v>
      </c>
      <c r="E620" s="37">
        <v>3000</v>
      </c>
      <c r="F620" s="37">
        <v>1010</v>
      </c>
      <c r="G620" s="37">
        <f t="shared" si="204"/>
        <v>2726</v>
      </c>
      <c r="H620" s="37">
        <f t="shared" si="194"/>
        <v>274</v>
      </c>
      <c r="I620" s="37">
        <f t="shared" si="195"/>
        <v>1716</v>
      </c>
      <c r="J620" s="37">
        <f t="shared" si="196"/>
        <v>1990</v>
      </c>
      <c r="K620" s="37">
        <f t="shared" si="205"/>
        <v>1</v>
      </c>
      <c r="L620" s="35">
        <f t="shared" si="210"/>
        <v>873</v>
      </c>
      <c r="O620">
        <v>614</v>
      </c>
      <c r="P620">
        <f t="shared" si="206"/>
        <v>410</v>
      </c>
      <c r="Q620">
        <f t="shared" si="207"/>
        <v>1</v>
      </c>
      <c r="R620">
        <f t="shared" ca="1" si="208"/>
        <v>2</v>
      </c>
      <c r="S620" t="str">
        <f t="shared" ca="1" si="190"/>
        <v>ER-EC-1</v>
      </c>
      <c r="T620" t="str">
        <f t="shared" ca="1" si="197"/>
        <v>LFA</v>
      </c>
      <c r="U620" t="str">
        <f t="shared" ca="1" si="198"/>
        <v>DV, QZ</v>
      </c>
      <c r="V620" s="37">
        <f t="shared" ca="1" si="199"/>
        <v>399.90551181102364</v>
      </c>
      <c r="W620" s="37">
        <f t="shared" ca="1" si="200"/>
        <v>637.11023622047242</v>
      </c>
      <c r="X620" s="37">
        <f t="shared" ca="1" si="191"/>
        <v>0</v>
      </c>
      <c r="Y620" s="37">
        <f t="shared" ca="1" si="201"/>
        <v>0</v>
      </c>
      <c r="Z620" s="35">
        <f t="shared" ca="1" si="209"/>
        <v>0</v>
      </c>
      <c r="AA620" s="35">
        <f t="shared" ca="1" si="192"/>
        <v>400</v>
      </c>
      <c r="AB620" s="35">
        <f t="shared" ca="1" si="202"/>
        <v>399.90551181102364</v>
      </c>
      <c r="AC620" s="35">
        <f t="shared" ca="1" si="203"/>
        <v>400</v>
      </c>
      <c r="AD620" s="35">
        <f t="shared" ca="1" si="193"/>
        <v>9.4488188976356469E-2</v>
      </c>
    </row>
    <row r="621" spans="1:30" x14ac:dyDescent="0.25">
      <c r="A621" t="s">
        <v>208</v>
      </c>
      <c r="B621" t="s">
        <v>11</v>
      </c>
      <c r="C621" t="s">
        <v>12</v>
      </c>
      <c r="D621" s="37">
        <v>743.11023622047242</v>
      </c>
      <c r="E621" s="37">
        <v>1070</v>
      </c>
      <c r="F621" s="37">
        <v>1023</v>
      </c>
      <c r="G621" s="37">
        <f t="shared" si="204"/>
        <v>1023</v>
      </c>
      <c r="H621" s="37">
        <f t="shared" si="194"/>
        <v>47</v>
      </c>
      <c r="I621" s="37">
        <f t="shared" si="195"/>
        <v>0</v>
      </c>
      <c r="J621" s="37">
        <f t="shared" si="196"/>
        <v>47</v>
      </c>
      <c r="K621" s="37">
        <f t="shared" si="205"/>
        <v>1</v>
      </c>
      <c r="L621" s="35">
        <f t="shared" si="210"/>
        <v>874</v>
      </c>
      <c r="O621">
        <v>615</v>
      </c>
      <c r="P621">
        <f t="shared" si="206"/>
        <v>410</v>
      </c>
      <c r="Q621">
        <f t="shared" si="207"/>
        <v>2</v>
      </c>
      <c r="R621">
        <f t="shared" ca="1" si="208"/>
        <v>2</v>
      </c>
      <c r="S621" t="str">
        <f t="shared" ca="1" si="190"/>
        <v>ER-EC-1</v>
      </c>
      <c r="T621" t="str">
        <f t="shared" ca="1" si="197"/>
        <v>LFA</v>
      </c>
      <c r="U621" t="str">
        <f t="shared" ca="1" si="198"/>
        <v>DV, QZ</v>
      </c>
      <c r="V621" s="37">
        <f t="shared" ca="1" si="199"/>
        <v>399.90551181102364</v>
      </c>
      <c r="W621" s="37">
        <f t="shared" ca="1" si="200"/>
        <v>637.11023622047242</v>
      </c>
      <c r="X621" s="37">
        <f t="shared" ca="1" si="191"/>
        <v>0</v>
      </c>
      <c r="Y621" s="37">
        <f t="shared" ca="1" si="201"/>
        <v>1</v>
      </c>
      <c r="Z621" s="35">
        <f t="shared" ca="1" si="209"/>
        <v>400</v>
      </c>
      <c r="AA621" s="35">
        <f t="shared" ca="1" si="192"/>
        <v>800</v>
      </c>
      <c r="AB621" s="35">
        <f t="shared" ca="1" si="202"/>
        <v>400</v>
      </c>
      <c r="AC621" s="35">
        <f t="shared" ca="1" si="203"/>
        <v>637.11023622047242</v>
      </c>
      <c r="AD621" s="35">
        <f t="shared" ca="1" si="193"/>
        <v>237.11023622047242</v>
      </c>
    </row>
    <row r="622" spans="1:30" x14ac:dyDescent="0.25">
      <c r="A622" t="s">
        <v>208</v>
      </c>
      <c r="B622" t="s">
        <v>11</v>
      </c>
      <c r="C622" t="s">
        <v>93</v>
      </c>
      <c r="D622" s="37">
        <v>1070</v>
      </c>
      <c r="E622" s="37">
        <v>1209.9737532808399</v>
      </c>
      <c r="F622" s="37">
        <v>1023</v>
      </c>
      <c r="G622" s="37">
        <f t="shared" si="204"/>
        <v>1070</v>
      </c>
      <c r="H622" s="37">
        <f t="shared" si="194"/>
        <v>139.9737532808399</v>
      </c>
      <c r="I622" s="37">
        <f t="shared" si="195"/>
        <v>47</v>
      </c>
      <c r="J622" s="37">
        <f t="shared" si="196"/>
        <v>186.9737532808399</v>
      </c>
      <c r="K622" s="37">
        <f t="shared" si="205"/>
        <v>1</v>
      </c>
      <c r="L622" s="35">
        <f t="shared" si="210"/>
        <v>875</v>
      </c>
      <c r="O622">
        <v>616</v>
      </c>
      <c r="P622">
        <f t="shared" si="206"/>
        <v>411</v>
      </c>
      <c r="Q622">
        <f t="shared" si="207"/>
        <v>1</v>
      </c>
      <c r="R622">
        <f t="shared" ca="1" si="208"/>
        <v>1</v>
      </c>
      <c r="S622" t="str">
        <f t="shared" ca="1" si="190"/>
        <v>ER-EC-1</v>
      </c>
      <c r="T622" t="str">
        <f t="shared" ca="1" si="197"/>
        <v>LFA</v>
      </c>
      <c r="U622" t="str">
        <f t="shared" ca="1" si="198"/>
        <v>QZ</v>
      </c>
      <c r="V622" s="37">
        <f t="shared" ca="1" si="199"/>
        <v>637.11023622047242</v>
      </c>
      <c r="W622" s="37">
        <f t="shared" ca="1" si="200"/>
        <v>678.12073490813646</v>
      </c>
      <c r="X622" s="37">
        <f t="shared" ca="1" si="191"/>
        <v>1</v>
      </c>
      <c r="Y622" s="37">
        <f t="shared" ca="1" si="201"/>
        <v>1</v>
      </c>
      <c r="Z622" s="35">
        <f t="shared" ca="1" si="209"/>
        <v>400</v>
      </c>
      <c r="AA622" s="35">
        <f t="shared" ca="1" si="192"/>
        <v>800</v>
      </c>
      <c r="AB622" s="35">
        <f t="shared" ca="1" si="202"/>
        <v>637.11023622047242</v>
      </c>
      <c r="AC622" s="35">
        <f t="shared" ca="1" si="203"/>
        <v>678.12073490813646</v>
      </c>
      <c r="AD622" s="35">
        <f t="shared" ca="1" si="193"/>
        <v>41.01049868766404</v>
      </c>
    </row>
    <row r="623" spans="1:30" x14ac:dyDescent="0.25">
      <c r="A623" t="s">
        <v>208</v>
      </c>
      <c r="B623" t="s">
        <v>4</v>
      </c>
      <c r="C623" t="s">
        <v>93</v>
      </c>
      <c r="D623" s="37">
        <v>1209.9737532808399</v>
      </c>
      <c r="E623" s="37">
        <v>1279</v>
      </c>
      <c r="F623" s="37">
        <v>1023</v>
      </c>
      <c r="G623" s="37">
        <f t="shared" si="204"/>
        <v>1209.9737532808399</v>
      </c>
      <c r="H623" s="37">
        <f t="shared" si="194"/>
        <v>69.026246719160099</v>
      </c>
      <c r="I623" s="37">
        <f t="shared" si="195"/>
        <v>186.9737532808399</v>
      </c>
      <c r="J623" s="37">
        <f t="shared" si="196"/>
        <v>256</v>
      </c>
      <c r="K623" s="37">
        <f t="shared" si="205"/>
        <v>1</v>
      </c>
      <c r="L623" s="35">
        <f t="shared" si="210"/>
        <v>876</v>
      </c>
      <c r="O623">
        <v>617</v>
      </c>
      <c r="P623">
        <f t="shared" si="206"/>
        <v>412</v>
      </c>
      <c r="Q623">
        <f t="shared" si="207"/>
        <v>1</v>
      </c>
      <c r="R623">
        <f t="shared" ca="1" si="208"/>
        <v>1</v>
      </c>
      <c r="S623" t="str">
        <f t="shared" ca="1" si="190"/>
        <v>ER-EC-1</v>
      </c>
      <c r="T623" t="str">
        <f t="shared" ca="1" si="197"/>
        <v>LFA</v>
      </c>
      <c r="U623" t="str">
        <f t="shared" ca="1" si="198"/>
        <v>GL</v>
      </c>
      <c r="V623" s="37">
        <f t="shared" ca="1" si="199"/>
        <v>678.12073490813646</v>
      </c>
      <c r="W623" s="37">
        <f t="shared" ca="1" si="200"/>
        <v>685.99475065616753</v>
      </c>
      <c r="X623" s="37">
        <f t="shared" ca="1" si="191"/>
        <v>1</v>
      </c>
      <c r="Y623" s="37">
        <f t="shared" ca="1" si="201"/>
        <v>1</v>
      </c>
      <c r="Z623" s="35">
        <f t="shared" ca="1" si="209"/>
        <v>400</v>
      </c>
      <c r="AA623" s="35">
        <f t="shared" ca="1" si="192"/>
        <v>800</v>
      </c>
      <c r="AB623" s="35">
        <f t="shared" ca="1" si="202"/>
        <v>678.12073490813646</v>
      </c>
      <c r="AC623" s="35">
        <f t="shared" ca="1" si="203"/>
        <v>685.99475065616753</v>
      </c>
      <c r="AD623" s="35">
        <f t="shared" ca="1" si="193"/>
        <v>7.87401574803107</v>
      </c>
    </row>
    <row r="624" spans="1:30" x14ac:dyDescent="0.25">
      <c r="A624" t="s">
        <v>208</v>
      </c>
      <c r="B624" t="s">
        <v>4</v>
      </c>
      <c r="C624" t="s">
        <v>93</v>
      </c>
      <c r="D624" s="37">
        <v>1279</v>
      </c>
      <c r="E624" s="37">
        <v>1351</v>
      </c>
      <c r="F624" s="37">
        <v>1023</v>
      </c>
      <c r="G624" s="37">
        <f t="shared" si="204"/>
        <v>1279</v>
      </c>
      <c r="H624" s="37">
        <f t="shared" si="194"/>
        <v>72</v>
      </c>
      <c r="I624" s="37">
        <f t="shared" si="195"/>
        <v>256</v>
      </c>
      <c r="J624" s="37">
        <f t="shared" si="196"/>
        <v>328</v>
      </c>
      <c r="K624" s="37">
        <f t="shared" si="205"/>
        <v>1</v>
      </c>
      <c r="L624" s="35">
        <f t="shared" si="210"/>
        <v>877</v>
      </c>
      <c r="O624">
        <v>618</v>
      </c>
      <c r="P624">
        <f t="shared" si="206"/>
        <v>413</v>
      </c>
      <c r="Q624">
        <f t="shared" si="207"/>
        <v>1</v>
      </c>
      <c r="R624">
        <f t="shared" ca="1" si="208"/>
        <v>1</v>
      </c>
      <c r="S624" t="str">
        <f t="shared" ca="1" si="190"/>
        <v>ER-EC-1</v>
      </c>
      <c r="T624" t="str">
        <f t="shared" ca="1" si="197"/>
        <v>LFA</v>
      </c>
      <c r="U624" t="str">
        <f t="shared" ca="1" si="198"/>
        <v>QF</v>
      </c>
      <c r="V624" s="37">
        <f t="shared" ca="1" si="199"/>
        <v>685.99475065616753</v>
      </c>
      <c r="W624" s="37">
        <f t="shared" ca="1" si="200"/>
        <v>705.02362204724386</v>
      </c>
      <c r="X624" s="37">
        <f t="shared" ca="1" si="191"/>
        <v>1</v>
      </c>
      <c r="Y624" s="37">
        <f t="shared" ca="1" si="201"/>
        <v>1</v>
      </c>
      <c r="Z624" s="35">
        <f t="shared" ca="1" si="209"/>
        <v>400</v>
      </c>
      <c r="AA624" s="35">
        <f t="shared" ca="1" si="192"/>
        <v>800</v>
      </c>
      <c r="AB624" s="35">
        <f t="shared" ca="1" si="202"/>
        <v>685.99475065616753</v>
      </c>
      <c r="AC624" s="35">
        <f t="shared" ca="1" si="203"/>
        <v>705.02362204724386</v>
      </c>
      <c r="AD624" s="35">
        <f t="shared" ca="1" si="193"/>
        <v>19.028871391076336</v>
      </c>
    </row>
    <row r="625" spans="1:30" x14ac:dyDescent="0.25">
      <c r="A625" t="s">
        <v>208</v>
      </c>
      <c r="B625" t="s">
        <v>4</v>
      </c>
      <c r="C625" t="s">
        <v>93</v>
      </c>
      <c r="D625" s="37">
        <v>1351</v>
      </c>
      <c r="E625" s="37">
        <v>1890</v>
      </c>
      <c r="F625" s="37">
        <v>1023</v>
      </c>
      <c r="G625" s="37">
        <f t="shared" si="204"/>
        <v>1351</v>
      </c>
      <c r="H625" s="37">
        <f t="shared" si="194"/>
        <v>539</v>
      </c>
      <c r="I625" s="37">
        <f t="shared" si="195"/>
        <v>328</v>
      </c>
      <c r="J625" s="37">
        <f t="shared" si="196"/>
        <v>867</v>
      </c>
      <c r="K625" s="37">
        <f t="shared" si="205"/>
        <v>3</v>
      </c>
      <c r="L625" s="35">
        <f t="shared" si="210"/>
        <v>878</v>
      </c>
      <c r="O625">
        <v>619</v>
      </c>
      <c r="P625">
        <f t="shared" si="206"/>
        <v>414</v>
      </c>
      <c r="Q625">
        <f t="shared" si="207"/>
        <v>1</v>
      </c>
      <c r="R625">
        <f t="shared" ca="1" si="208"/>
        <v>1</v>
      </c>
      <c r="S625" t="str">
        <f t="shared" ca="1" si="190"/>
        <v>ER-EC-1</v>
      </c>
      <c r="T625" t="str">
        <f t="shared" ca="1" si="197"/>
        <v>TCU</v>
      </c>
      <c r="U625" t="str">
        <f t="shared" ca="1" si="198"/>
        <v>ZE, QZ</v>
      </c>
      <c r="V625" s="37">
        <f t="shared" ca="1" si="199"/>
        <v>705.02362204724386</v>
      </c>
      <c r="W625" s="37">
        <f t="shared" ca="1" si="200"/>
        <v>730.94225721784778</v>
      </c>
      <c r="X625" s="37">
        <f t="shared" ca="1" si="191"/>
        <v>1</v>
      </c>
      <c r="Y625" s="37">
        <f t="shared" ca="1" si="201"/>
        <v>1</v>
      </c>
      <c r="Z625" s="35">
        <f t="shared" ca="1" si="209"/>
        <v>400</v>
      </c>
      <c r="AA625" s="35">
        <f t="shared" ca="1" si="192"/>
        <v>800</v>
      </c>
      <c r="AB625" s="35">
        <f t="shared" ca="1" si="202"/>
        <v>705.02362204724386</v>
      </c>
      <c r="AC625" s="35">
        <f t="shared" ca="1" si="203"/>
        <v>730.94225721784778</v>
      </c>
      <c r="AD625" s="35">
        <f t="shared" ca="1" si="193"/>
        <v>25.91863517060392</v>
      </c>
    </row>
    <row r="626" spans="1:30" x14ac:dyDescent="0.25">
      <c r="A626" t="s">
        <v>208</v>
      </c>
      <c r="B626" t="s">
        <v>4</v>
      </c>
      <c r="C626" t="s">
        <v>93</v>
      </c>
      <c r="D626" s="37">
        <v>1890</v>
      </c>
      <c r="E626" s="37">
        <v>2126</v>
      </c>
      <c r="F626" s="37">
        <v>1023</v>
      </c>
      <c r="G626" s="37">
        <f t="shared" si="204"/>
        <v>1890</v>
      </c>
      <c r="H626" s="37">
        <f t="shared" si="194"/>
        <v>236</v>
      </c>
      <c r="I626" s="37">
        <f t="shared" si="195"/>
        <v>867</v>
      </c>
      <c r="J626" s="37">
        <f t="shared" si="196"/>
        <v>1103</v>
      </c>
      <c r="K626" s="37">
        <f t="shared" si="205"/>
        <v>1</v>
      </c>
      <c r="L626" s="35">
        <f t="shared" si="210"/>
        <v>881</v>
      </c>
      <c r="O626">
        <v>620</v>
      </c>
      <c r="P626">
        <f t="shared" si="206"/>
        <v>415</v>
      </c>
      <c r="Q626">
        <f t="shared" si="207"/>
        <v>1</v>
      </c>
      <c r="R626">
        <f t="shared" ca="1" si="208"/>
        <v>2</v>
      </c>
      <c r="S626" t="str">
        <f t="shared" ca="1" si="190"/>
        <v>ER-EC-1</v>
      </c>
      <c r="T626" t="str">
        <f t="shared" ca="1" si="197"/>
        <v>TCU</v>
      </c>
      <c r="U626" t="str">
        <f t="shared" ca="1" si="198"/>
        <v>ZE</v>
      </c>
      <c r="V626" s="37">
        <f t="shared" ca="1" si="199"/>
        <v>730.94225721784778</v>
      </c>
      <c r="W626" s="37">
        <f t="shared" ca="1" si="200"/>
        <v>839.86614173228327</v>
      </c>
      <c r="X626" s="37">
        <f t="shared" ca="1" si="191"/>
        <v>1</v>
      </c>
      <c r="Y626" s="37">
        <f t="shared" ca="1" si="201"/>
        <v>1</v>
      </c>
      <c r="Z626" s="35">
        <f t="shared" ca="1" si="209"/>
        <v>400</v>
      </c>
      <c r="AA626" s="35">
        <f t="shared" ca="1" si="192"/>
        <v>800</v>
      </c>
      <c r="AB626" s="35">
        <f t="shared" ca="1" si="202"/>
        <v>730.94225721784778</v>
      </c>
      <c r="AC626" s="35">
        <f t="shared" ca="1" si="203"/>
        <v>800</v>
      </c>
      <c r="AD626" s="35">
        <f t="shared" ca="1" si="193"/>
        <v>69.057742782152218</v>
      </c>
    </row>
    <row r="627" spans="1:30" x14ac:dyDescent="0.25">
      <c r="A627" t="s">
        <v>208</v>
      </c>
      <c r="B627" t="s">
        <v>4</v>
      </c>
      <c r="C627" t="s">
        <v>93</v>
      </c>
      <c r="D627" s="37">
        <v>2126</v>
      </c>
      <c r="E627" s="37">
        <v>2313.9999999999995</v>
      </c>
      <c r="F627" s="37">
        <v>1023</v>
      </c>
      <c r="G627" s="37">
        <f t="shared" si="204"/>
        <v>2126</v>
      </c>
      <c r="H627" s="37">
        <f t="shared" si="194"/>
        <v>187.99999999999955</v>
      </c>
      <c r="I627" s="37">
        <f t="shared" si="195"/>
        <v>1103</v>
      </c>
      <c r="J627" s="37">
        <f t="shared" si="196"/>
        <v>1290.9999999999995</v>
      </c>
      <c r="K627" s="37">
        <f t="shared" si="205"/>
        <v>2</v>
      </c>
      <c r="L627" s="35">
        <f t="shared" si="210"/>
        <v>882</v>
      </c>
      <c r="O627">
        <v>621</v>
      </c>
      <c r="P627">
        <f t="shared" si="206"/>
        <v>415</v>
      </c>
      <c r="Q627">
        <f t="shared" si="207"/>
        <v>2</v>
      </c>
      <c r="R627">
        <f t="shared" ca="1" si="208"/>
        <v>2</v>
      </c>
      <c r="S627" t="str">
        <f t="shared" ca="1" si="190"/>
        <v>ER-EC-1</v>
      </c>
      <c r="T627" t="str">
        <f t="shared" ca="1" si="197"/>
        <v>TCU</v>
      </c>
      <c r="U627" t="str">
        <f t="shared" ca="1" si="198"/>
        <v>ZE</v>
      </c>
      <c r="V627" s="37">
        <f t="shared" ca="1" si="199"/>
        <v>730.94225721784778</v>
      </c>
      <c r="W627" s="37">
        <f t="shared" ca="1" si="200"/>
        <v>839.86614173228327</v>
      </c>
      <c r="X627" s="37">
        <f t="shared" ca="1" si="191"/>
        <v>1</v>
      </c>
      <c r="Y627" s="37">
        <f t="shared" ca="1" si="201"/>
        <v>2</v>
      </c>
      <c r="Z627" s="35">
        <f t="shared" ca="1" si="209"/>
        <v>800</v>
      </c>
      <c r="AA627" s="35">
        <f t="shared" ca="1" si="192"/>
        <v>1200</v>
      </c>
      <c r="AB627" s="35">
        <f t="shared" ca="1" si="202"/>
        <v>800</v>
      </c>
      <c r="AC627" s="35">
        <f t="shared" ca="1" si="203"/>
        <v>839.86614173228327</v>
      </c>
      <c r="AD627" s="35">
        <f t="shared" ca="1" si="193"/>
        <v>39.866141732283268</v>
      </c>
    </row>
    <row r="628" spans="1:30" x14ac:dyDescent="0.25">
      <c r="A628" t="s">
        <v>208</v>
      </c>
      <c r="B628" t="s">
        <v>4</v>
      </c>
      <c r="C628" t="s">
        <v>93</v>
      </c>
      <c r="D628" s="37">
        <v>2313.9999999999995</v>
      </c>
      <c r="E628" s="37">
        <v>2377.9855643044616</v>
      </c>
      <c r="F628" s="37">
        <v>1023</v>
      </c>
      <c r="G628" s="37">
        <f t="shared" si="204"/>
        <v>2313.9999999999995</v>
      </c>
      <c r="H628" s="37">
        <f t="shared" si="194"/>
        <v>63.985564304462059</v>
      </c>
      <c r="I628" s="37">
        <f t="shared" si="195"/>
        <v>1290.9999999999995</v>
      </c>
      <c r="J628" s="37">
        <f t="shared" si="196"/>
        <v>1354.9855643044616</v>
      </c>
      <c r="K628" s="37">
        <f t="shared" si="205"/>
        <v>1</v>
      </c>
      <c r="L628" s="35">
        <f t="shared" si="210"/>
        <v>884</v>
      </c>
      <c r="O628">
        <v>622</v>
      </c>
      <c r="P628">
        <f t="shared" si="206"/>
        <v>416</v>
      </c>
      <c r="Q628">
        <f t="shared" si="207"/>
        <v>1</v>
      </c>
      <c r="R628">
        <f t="shared" ca="1" si="208"/>
        <v>1</v>
      </c>
      <c r="S628" t="str">
        <f t="shared" ca="1" si="190"/>
        <v>ER-EC-1</v>
      </c>
      <c r="T628" t="str">
        <f t="shared" ca="1" si="197"/>
        <v>WTA</v>
      </c>
      <c r="U628" t="str">
        <f t="shared" ca="1" si="198"/>
        <v>DV</v>
      </c>
      <c r="V628" s="37">
        <f t="shared" ca="1" si="199"/>
        <v>839.86614173228327</v>
      </c>
      <c r="W628" s="37">
        <f t="shared" ca="1" si="200"/>
        <v>929.1049868766404</v>
      </c>
      <c r="X628" s="37">
        <f t="shared" ca="1" si="191"/>
        <v>2</v>
      </c>
      <c r="Y628" s="37">
        <f t="shared" ca="1" si="201"/>
        <v>2</v>
      </c>
      <c r="Z628" s="35">
        <f t="shared" ca="1" si="209"/>
        <v>800</v>
      </c>
      <c r="AA628" s="35">
        <f t="shared" ca="1" si="192"/>
        <v>1200</v>
      </c>
      <c r="AB628" s="35">
        <f t="shared" ca="1" si="202"/>
        <v>839.86614173228327</v>
      </c>
      <c r="AC628" s="35">
        <f t="shared" ca="1" si="203"/>
        <v>929.1049868766404</v>
      </c>
      <c r="AD628" s="35">
        <f t="shared" ca="1" si="193"/>
        <v>89.238845144357128</v>
      </c>
    </row>
    <row r="629" spans="1:30" x14ac:dyDescent="0.25">
      <c r="A629" t="s">
        <v>212</v>
      </c>
      <c r="B629" t="s">
        <v>11</v>
      </c>
      <c r="C629" t="s">
        <v>12</v>
      </c>
      <c r="D629" s="37">
        <v>1104.9999999999998</v>
      </c>
      <c r="E629" s="37">
        <v>1266</v>
      </c>
      <c r="F629" s="37">
        <v>1187</v>
      </c>
      <c r="G629" s="37">
        <f t="shared" si="204"/>
        <v>1187</v>
      </c>
      <c r="H629" s="37">
        <f t="shared" si="194"/>
        <v>79</v>
      </c>
      <c r="I629" s="37">
        <f t="shared" si="195"/>
        <v>0</v>
      </c>
      <c r="J629" s="37">
        <f t="shared" si="196"/>
        <v>79</v>
      </c>
      <c r="K629" s="37">
        <f t="shared" si="205"/>
        <v>1</v>
      </c>
      <c r="L629" s="35">
        <f t="shared" si="210"/>
        <v>885</v>
      </c>
      <c r="O629">
        <v>623</v>
      </c>
      <c r="P629">
        <f t="shared" si="206"/>
        <v>417</v>
      </c>
      <c r="Q629">
        <f t="shared" si="207"/>
        <v>1</v>
      </c>
      <c r="R629">
        <f t="shared" ca="1" si="208"/>
        <v>1</v>
      </c>
      <c r="S629" t="str">
        <f t="shared" ca="1" si="190"/>
        <v>ER-EC-1</v>
      </c>
      <c r="T629" t="str">
        <f t="shared" ca="1" si="197"/>
        <v>WTA</v>
      </c>
      <c r="U629" t="str">
        <f t="shared" ca="1" si="198"/>
        <v>DV</v>
      </c>
      <c r="V629" s="37">
        <f t="shared" ca="1" si="199"/>
        <v>929.1049868766404</v>
      </c>
      <c r="W629" s="37">
        <f t="shared" ca="1" si="200"/>
        <v>1003.9081364829394</v>
      </c>
      <c r="X629" s="37">
        <f t="shared" ca="1" si="191"/>
        <v>2</v>
      </c>
      <c r="Y629" s="37">
        <f t="shared" ca="1" si="201"/>
        <v>2</v>
      </c>
      <c r="Z629" s="35">
        <f t="shared" ca="1" si="209"/>
        <v>800</v>
      </c>
      <c r="AA629" s="35">
        <f t="shared" ca="1" si="192"/>
        <v>1200</v>
      </c>
      <c r="AB629" s="35">
        <f t="shared" ca="1" si="202"/>
        <v>929.1049868766404</v>
      </c>
      <c r="AC629" s="35">
        <f t="shared" ca="1" si="203"/>
        <v>1003.9081364829394</v>
      </c>
      <c r="AD629" s="35">
        <f t="shared" ca="1" si="193"/>
        <v>74.80314960629903</v>
      </c>
    </row>
    <row r="630" spans="1:30" x14ac:dyDescent="0.25">
      <c r="A630" t="s">
        <v>212</v>
      </c>
      <c r="B630" t="s">
        <v>11</v>
      </c>
      <c r="C630" t="s">
        <v>12</v>
      </c>
      <c r="D630" s="37">
        <v>1266</v>
      </c>
      <c r="E630" s="37">
        <v>1303</v>
      </c>
      <c r="F630" s="37">
        <v>1187</v>
      </c>
      <c r="G630" s="37">
        <f t="shared" si="204"/>
        <v>1266</v>
      </c>
      <c r="H630" s="37">
        <f t="shared" si="194"/>
        <v>37</v>
      </c>
      <c r="I630" s="37">
        <f t="shared" si="195"/>
        <v>79</v>
      </c>
      <c r="J630" s="37">
        <f t="shared" si="196"/>
        <v>116</v>
      </c>
      <c r="K630" s="37">
        <f t="shared" si="205"/>
        <v>1</v>
      </c>
      <c r="L630" s="35">
        <f t="shared" si="210"/>
        <v>886</v>
      </c>
      <c r="O630">
        <v>624</v>
      </c>
      <c r="P630">
        <f t="shared" si="206"/>
        <v>418</v>
      </c>
      <c r="Q630">
        <f t="shared" si="207"/>
        <v>1</v>
      </c>
      <c r="R630">
        <f t="shared" ca="1" si="208"/>
        <v>1</v>
      </c>
      <c r="S630" t="str">
        <f t="shared" ca="1" si="190"/>
        <v>ER-EC-1</v>
      </c>
      <c r="T630" t="str">
        <f t="shared" ca="1" si="197"/>
        <v>WTA</v>
      </c>
      <c r="U630" t="str">
        <f t="shared" ca="1" si="198"/>
        <v>QZ, DV</v>
      </c>
      <c r="V630" s="37">
        <f t="shared" ca="1" si="199"/>
        <v>1003.9081364829394</v>
      </c>
      <c r="W630" s="37">
        <f t="shared" ca="1" si="200"/>
        <v>1080.0236220472439</v>
      </c>
      <c r="X630" s="37">
        <f t="shared" ca="1" si="191"/>
        <v>2</v>
      </c>
      <c r="Y630" s="37">
        <f t="shared" ca="1" si="201"/>
        <v>2</v>
      </c>
      <c r="Z630" s="35">
        <f t="shared" ca="1" si="209"/>
        <v>800</v>
      </c>
      <c r="AA630" s="35">
        <f t="shared" ca="1" si="192"/>
        <v>1200</v>
      </c>
      <c r="AB630" s="35">
        <f t="shared" ca="1" si="202"/>
        <v>1003.9081364829394</v>
      </c>
      <c r="AC630" s="35">
        <f t="shared" ca="1" si="203"/>
        <v>1080.0236220472439</v>
      </c>
      <c r="AD630" s="35">
        <f t="shared" ca="1" si="193"/>
        <v>76.115485564304436</v>
      </c>
    </row>
    <row r="631" spans="1:30" x14ac:dyDescent="0.25">
      <c r="A631" t="s">
        <v>212</v>
      </c>
      <c r="B631" t="s">
        <v>9</v>
      </c>
      <c r="C631" t="s">
        <v>214</v>
      </c>
      <c r="D631" s="37">
        <v>1303</v>
      </c>
      <c r="E631" s="37">
        <v>1375</v>
      </c>
      <c r="F631" s="37">
        <v>1187</v>
      </c>
      <c r="G631" s="37">
        <f t="shared" si="204"/>
        <v>1303</v>
      </c>
      <c r="H631" s="37">
        <f t="shared" si="194"/>
        <v>72</v>
      </c>
      <c r="I631" s="37">
        <f t="shared" si="195"/>
        <v>116</v>
      </c>
      <c r="J631" s="37">
        <f t="shared" si="196"/>
        <v>188</v>
      </c>
      <c r="K631" s="37">
        <f t="shared" si="205"/>
        <v>1</v>
      </c>
      <c r="L631" s="35">
        <f t="shared" si="210"/>
        <v>887</v>
      </c>
      <c r="O631">
        <v>625</v>
      </c>
      <c r="P631">
        <f t="shared" si="206"/>
        <v>419</v>
      </c>
      <c r="Q631">
        <f t="shared" si="207"/>
        <v>1</v>
      </c>
      <c r="R631">
        <f t="shared" ca="1" si="208"/>
        <v>2</v>
      </c>
      <c r="S631" t="str">
        <f t="shared" ca="1" si="190"/>
        <v>ER-EC-1</v>
      </c>
      <c r="T631" t="str">
        <f t="shared" ca="1" si="197"/>
        <v>TCU</v>
      </c>
      <c r="U631" t="str">
        <f t="shared" ca="1" si="198"/>
        <v>ZE</v>
      </c>
      <c r="V631" s="37">
        <f t="shared" ca="1" si="199"/>
        <v>1080.0236220472439</v>
      </c>
      <c r="W631" s="37">
        <f t="shared" ca="1" si="200"/>
        <v>1339.8661417322833</v>
      </c>
      <c r="X631" s="37">
        <f t="shared" ca="1" si="191"/>
        <v>2</v>
      </c>
      <c r="Y631" s="37">
        <f t="shared" ca="1" si="201"/>
        <v>2</v>
      </c>
      <c r="Z631" s="35">
        <f t="shared" ca="1" si="209"/>
        <v>800</v>
      </c>
      <c r="AA631" s="35">
        <f t="shared" ca="1" si="192"/>
        <v>1200</v>
      </c>
      <c r="AB631" s="35">
        <f t="shared" ca="1" si="202"/>
        <v>1080.0236220472439</v>
      </c>
      <c r="AC631" s="35">
        <f t="shared" ca="1" si="203"/>
        <v>1200</v>
      </c>
      <c r="AD631" s="35">
        <f t="shared" ca="1" si="193"/>
        <v>119.97637795275614</v>
      </c>
    </row>
    <row r="632" spans="1:30" x14ac:dyDescent="0.25">
      <c r="A632" t="s">
        <v>212</v>
      </c>
      <c r="B632" t="s">
        <v>9</v>
      </c>
      <c r="C632" t="s">
        <v>5</v>
      </c>
      <c r="D632" s="37">
        <v>1375</v>
      </c>
      <c r="E632" s="37">
        <v>1515</v>
      </c>
      <c r="F632" s="37">
        <v>1187</v>
      </c>
      <c r="G632" s="37">
        <f t="shared" si="204"/>
        <v>1375</v>
      </c>
      <c r="H632" s="37">
        <f t="shared" si="194"/>
        <v>140</v>
      </c>
      <c r="I632" s="37">
        <f t="shared" si="195"/>
        <v>188</v>
      </c>
      <c r="J632" s="37">
        <f t="shared" si="196"/>
        <v>328</v>
      </c>
      <c r="K632" s="37">
        <f t="shared" si="205"/>
        <v>1</v>
      </c>
      <c r="L632" s="35">
        <f t="shared" si="210"/>
        <v>888</v>
      </c>
      <c r="O632">
        <v>626</v>
      </c>
      <c r="P632">
        <f t="shared" si="206"/>
        <v>419</v>
      </c>
      <c r="Q632">
        <f t="shared" si="207"/>
        <v>2</v>
      </c>
      <c r="R632">
        <f t="shared" ca="1" si="208"/>
        <v>2</v>
      </c>
      <c r="S632" t="str">
        <f t="shared" ca="1" si="190"/>
        <v>ER-EC-1</v>
      </c>
      <c r="T632" t="str">
        <f t="shared" ca="1" si="197"/>
        <v>TCU</v>
      </c>
      <c r="U632" t="str">
        <f t="shared" ca="1" si="198"/>
        <v>ZE</v>
      </c>
      <c r="V632" s="37">
        <f t="shared" ca="1" si="199"/>
        <v>1080.0236220472439</v>
      </c>
      <c r="W632" s="37">
        <f t="shared" ca="1" si="200"/>
        <v>1339.8661417322833</v>
      </c>
      <c r="X632" s="37">
        <f t="shared" ca="1" si="191"/>
        <v>2</v>
      </c>
      <c r="Y632" s="37">
        <f t="shared" ca="1" si="201"/>
        <v>3</v>
      </c>
      <c r="Z632" s="35">
        <f t="shared" ca="1" si="209"/>
        <v>1200</v>
      </c>
      <c r="AA632" s="35">
        <f t="shared" ca="1" si="192"/>
        <v>1600</v>
      </c>
      <c r="AB632" s="35">
        <f t="shared" ca="1" si="202"/>
        <v>1200</v>
      </c>
      <c r="AC632" s="35">
        <f t="shared" ca="1" si="203"/>
        <v>1339.8661417322833</v>
      </c>
      <c r="AD632" s="35">
        <f t="shared" ca="1" si="193"/>
        <v>139.86614173228327</v>
      </c>
    </row>
    <row r="633" spans="1:30" x14ac:dyDescent="0.25">
      <c r="A633" t="s">
        <v>212</v>
      </c>
      <c r="B633" t="s">
        <v>9</v>
      </c>
      <c r="C633" t="s">
        <v>215</v>
      </c>
      <c r="D633" s="37">
        <v>1515</v>
      </c>
      <c r="E633" s="37">
        <v>1580</v>
      </c>
      <c r="F633" s="37">
        <v>1187</v>
      </c>
      <c r="G633" s="37">
        <f t="shared" si="204"/>
        <v>1515</v>
      </c>
      <c r="H633" s="37">
        <f t="shared" si="194"/>
        <v>65</v>
      </c>
      <c r="I633" s="37">
        <f t="shared" si="195"/>
        <v>328</v>
      </c>
      <c r="J633" s="37">
        <f t="shared" si="196"/>
        <v>393</v>
      </c>
      <c r="K633" s="37">
        <f t="shared" si="205"/>
        <v>1</v>
      </c>
      <c r="L633" s="35">
        <f t="shared" si="210"/>
        <v>889</v>
      </c>
      <c r="O633">
        <v>627</v>
      </c>
      <c r="P633">
        <f t="shared" si="206"/>
        <v>420</v>
      </c>
      <c r="Q633">
        <f t="shared" si="207"/>
        <v>1</v>
      </c>
      <c r="R633">
        <f t="shared" ca="1" si="208"/>
        <v>1</v>
      </c>
      <c r="S633" t="str">
        <f t="shared" ca="1" si="190"/>
        <v>ER-EC-1</v>
      </c>
      <c r="T633" t="str">
        <f t="shared" ca="1" si="197"/>
        <v>TCU</v>
      </c>
      <c r="U633" t="str">
        <f t="shared" ca="1" si="198"/>
        <v>ZE</v>
      </c>
      <c r="V633" s="37">
        <f t="shared" ca="1" si="199"/>
        <v>1339.8661417322833</v>
      </c>
      <c r="W633" s="37">
        <f t="shared" ca="1" si="200"/>
        <v>1418.9343832020995</v>
      </c>
      <c r="X633" s="37">
        <f t="shared" ca="1" si="191"/>
        <v>3</v>
      </c>
      <c r="Y633" s="37">
        <f t="shared" ca="1" si="201"/>
        <v>3</v>
      </c>
      <c r="Z633" s="35">
        <f t="shared" ca="1" si="209"/>
        <v>1200</v>
      </c>
      <c r="AA633" s="35">
        <f t="shared" ca="1" si="192"/>
        <v>1600</v>
      </c>
      <c r="AB633" s="35">
        <f t="shared" ca="1" si="202"/>
        <v>1339.8661417322833</v>
      </c>
      <c r="AC633" s="35">
        <f t="shared" ca="1" si="203"/>
        <v>1418.9343832020995</v>
      </c>
      <c r="AD633" s="35">
        <f t="shared" ca="1" si="193"/>
        <v>79.068241469816257</v>
      </c>
    </row>
    <row r="634" spans="1:30" x14ac:dyDescent="0.25">
      <c r="A634" t="s">
        <v>212</v>
      </c>
      <c r="B634" t="s">
        <v>9</v>
      </c>
      <c r="C634" t="s">
        <v>8</v>
      </c>
      <c r="D634" s="37">
        <v>1580</v>
      </c>
      <c r="E634" s="37">
        <v>1729.9999999999998</v>
      </c>
      <c r="F634" s="37">
        <v>1187</v>
      </c>
      <c r="G634" s="37">
        <f t="shared" si="204"/>
        <v>1580</v>
      </c>
      <c r="H634" s="37">
        <f t="shared" si="194"/>
        <v>149.99999999999977</v>
      </c>
      <c r="I634" s="37">
        <f t="shared" si="195"/>
        <v>393</v>
      </c>
      <c r="J634" s="37">
        <f t="shared" si="196"/>
        <v>542.99999999999977</v>
      </c>
      <c r="K634" s="37">
        <f t="shared" si="205"/>
        <v>2</v>
      </c>
      <c r="L634" s="35">
        <f t="shared" si="210"/>
        <v>890</v>
      </c>
      <c r="O634">
        <v>628</v>
      </c>
      <c r="P634">
        <f t="shared" si="206"/>
        <v>421</v>
      </c>
      <c r="Q634">
        <f t="shared" si="207"/>
        <v>1</v>
      </c>
      <c r="R634">
        <f t="shared" ca="1" si="208"/>
        <v>1</v>
      </c>
      <c r="S634" t="str">
        <f t="shared" ca="1" si="190"/>
        <v>ER-EC-1</v>
      </c>
      <c r="T634" t="str">
        <f t="shared" ca="1" si="197"/>
        <v>TCU</v>
      </c>
      <c r="U634" t="str">
        <f t="shared" ca="1" si="198"/>
        <v>ZE</v>
      </c>
      <c r="V634" s="37">
        <f t="shared" ca="1" si="199"/>
        <v>1418.9343832020995</v>
      </c>
      <c r="W634" s="37">
        <f t="shared" ca="1" si="200"/>
        <v>1514.0787401574803</v>
      </c>
      <c r="X634" s="37">
        <f t="shared" ca="1" si="191"/>
        <v>3</v>
      </c>
      <c r="Y634" s="37">
        <f t="shared" ca="1" si="201"/>
        <v>3</v>
      </c>
      <c r="Z634" s="35">
        <f t="shared" ca="1" si="209"/>
        <v>1200</v>
      </c>
      <c r="AA634" s="35">
        <f t="shared" ca="1" si="192"/>
        <v>1600</v>
      </c>
      <c r="AB634" s="35">
        <f t="shared" ca="1" si="202"/>
        <v>1418.9343832020995</v>
      </c>
      <c r="AC634" s="35">
        <f t="shared" ca="1" si="203"/>
        <v>1514.0787401574803</v>
      </c>
      <c r="AD634" s="35">
        <f t="shared" ca="1" si="193"/>
        <v>95.144356955380772</v>
      </c>
    </row>
    <row r="635" spans="1:30" x14ac:dyDescent="0.25">
      <c r="A635" t="s">
        <v>212</v>
      </c>
      <c r="B635" t="s">
        <v>9</v>
      </c>
      <c r="C635" t="s">
        <v>116</v>
      </c>
      <c r="D635" s="37">
        <v>1729.9999999999998</v>
      </c>
      <c r="E635" s="37">
        <v>1750.9999999999998</v>
      </c>
      <c r="F635" s="37">
        <v>1187</v>
      </c>
      <c r="G635" s="37">
        <f t="shared" si="204"/>
        <v>1729.9999999999998</v>
      </c>
      <c r="H635" s="37">
        <f t="shared" si="194"/>
        <v>21</v>
      </c>
      <c r="I635" s="37">
        <f t="shared" si="195"/>
        <v>542.99999999999977</v>
      </c>
      <c r="J635" s="37">
        <f t="shared" si="196"/>
        <v>563.99999999999977</v>
      </c>
      <c r="K635" s="37">
        <f t="shared" si="205"/>
        <v>1</v>
      </c>
      <c r="L635" s="35">
        <f t="shared" si="210"/>
        <v>892</v>
      </c>
      <c r="O635">
        <v>629</v>
      </c>
      <c r="P635">
        <f t="shared" si="206"/>
        <v>422</v>
      </c>
      <c r="Q635">
        <f t="shared" si="207"/>
        <v>1</v>
      </c>
      <c r="R635">
        <f t="shared" ca="1" si="208"/>
        <v>1</v>
      </c>
      <c r="S635" t="str">
        <f t="shared" ca="1" si="190"/>
        <v>ER-EC-1</v>
      </c>
      <c r="T635" t="str">
        <f t="shared" ca="1" si="197"/>
        <v>TCU</v>
      </c>
      <c r="U635" t="str">
        <f t="shared" ca="1" si="198"/>
        <v>ZE, QZ</v>
      </c>
      <c r="V635" s="37">
        <f t="shared" ca="1" si="199"/>
        <v>1514.0787401574803</v>
      </c>
      <c r="W635" s="37">
        <f t="shared" ca="1" si="200"/>
        <v>1524.9055118110236</v>
      </c>
      <c r="X635" s="37">
        <f t="shared" ca="1" si="191"/>
        <v>3</v>
      </c>
      <c r="Y635" s="37">
        <f t="shared" ca="1" si="201"/>
        <v>3</v>
      </c>
      <c r="Z635" s="35">
        <f t="shared" ca="1" si="209"/>
        <v>1200</v>
      </c>
      <c r="AA635" s="35">
        <f t="shared" ca="1" si="192"/>
        <v>1600</v>
      </c>
      <c r="AB635" s="35">
        <f t="shared" ca="1" si="202"/>
        <v>1514.0787401574803</v>
      </c>
      <c r="AC635" s="35">
        <f t="shared" ca="1" si="203"/>
        <v>1524.9055118110236</v>
      </c>
      <c r="AD635" s="35">
        <f t="shared" ca="1" si="193"/>
        <v>10.826771653543346</v>
      </c>
    </row>
    <row r="636" spans="1:30" x14ac:dyDescent="0.25">
      <c r="A636" t="s">
        <v>212</v>
      </c>
      <c r="B636" t="s">
        <v>11</v>
      </c>
      <c r="C636" t="s">
        <v>12</v>
      </c>
      <c r="D636" s="37">
        <v>1750.9999999999998</v>
      </c>
      <c r="E636" s="37">
        <v>1789.9999999999998</v>
      </c>
      <c r="F636" s="37">
        <v>1187</v>
      </c>
      <c r="G636" s="37">
        <f t="shared" si="204"/>
        <v>1750.9999999999998</v>
      </c>
      <c r="H636" s="37">
        <f t="shared" si="194"/>
        <v>39</v>
      </c>
      <c r="I636" s="37">
        <f t="shared" si="195"/>
        <v>563.99999999999977</v>
      </c>
      <c r="J636" s="37">
        <f t="shared" si="196"/>
        <v>602.99999999999977</v>
      </c>
      <c r="K636" s="37">
        <f t="shared" si="205"/>
        <v>1</v>
      </c>
      <c r="L636" s="35">
        <f t="shared" si="210"/>
        <v>893</v>
      </c>
      <c r="O636">
        <v>630</v>
      </c>
      <c r="P636">
        <f t="shared" si="206"/>
        <v>423</v>
      </c>
      <c r="Q636">
        <f t="shared" si="207"/>
        <v>1</v>
      </c>
      <c r="R636">
        <f t="shared" ca="1" si="208"/>
        <v>1</v>
      </c>
      <c r="S636" t="str">
        <f t="shared" ca="1" si="190"/>
        <v>ER-EC-1</v>
      </c>
      <c r="T636" t="str">
        <f t="shared" ca="1" si="197"/>
        <v>WTA</v>
      </c>
      <c r="U636" t="str">
        <f t="shared" ca="1" si="198"/>
        <v>DV</v>
      </c>
      <c r="V636" s="37">
        <f t="shared" ca="1" si="199"/>
        <v>1524.9055118110236</v>
      </c>
      <c r="W636" s="37">
        <f t="shared" ca="1" si="200"/>
        <v>1541.9658792650916</v>
      </c>
      <c r="X636" s="37">
        <f t="shared" ca="1" si="191"/>
        <v>3</v>
      </c>
      <c r="Y636" s="37">
        <f t="shared" ca="1" si="201"/>
        <v>3</v>
      </c>
      <c r="Z636" s="35">
        <f t="shared" ca="1" si="209"/>
        <v>1200</v>
      </c>
      <c r="AA636" s="35">
        <f t="shared" ca="1" si="192"/>
        <v>1600</v>
      </c>
      <c r="AB636" s="35">
        <f t="shared" ca="1" si="202"/>
        <v>1524.9055118110236</v>
      </c>
      <c r="AC636" s="35">
        <f t="shared" ca="1" si="203"/>
        <v>1541.9658792650916</v>
      </c>
      <c r="AD636" s="35">
        <f t="shared" ca="1" si="193"/>
        <v>17.060367454068</v>
      </c>
    </row>
    <row r="637" spans="1:30" x14ac:dyDescent="0.25">
      <c r="A637" t="s">
        <v>212</v>
      </c>
      <c r="B637" t="s">
        <v>11</v>
      </c>
      <c r="C637" t="s">
        <v>12</v>
      </c>
      <c r="D637" s="37">
        <v>1789.9999999999998</v>
      </c>
      <c r="E637" s="37">
        <v>1826.9999999999998</v>
      </c>
      <c r="F637" s="37">
        <v>1187</v>
      </c>
      <c r="G637" s="37">
        <f t="shared" si="204"/>
        <v>1789.9999999999998</v>
      </c>
      <c r="H637" s="37">
        <f t="shared" si="194"/>
        <v>37</v>
      </c>
      <c r="I637" s="37">
        <f t="shared" si="195"/>
        <v>602.99999999999977</v>
      </c>
      <c r="J637" s="37">
        <f t="shared" si="196"/>
        <v>639.99999999999977</v>
      </c>
      <c r="K637" s="37">
        <f t="shared" si="205"/>
        <v>1</v>
      </c>
      <c r="L637" s="35">
        <f t="shared" si="210"/>
        <v>894</v>
      </c>
      <c r="O637">
        <v>631</v>
      </c>
      <c r="P637">
        <f t="shared" si="206"/>
        <v>424</v>
      </c>
      <c r="Q637">
        <f t="shared" si="207"/>
        <v>1</v>
      </c>
      <c r="R637">
        <f t="shared" ca="1" si="208"/>
        <v>2</v>
      </c>
      <c r="S637" t="str">
        <f t="shared" ca="1" si="190"/>
        <v>ER-EC-1</v>
      </c>
      <c r="T637" t="str">
        <f t="shared" ca="1" si="197"/>
        <v>WTA</v>
      </c>
      <c r="U637" t="str">
        <f t="shared" ca="1" si="198"/>
        <v>GL</v>
      </c>
      <c r="V637" s="37">
        <f t="shared" ca="1" si="199"/>
        <v>1541.9658792650916</v>
      </c>
      <c r="W637" s="37">
        <f t="shared" ca="1" si="200"/>
        <v>1625.9553805774276</v>
      </c>
      <c r="X637" s="37">
        <f t="shared" ca="1" si="191"/>
        <v>3</v>
      </c>
      <c r="Y637" s="37">
        <f t="shared" ca="1" si="201"/>
        <v>3</v>
      </c>
      <c r="Z637" s="35">
        <f t="shared" ca="1" si="209"/>
        <v>1200</v>
      </c>
      <c r="AA637" s="35">
        <f t="shared" ca="1" si="192"/>
        <v>1600</v>
      </c>
      <c r="AB637" s="35">
        <f t="shared" ca="1" si="202"/>
        <v>1541.9658792650916</v>
      </c>
      <c r="AC637" s="35">
        <f t="shared" ca="1" si="203"/>
        <v>1600</v>
      </c>
      <c r="AD637" s="35">
        <f t="shared" ca="1" si="193"/>
        <v>58.034120734908356</v>
      </c>
    </row>
    <row r="638" spans="1:30" x14ac:dyDescent="0.25">
      <c r="A638" t="s">
        <v>212</v>
      </c>
      <c r="B638" t="s">
        <v>9</v>
      </c>
      <c r="C638" t="s">
        <v>123</v>
      </c>
      <c r="D638" s="37">
        <v>1826.9999999999998</v>
      </c>
      <c r="E638" s="37">
        <v>2015</v>
      </c>
      <c r="F638" s="37">
        <v>1187</v>
      </c>
      <c r="G638" s="37">
        <f t="shared" si="204"/>
        <v>1826.9999999999998</v>
      </c>
      <c r="H638" s="37">
        <f t="shared" si="194"/>
        <v>188.00000000000023</v>
      </c>
      <c r="I638" s="37">
        <f t="shared" si="195"/>
        <v>639.99999999999977</v>
      </c>
      <c r="J638" s="37">
        <f t="shared" si="196"/>
        <v>828</v>
      </c>
      <c r="K638" s="37">
        <f t="shared" si="205"/>
        <v>2</v>
      </c>
      <c r="L638" s="35">
        <f t="shared" si="210"/>
        <v>895</v>
      </c>
      <c r="O638">
        <v>632</v>
      </c>
      <c r="P638">
        <f t="shared" si="206"/>
        <v>424</v>
      </c>
      <c r="Q638">
        <f t="shared" si="207"/>
        <v>2</v>
      </c>
      <c r="R638">
        <f t="shared" ca="1" si="208"/>
        <v>2</v>
      </c>
      <c r="S638" t="str">
        <f t="shared" ref="S638:S701" ca="1" si="211">OFFSET($A$6,P638,0)</f>
        <v>ER-EC-1</v>
      </c>
      <c r="T638" t="str">
        <f t="shared" ca="1" si="197"/>
        <v>WTA</v>
      </c>
      <c r="U638" t="str">
        <f t="shared" ca="1" si="198"/>
        <v>GL</v>
      </c>
      <c r="V638" s="37">
        <f t="shared" ca="1" si="199"/>
        <v>1541.9658792650916</v>
      </c>
      <c r="W638" s="37">
        <f t="shared" ca="1" si="200"/>
        <v>1625.9553805774276</v>
      </c>
      <c r="X638" s="37">
        <f t="shared" ref="X638:X701" ca="1" si="212">TRUNC(V638/400)</f>
        <v>3</v>
      </c>
      <c r="Y638" s="37">
        <f t="shared" ca="1" si="201"/>
        <v>4</v>
      </c>
      <c r="Z638" s="35">
        <f t="shared" ca="1" si="209"/>
        <v>1600</v>
      </c>
      <c r="AA638" s="35">
        <f t="shared" ref="AA638:AA701" ca="1" si="213">400*(Y638+1)</f>
        <v>2000</v>
      </c>
      <c r="AB638" s="35">
        <f t="shared" ca="1" si="202"/>
        <v>1600</v>
      </c>
      <c r="AC638" s="35">
        <f t="shared" ca="1" si="203"/>
        <v>1625.9553805774276</v>
      </c>
      <c r="AD638" s="35">
        <f t="shared" ref="AD638:AD701" ca="1" si="214">AC638-AB638</f>
        <v>25.955380577427604</v>
      </c>
    </row>
    <row r="639" spans="1:30" x14ac:dyDescent="0.25">
      <c r="A639" t="s">
        <v>212</v>
      </c>
      <c r="B639" t="s">
        <v>11</v>
      </c>
      <c r="C639" t="s">
        <v>186</v>
      </c>
      <c r="D639" s="37">
        <v>2015</v>
      </c>
      <c r="E639" s="37">
        <v>2115</v>
      </c>
      <c r="F639" s="37">
        <v>1187</v>
      </c>
      <c r="G639" s="37">
        <f t="shared" si="204"/>
        <v>2015</v>
      </c>
      <c r="H639" s="37">
        <f t="shared" si="194"/>
        <v>100</v>
      </c>
      <c r="I639" s="37">
        <f t="shared" si="195"/>
        <v>828</v>
      </c>
      <c r="J639" s="37">
        <f t="shared" si="196"/>
        <v>928</v>
      </c>
      <c r="K639" s="37">
        <f t="shared" si="205"/>
        <v>1</v>
      </c>
      <c r="L639" s="35">
        <f t="shared" si="210"/>
        <v>897</v>
      </c>
      <c r="O639">
        <v>633</v>
      </c>
      <c r="P639">
        <f t="shared" si="206"/>
        <v>425</v>
      </c>
      <c r="Q639">
        <f t="shared" si="207"/>
        <v>1</v>
      </c>
      <c r="R639">
        <f t="shared" ca="1" si="208"/>
        <v>1</v>
      </c>
      <c r="S639" t="str">
        <f t="shared" ca="1" si="211"/>
        <v>ER-EC-1</v>
      </c>
      <c r="T639" t="str">
        <f t="shared" ca="1" si="197"/>
        <v>WTA</v>
      </c>
      <c r="U639" t="str">
        <f t="shared" ca="1" si="198"/>
        <v>DV</v>
      </c>
      <c r="V639" s="37">
        <f t="shared" ca="1" si="199"/>
        <v>1625.9553805774276</v>
      </c>
      <c r="W639" s="37">
        <f t="shared" ca="1" si="200"/>
        <v>1665.9816272965877</v>
      </c>
      <c r="X639" s="37">
        <f t="shared" ca="1" si="212"/>
        <v>4</v>
      </c>
      <c r="Y639" s="37">
        <f t="shared" ca="1" si="201"/>
        <v>4</v>
      </c>
      <c r="Z639" s="35">
        <f t="shared" ca="1" si="209"/>
        <v>1600</v>
      </c>
      <c r="AA639" s="35">
        <f t="shared" ca="1" si="213"/>
        <v>2000</v>
      </c>
      <c r="AB639" s="35">
        <f t="shared" ca="1" si="202"/>
        <v>1625.9553805774276</v>
      </c>
      <c r="AC639" s="35">
        <f t="shared" ca="1" si="203"/>
        <v>1665.9816272965877</v>
      </c>
      <c r="AD639" s="35">
        <f t="shared" ca="1" si="214"/>
        <v>40.026246719160099</v>
      </c>
    </row>
    <row r="640" spans="1:30" x14ac:dyDescent="0.25">
      <c r="A640" t="s">
        <v>212</v>
      </c>
      <c r="B640" t="s">
        <v>4</v>
      </c>
      <c r="C640" t="s">
        <v>166</v>
      </c>
      <c r="D640" s="37">
        <v>2115</v>
      </c>
      <c r="E640" s="37">
        <v>2125</v>
      </c>
      <c r="F640" s="37">
        <v>1187</v>
      </c>
      <c r="G640" s="37">
        <f t="shared" si="204"/>
        <v>2115</v>
      </c>
      <c r="H640" s="37">
        <f t="shared" si="194"/>
        <v>10</v>
      </c>
      <c r="I640" s="37">
        <f t="shared" si="195"/>
        <v>928</v>
      </c>
      <c r="J640" s="37">
        <f t="shared" si="196"/>
        <v>938</v>
      </c>
      <c r="K640" s="37">
        <f t="shared" si="205"/>
        <v>1</v>
      </c>
      <c r="L640" s="35">
        <f t="shared" si="210"/>
        <v>898</v>
      </c>
      <c r="O640">
        <v>634</v>
      </c>
      <c r="P640">
        <f t="shared" si="206"/>
        <v>426</v>
      </c>
      <c r="Q640">
        <f t="shared" si="207"/>
        <v>1</v>
      </c>
      <c r="R640">
        <f t="shared" ca="1" si="208"/>
        <v>1</v>
      </c>
      <c r="S640" t="str">
        <f t="shared" ca="1" si="211"/>
        <v>ER-EC-1</v>
      </c>
      <c r="T640" t="str">
        <f t="shared" ca="1" si="197"/>
        <v>VTA</v>
      </c>
      <c r="U640" t="str">
        <f t="shared" ca="1" si="198"/>
        <v>DV</v>
      </c>
      <c r="V640" s="37">
        <f t="shared" ca="1" si="199"/>
        <v>1665.9816272965877</v>
      </c>
      <c r="W640" s="37">
        <f t="shared" ca="1" si="200"/>
        <v>1744.0656167979</v>
      </c>
      <c r="X640" s="37">
        <f t="shared" ca="1" si="212"/>
        <v>4</v>
      </c>
      <c r="Y640" s="37">
        <f t="shared" ca="1" si="201"/>
        <v>4</v>
      </c>
      <c r="Z640" s="35">
        <f t="shared" ca="1" si="209"/>
        <v>1600</v>
      </c>
      <c r="AA640" s="35">
        <f t="shared" ca="1" si="213"/>
        <v>2000</v>
      </c>
      <c r="AB640" s="35">
        <f t="shared" ca="1" si="202"/>
        <v>1665.9816272965877</v>
      </c>
      <c r="AC640" s="35">
        <f t="shared" ca="1" si="203"/>
        <v>1744.0656167979</v>
      </c>
      <c r="AD640" s="35">
        <f t="shared" ca="1" si="214"/>
        <v>78.083989501312317</v>
      </c>
    </row>
    <row r="641" spans="1:30" x14ac:dyDescent="0.25">
      <c r="A641" t="s">
        <v>212</v>
      </c>
      <c r="B641" t="s">
        <v>4</v>
      </c>
      <c r="C641" t="s">
        <v>93</v>
      </c>
      <c r="D641" s="37">
        <v>2125</v>
      </c>
      <c r="E641" s="37">
        <v>2343</v>
      </c>
      <c r="F641" s="37">
        <v>1187</v>
      </c>
      <c r="G641" s="37">
        <f t="shared" si="204"/>
        <v>2125</v>
      </c>
      <c r="H641" s="37">
        <f t="shared" si="194"/>
        <v>218</v>
      </c>
      <c r="I641" s="37">
        <f t="shared" si="195"/>
        <v>938</v>
      </c>
      <c r="J641" s="37">
        <f t="shared" si="196"/>
        <v>1156</v>
      </c>
      <c r="K641" s="37">
        <f t="shared" si="205"/>
        <v>1</v>
      </c>
      <c r="L641" s="35">
        <f t="shared" si="210"/>
        <v>899</v>
      </c>
      <c r="O641">
        <v>635</v>
      </c>
      <c r="P641">
        <f t="shared" si="206"/>
        <v>427</v>
      </c>
      <c r="Q641">
        <f t="shared" si="207"/>
        <v>1</v>
      </c>
      <c r="R641">
        <f t="shared" ca="1" si="208"/>
        <v>3</v>
      </c>
      <c r="S641" t="str">
        <f t="shared" ca="1" si="211"/>
        <v>ER-EC-1</v>
      </c>
      <c r="T641" t="str">
        <f t="shared" ca="1" si="197"/>
        <v>TCU</v>
      </c>
      <c r="U641" t="str">
        <f t="shared" ca="1" si="198"/>
        <v>QF</v>
      </c>
      <c r="V641" s="37">
        <f t="shared" ca="1" si="199"/>
        <v>1744.0656167979</v>
      </c>
      <c r="W641" s="37">
        <f t="shared" ca="1" si="200"/>
        <v>2414.0131233595803</v>
      </c>
      <c r="X641" s="37">
        <f t="shared" ca="1" si="212"/>
        <v>4</v>
      </c>
      <c r="Y641" s="37">
        <f t="shared" ca="1" si="201"/>
        <v>4</v>
      </c>
      <c r="Z641" s="35">
        <f t="shared" ca="1" si="209"/>
        <v>1600</v>
      </c>
      <c r="AA641" s="35">
        <f t="shared" ca="1" si="213"/>
        <v>2000</v>
      </c>
      <c r="AB641" s="35">
        <f t="shared" ca="1" si="202"/>
        <v>1744.0656167979</v>
      </c>
      <c r="AC641" s="35">
        <f t="shared" ca="1" si="203"/>
        <v>2000</v>
      </c>
      <c r="AD641" s="35">
        <f t="shared" ca="1" si="214"/>
        <v>255.93438320209998</v>
      </c>
    </row>
    <row r="642" spans="1:30" x14ac:dyDescent="0.25">
      <c r="A642" t="s">
        <v>212</v>
      </c>
      <c r="B642" t="s">
        <v>4</v>
      </c>
      <c r="C642" t="s">
        <v>202</v>
      </c>
      <c r="D642" s="37">
        <v>2343</v>
      </c>
      <c r="E642" s="37">
        <v>2376</v>
      </c>
      <c r="F642" s="37">
        <v>1187</v>
      </c>
      <c r="G642" s="37">
        <f t="shared" si="204"/>
        <v>2343</v>
      </c>
      <c r="H642" s="37">
        <f t="shared" si="194"/>
        <v>33</v>
      </c>
      <c r="I642" s="37">
        <f t="shared" si="195"/>
        <v>1156</v>
      </c>
      <c r="J642" s="37">
        <f t="shared" si="196"/>
        <v>1189</v>
      </c>
      <c r="K642" s="37">
        <f t="shared" si="205"/>
        <v>1</v>
      </c>
      <c r="L642" s="35">
        <f t="shared" si="210"/>
        <v>900</v>
      </c>
      <c r="O642">
        <v>636</v>
      </c>
      <c r="P642">
        <f t="shared" si="206"/>
        <v>427</v>
      </c>
      <c r="Q642">
        <f t="shared" si="207"/>
        <v>2</v>
      </c>
      <c r="R642">
        <f t="shared" ca="1" si="208"/>
        <v>3</v>
      </c>
      <c r="S642" t="str">
        <f t="shared" ca="1" si="211"/>
        <v>ER-EC-1</v>
      </c>
      <c r="T642" t="str">
        <f t="shared" ca="1" si="197"/>
        <v>TCU</v>
      </c>
      <c r="U642" t="str">
        <f t="shared" ca="1" si="198"/>
        <v>QF</v>
      </c>
      <c r="V642" s="37">
        <f t="shared" ca="1" si="199"/>
        <v>1744.0656167979</v>
      </c>
      <c r="W642" s="37">
        <f t="shared" ca="1" si="200"/>
        <v>2414.0131233595803</v>
      </c>
      <c r="X642" s="37">
        <f t="shared" ca="1" si="212"/>
        <v>4</v>
      </c>
      <c r="Y642" s="37">
        <f t="shared" ca="1" si="201"/>
        <v>5</v>
      </c>
      <c r="Z642" s="35">
        <f t="shared" ca="1" si="209"/>
        <v>2000</v>
      </c>
      <c r="AA642" s="35">
        <f t="shared" ca="1" si="213"/>
        <v>2400</v>
      </c>
      <c r="AB642" s="35">
        <f t="shared" ca="1" si="202"/>
        <v>2000</v>
      </c>
      <c r="AC642" s="35">
        <f t="shared" ca="1" si="203"/>
        <v>2400</v>
      </c>
      <c r="AD642" s="35">
        <f t="shared" ca="1" si="214"/>
        <v>400</v>
      </c>
    </row>
    <row r="643" spans="1:30" x14ac:dyDescent="0.25">
      <c r="A643" t="s">
        <v>212</v>
      </c>
      <c r="B643" t="s">
        <v>4</v>
      </c>
      <c r="C643" t="s">
        <v>93</v>
      </c>
      <c r="D643" s="37">
        <v>2376</v>
      </c>
      <c r="E643" s="37">
        <v>2385</v>
      </c>
      <c r="F643" s="37">
        <v>1187</v>
      </c>
      <c r="G643" s="37">
        <f t="shared" si="204"/>
        <v>2376</v>
      </c>
      <c r="H643" s="37">
        <f t="shared" si="194"/>
        <v>9</v>
      </c>
      <c r="I643" s="37">
        <f t="shared" si="195"/>
        <v>1189</v>
      </c>
      <c r="J643" s="37">
        <f t="shared" si="196"/>
        <v>1198</v>
      </c>
      <c r="K643" s="37">
        <f t="shared" si="205"/>
        <v>1</v>
      </c>
      <c r="L643" s="35">
        <f t="shared" si="210"/>
        <v>901</v>
      </c>
      <c r="O643">
        <v>637</v>
      </c>
      <c r="P643">
        <f t="shared" si="206"/>
        <v>427</v>
      </c>
      <c r="Q643">
        <f t="shared" si="207"/>
        <v>3</v>
      </c>
      <c r="R643">
        <f t="shared" ca="1" si="208"/>
        <v>3</v>
      </c>
      <c r="S643" t="str">
        <f t="shared" ca="1" si="211"/>
        <v>ER-EC-1</v>
      </c>
      <c r="T643" t="str">
        <f t="shared" ca="1" si="197"/>
        <v>TCU</v>
      </c>
      <c r="U643" t="str">
        <f t="shared" ca="1" si="198"/>
        <v>QF</v>
      </c>
      <c r="V643" s="37">
        <f t="shared" ca="1" si="199"/>
        <v>1744.0656167979</v>
      </c>
      <c r="W643" s="37">
        <f t="shared" ca="1" si="200"/>
        <v>2414.0131233595803</v>
      </c>
      <c r="X643" s="37">
        <f t="shared" ca="1" si="212"/>
        <v>4</v>
      </c>
      <c r="Y643" s="37">
        <f t="shared" ca="1" si="201"/>
        <v>6</v>
      </c>
      <c r="Z643" s="35">
        <f t="shared" ca="1" si="209"/>
        <v>2400</v>
      </c>
      <c r="AA643" s="35">
        <f t="shared" ca="1" si="213"/>
        <v>2800</v>
      </c>
      <c r="AB643" s="35">
        <f t="shared" ca="1" si="202"/>
        <v>2400</v>
      </c>
      <c r="AC643" s="35">
        <f t="shared" ca="1" si="203"/>
        <v>2414.0131233595803</v>
      </c>
      <c r="AD643" s="35">
        <f t="shared" ca="1" si="214"/>
        <v>14.013123359580277</v>
      </c>
    </row>
    <row r="644" spans="1:30" x14ac:dyDescent="0.25">
      <c r="A644" t="s">
        <v>212</v>
      </c>
      <c r="B644" t="s">
        <v>11</v>
      </c>
      <c r="C644" t="s">
        <v>95</v>
      </c>
      <c r="D644" s="37">
        <v>2385</v>
      </c>
      <c r="E644" s="37">
        <v>2558</v>
      </c>
      <c r="F644" s="37">
        <v>1187</v>
      </c>
      <c r="G644" s="37">
        <f t="shared" si="204"/>
        <v>2385</v>
      </c>
      <c r="H644" s="37">
        <f t="shared" si="194"/>
        <v>173</v>
      </c>
      <c r="I644" s="37">
        <f t="shared" si="195"/>
        <v>1198</v>
      </c>
      <c r="J644" s="37">
        <f t="shared" si="196"/>
        <v>1371</v>
      </c>
      <c r="K644" s="37">
        <f t="shared" si="205"/>
        <v>2</v>
      </c>
      <c r="L644" s="35">
        <f t="shared" si="210"/>
        <v>902</v>
      </c>
      <c r="O644">
        <v>638</v>
      </c>
      <c r="P644">
        <f t="shared" si="206"/>
        <v>428</v>
      </c>
      <c r="Q644">
        <f t="shared" si="207"/>
        <v>1</v>
      </c>
      <c r="R644">
        <f t="shared" ca="1" si="208"/>
        <v>1</v>
      </c>
      <c r="S644" t="str">
        <f t="shared" ca="1" si="211"/>
        <v>ER-EC-1</v>
      </c>
      <c r="T644" t="str">
        <f t="shared" ca="1" si="197"/>
        <v>TCU</v>
      </c>
      <c r="U644" t="str">
        <f t="shared" ca="1" si="198"/>
        <v>QF</v>
      </c>
      <c r="V644" s="37">
        <f t="shared" ca="1" si="199"/>
        <v>2414.0131233595803</v>
      </c>
      <c r="W644" s="37">
        <f t="shared" ca="1" si="200"/>
        <v>2519</v>
      </c>
      <c r="X644" s="37">
        <f t="shared" ca="1" si="212"/>
        <v>6</v>
      </c>
      <c r="Y644" s="37">
        <f t="shared" ca="1" si="201"/>
        <v>6</v>
      </c>
      <c r="Z644" s="35">
        <f t="shared" ca="1" si="209"/>
        <v>2400</v>
      </c>
      <c r="AA644" s="35">
        <f t="shared" ca="1" si="213"/>
        <v>2800</v>
      </c>
      <c r="AB644" s="35">
        <f t="shared" ca="1" si="202"/>
        <v>2414.0131233595803</v>
      </c>
      <c r="AC644" s="35">
        <f t="shared" ca="1" si="203"/>
        <v>2519</v>
      </c>
      <c r="AD644" s="35">
        <f t="shared" ca="1" si="214"/>
        <v>104.98687664041972</v>
      </c>
    </row>
    <row r="645" spans="1:30" x14ac:dyDescent="0.25">
      <c r="A645" t="s">
        <v>212</v>
      </c>
      <c r="B645" t="s">
        <v>11</v>
      </c>
      <c r="C645" t="s">
        <v>95</v>
      </c>
      <c r="D645" s="37">
        <v>2558</v>
      </c>
      <c r="E645" s="37">
        <v>2655</v>
      </c>
      <c r="F645" s="37">
        <v>1187</v>
      </c>
      <c r="G645" s="37">
        <f t="shared" si="204"/>
        <v>2558</v>
      </c>
      <c r="H645" s="37">
        <f t="shared" ref="H645:H708" si="215">E645-G645</f>
        <v>97</v>
      </c>
      <c r="I645" s="37">
        <f t="shared" ref="I645:I708" si="216">IF(G645=F645,0,I644+H644)</f>
        <v>1371</v>
      </c>
      <c r="J645" s="37">
        <f t="shared" ref="J645:J708" si="217">I645+H645</f>
        <v>1468</v>
      </c>
      <c r="K645" s="37">
        <f t="shared" si="205"/>
        <v>1</v>
      </c>
      <c r="L645" s="35">
        <f t="shared" si="210"/>
        <v>904</v>
      </c>
      <c r="O645">
        <v>639</v>
      </c>
      <c r="P645">
        <f t="shared" si="206"/>
        <v>429</v>
      </c>
      <c r="Q645">
        <f t="shared" si="207"/>
        <v>1</v>
      </c>
      <c r="R645">
        <f t="shared" ca="1" si="208"/>
        <v>1</v>
      </c>
      <c r="S645" t="str">
        <f t="shared" ca="1" si="211"/>
        <v>ER-EC-1</v>
      </c>
      <c r="T645" t="str">
        <f t="shared" ca="1" si="197"/>
        <v>LFA</v>
      </c>
      <c r="U645" t="str">
        <f t="shared" ca="1" si="198"/>
        <v>QF</v>
      </c>
      <c r="V645" s="37">
        <f t="shared" ca="1" si="199"/>
        <v>2519</v>
      </c>
      <c r="W645" s="37">
        <f t="shared" ca="1" si="200"/>
        <v>2755.8766404199478</v>
      </c>
      <c r="X645" s="37">
        <f t="shared" ca="1" si="212"/>
        <v>6</v>
      </c>
      <c r="Y645" s="37">
        <f t="shared" ca="1" si="201"/>
        <v>6</v>
      </c>
      <c r="Z645" s="35">
        <f t="shared" ca="1" si="209"/>
        <v>2400</v>
      </c>
      <c r="AA645" s="35">
        <f t="shared" ca="1" si="213"/>
        <v>2800</v>
      </c>
      <c r="AB645" s="35">
        <f t="shared" ca="1" si="202"/>
        <v>2519</v>
      </c>
      <c r="AC645" s="35">
        <f t="shared" ca="1" si="203"/>
        <v>2755.8766404199478</v>
      </c>
      <c r="AD645" s="35">
        <f t="shared" ca="1" si="214"/>
        <v>236.87664041994776</v>
      </c>
    </row>
    <row r="646" spans="1:30" x14ac:dyDescent="0.25">
      <c r="A646" t="s">
        <v>212</v>
      </c>
      <c r="B646" t="s">
        <v>11</v>
      </c>
      <c r="C646" t="s">
        <v>93</v>
      </c>
      <c r="D646" s="37">
        <v>2655</v>
      </c>
      <c r="E646" s="37">
        <v>2744</v>
      </c>
      <c r="F646" s="37">
        <v>1187</v>
      </c>
      <c r="G646" s="37">
        <f t="shared" si="204"/>
        <v>2655</v>
      </c>
      <c r="H646" s="37">
        <f t="shared" si="215"/>
        <v>89</v>
      </c>
      <c r="I646" s="37">
        <f t="shared" si="216"/>
        <v>1468</v>
      </c>
      <c r="J646" s="37">
        <f t="shared" si="217"/>
        <v>1557</v>
      </c>
      <c r="K646" s="37">
        <f t="shared" si="205"/>
        <v>1</v>
      </c>
      <c r="L646" s="35">
        <f t="shared" si="210"/>
        <v>905</v>
      </c>
      <c r="O646">
        <v>640</v>
      </c>
      <c r="P646">
        <f t="shared" si="206"/>
        <v>430</v>
      </c>
      <c r="Q646">
        <f t="shared" si="207"/>
        <v>1</v>
      </c>
      <c r="R646">
        <f t="shared" ca="1" si="208"/>
        <v>2</v>
      </c>
      <c r="S646" t="str">
        <f t="shared" ca="1" si="211"/>
        <v>ER-EC-1</v>
      </c>
      <c r="T646" t="str">
        <f t="shared" ca="1" si="197"/>
        <v>LFA</v>
      </c>
      <c r="U646" t="str">
        <f t="shared" ca="1" si="198"/>
        <v>GL, QF</v>
      </c>
      <c r="V646" s="37">
        <f t="shared" ca="1" si="199"/>
        <v>2755.8766404199478</v>
      </c>
      <c r="W646" s="37">
        <f t="shared" ca="1" si="200"/>
        <v>2804.1049868766404</v>
      </c>
      <c r="X646" s="37">
        <f t="shared" ca="1" si="212"/>
        <v>6</v>
      </c>
      <c r="Y646" s="37">
        <f t="shared" ca="1" si="201"/>
        <v>6</v>
      </c>
      <c r="Z646" s="35">
        <f t="shared" ca="1" si="209"/>
        <v>2400</v>
      </c>
      <c r="AA646" s="35">
        <f t="shared" ca="1" si="213"/>
        <v>2800</v>
      </c>
      <c r="AB646" s="35">
        <f t="shared" ca="1" si="202"/>
        <v>2755.8766404199478</v>
      </c>
      <c r="AC646" s="35">
        <f t="shared" ca="1" si="203"/>
        <v>2800</v>
      </c>
      <c r="AD646" s="35">
        <f t="shared" ca="1" si="214"/>
        <v>44.123359580052238</v>
      </c>
    </row>
    <row r="647" spans="1:30" x14ac:dyDescent="0.25">
      <c r="A647" t="s">
        <v>212</v>
      </c>
      <c r="B647" t="s">
        <v>4</v>
      </c>
      <c r="C647" t="s">
        <v>93</v>
      </c>
      <c r="D647" s="37">
        <v>2744</v>
      </c>
      <c r="E647" s="37">
        <v>2806</v>
      </c>
      <c r="F647" s="37">
        <v>1187</v>
      </c>
      <c r="G647" s="37">
        <f t="shared" si="204"/>
        <v>2744</v>
      </c>
      <c r="H647" s="37">
        <f t="shared" si="215"/>
        <v>62</v>
      </c>
      <c r="I647" s="37">
        <f t="shared" si="216"/>
        <v>1557</v>
      </c>
      <c r="J647" s="37">
        <f t="shared" si="217"/>
        <v>1619</v>
      </c>
      <c r="K647" s="37">
        <f t="shared" si="205"/>
        <v>2</v>
      </c>
      <c r="L647" s="35">
        <f t="shared" si="210"/>
        <v>906</v>
      </c>
      <c r="O647">
        <v>641</v>
      </c>
      <c r="P647">
        <f t="shared" si="206"/>
        <v>430</v>
      </c>
      <c r="Q647">
        <f t="shared" si="207"/>
        <v>2</v>
      </c>
      <c r="R647">
        <f t="shared" ca="1" si="208"/>
        <v>2</v>
      </c>
      <c r="S647" t="str">
        <f t="shared" ca="1" si="211"/>
        <v>ER-EC-1</v>
      </c>
      <c r="T647" t="str">
        <f t="shared" ref="T647:T710" ca="1" si="218">OFFSET($B$6,$P647,0)</f>
        <v>LFA</v>
      </c>
      <c r="U647" t="str">
        <f t="shared" ref="U647:U710" ca="1" si="219">OFFSET($C$6,$P647,0)</f>
        <v>GL, QF</v>
      </c>
      <c r="V647" s="37">
        <f t="shared" ref="V647:V710" ca="1" si="220">OFFSET($I$6,$P647,0)</f>
        <v>2755.8766404199478</v>
      </c>
      <c r="W647" s="37">
        <f t="shared" ref="W647:W710" ca="1" si="221">OFFSET($J$6,$P647,0)</f>
        <v>2804.1049868766404</v>
      </c>
      <c r="X647" s="37">
        <f t="shared" ca="1" si="212"/>
        <v>6</v>
      </c>
      <c r="Y647" s="37">
        <f t="shared" ref="Y647:Y710" ca="1" si="222">IF(Q647=1,X647,Y646+1)</f>
        <v>7</v>
      </c>
      <c r="Z647" s="35">
        <f t="shared" ca="1" si="209"/>
        <v>2800</v>
      </c>
      <c r="AA647" s="35">
        <f t="shared" ca="1" si="213"/>
        <v>3200</v>
      </c>
      <c r="AB647" s="35">
        <f t="shared" ref="AB647:AB710" ca="1" si="223">IF(Q647=1,V647,Z647)</f>
        <v>2800</v>
      </c>
      <c r="AC647" s="35">
        <f t="shared" ref="AC647:AC710" ca="1" si="224">IF(Q647=R647,W647,AA647)</f>
        <v>2804.1049868766404</v>
      </c>
      <c r="AD647" s="35">
        <f t="shared" ca="1" si="214"/>
        <v>4.1049868766403961</v>
      </c>
    </row>
    <row r="648" spans="1:30" x14ac:dyDescent="0.25">
      <c r="A648" t="s">
        <v>212</v>
      </c>
      <c r="B648" t="s">
        <v>4</v>
      </c>
      <c r="C648" t="s">
        <v>93</v>
      </c>
      <c r="D648" s="37">
        <v>2806</v>
      </c>
      <c r="E648" s="37">
        <v>3058</v>
      </c>
      <c r="F648" s="37">
        <v>1187</v>
      </c>
      <c r="G648" s="37">
        <f t="shared" ref="G648:G711" si="225">IF(A647=A648,D648,F648)</f>
        <v>2806</v>
      </c>
      <c r="H648" s="37">
        <f t="shared" si="215"/>
        <v>252</v>
      </c>
      <c r="I648" s="37">
        <f t="shared" si="216"/>
        <v>1619</v>
      </c>
      <c r="J648" s="37">
        <f t="shared" si="217"/>
        <v>1871</v>
      </c>
      <c r="K648" s="37">
        <f t="shared" ref="K648:K711" si="226">((INT(J648/400)+1) - (INT(I648/400)+1))+1</f>
        <v>1</v>
      </c>
      <c r="L648" s="35">
        <f t="shared" si="210"/>
        <v>908</v>
      </c>
      <c r="O648">
        <v>642</v>
      </c>
      <c r="P648">
        <f t="shared" ref="P648:P711" si="227">MATCH(O648,$L$7:$L$99991)</f>
        <v>431</v>
      </c>
      <c r="Q648">
        <f t="shared" ref="Q648:Q711" si="228">IF(P648=P647,Q647+1,1)</f>
        <v>1</v>
      </c>
      <c r="R648">
        <f t="shared" ref="R648:R711" ca="1" si="229">OFFSET($K$6,P648,0)</f>
        <v>1</v>
      </c>
      <c r="S648" t="str">
        <f t="shared" ca="1" si="211"/>
        <v>ER-EC-1</v>
      </c>
      <c r="T648" t="str">
        <f t="shared" ca="1" si="218"/>
        <v>TCU</v>
      </c>
      <c r="U648" t="str">
        <f t="shared" ca="1" si="219"/>
        <v>QF</v>
      </c>
      <c r="V648" s="37">
        <f t="shared" ca="1" si="220"/>
        <v>2804.1049868766404</v>
      </c>
      <c r="W648" s="37">
        <f t="shared" ca="1" si="221"/>
        <v>2922.8713910761153</v>
      </c>
      <c r="X648" s="37">
        <f t="shared" ca="1" si="212"/>
        <v>7</v>
      </c>
      <c r="Y648" s="37">
        <f t="shared" ca="1" si="222"/>
        <v>7</v>
      </c>
      <c r="Z648" s="35">
        <f t="shared" ref="Z648:Z711" ca="1" si="230">AA648-400</f>
        <v>2800</v>
      </c>
      <c r="AA648" s="35">
        <f t="shared" ca="1" si="213"/>
        <v>3200</v>
      </c>
      <c r="AB648" s="35">
        <f t="shared" ca="1" si="223"/>
        <v>2804.1049868766404</v>
      </c>
      <c r="AC648" s="35">
        <f t="shared" ca="1" si="224"/>
        <v>2922.8713910761153</v>
      </c>
      <c r="AD648" s="35">
        <f t="shared" ca="1" si="214"/>
        <v>118.76640419947489</v>
      </c>
    </row>
    <row r="649" spans="1:30" x14ac:dyDescent="0.25">
      <c r="A649" t="s">
        <v>212</v>
      </c>
      <c r="B649" t="s">
        <v>11</v>
      </c>
      <c r="C649" t="s">
        <v>181</v>
      </c>
      <c r="D649" s="37">
        <v>3058</v>
      </c>
      <c r="E649" s="37">
        <v>3220</v>
      </c>
      <c r="F649" s="37">
        <v>1187</v>
      </c>
      <c r="G649" s="37">
        <f t="shared" si="225"/>
        <v>3058</v>
      </c>
      <c r="H649" s="37">
        <f t="shared" si="215"/>
        <v>162</v>
      </c>
      <c r="I649" s="37">
        <f t="shared" si="216"/>
        <v>1871</v>
      </c>
      <c r="J649" s="37">
        <f t="shared" si="217"/>
        <v>2033</v>
      </c>
      <c r="K649" s="37">
        <f t="shared" si="226"/>
        <v>2</v>
      </c>
      <c r="L649" s="35">
        <f t="shared" ref="L649:L712" si="231">L648+K648</f>
        <v>909</v>
      </c>
      <c r="O649">
        <v>643</v>
      </c>
      <c r="P649">
        <f t="shared" si="227"/>
        <v>432</v>
      </c>
      <c r="Q649">
        <f t="shared" si="228"/>
        <v>1</v>
      </c>
      <c r="R649">
        <f t="shared" ca="1" si="229"/>
        <v>1</v>
      </c>
      <c r="S649" t="str">
        <f t="shared" ca="1" si="211"/>
        <v>ER-EC-1</v>
      </c>
      <c r="T649" t="str">
        <f t="shared" ca="1" si="218"/>
        <v>TCU</v>
      </c>
      <c r="U649" t="str">
        <f t="shared" ca="1" si="219"/>
        <v>QF</v>
      </c>
      <c r="V649" s="37">
        <f t="shared" ca="1" si="220"/>
        <v>2922.8713910761153</v>
      </c>
      <c r="W649" s="37">
        <f t="shared" ca="1" si="221"/>
        <v>2964.8661417322837</v>
      </c>
      <c r="X649" s="37">
        <f t="shared" ca="1" si="212"/>
        <v>7</v>
      </c>
      <c r="Y649" s="37">
        <f t="shared" ca="1" si="222"/>
        <v>7</v>
      </c>
      <c r="Z649" s="35">
        <f t="shared" ca="1" si="230"/>
        <v>2800</v>
      </c>
      <c r="AA649" s="35">
        <f t="shared" ca="1" si="213"/>
        <v>3200</v>
      </c>
      <c r="AB649" s="35">
        <f t="shared" ca="1" si="223"/>
        <v>2922.8713910761153</v>
      </c>
      <c r="AC649" s="35">
        <f t="shared" ca="1" si="224"/>
        <v>2964.8661417322837</v>
      </c>
      <c r="AD649" s="35">
        <f t="shared" ca="1" si="214"/>
        <v>41.994750656168435</v>
      </c>
    </row>
    <row r="650" spans="1:30" x14ac:dyDescent="0.25">
      <c r="A650" t="s">
        <v>212</v>
      </c>
      <c r="B650" t="s">
        <v>11</v>
      </c>
      <c r="C650" t="s">
        <v>93</v>
      </c>
      <c r="D650" s="37">
        <v>3220</v>
      </c>
      <c r="E650" s="37">
        <v>3254.5275590551182</v>
      </c>
      <c r="F650" s="37">
        <v>1187</v>
      </c>
      <c r="G650" s="37">
        <f t="shared" si="225"/>
        <v>3220</v>
      </c>
      <c r="H650" s="37">
        <f t="shared" si="215"/>
        <v>34.527559055118218</v>
      </c>
      <c r="I650" s="37">
        <f t="shared" si="216"/>
        <v>2033</v>
      </c>
      <c r="J650" s="37">
        <f t="shared" si="217"/>
        <v>2067.5275590551182</v>
      </c>
      <c r="K650" s="37">
        <f t="shared" si="226"/>
        <v>1</v>
      </c>
      <c r="L650" s="35">
        <f t="shared" si="231"/>
        <v>911</v>
      </c>
      <c r="O650">
        <v>644</v>
      </c>
      <c r="P650">
        <f t="shared" si="227"/>
        <v>433</v>
      </c>
      <c r="Q650">
        <f t="shared" si="228"/>
        <v>1</v>
      </c>
      <c r="R650">
        <f t="shared" ca="1" si="229"/>
        <v>1</v>
      </c>
      <c r="S650" t="str">
        <f t="shared" ca="1" si="211"/>
        <v>ER-EC-1</v>
      </c>
      <c r="T650" t="str">
        <f t="shared" ca="1" si="218"/>
        <v>LFA</v>
      </c>
      <c r="U650" t="str">
        <f t="shared" ca="1" si="219"/>
        <v>QF, AR, CC</v>
      </c>
      <c r="V650" s="37">
        <f t="shared" ca="1" si="220"/>
        <v>2964.8661417322837</v>
      </c>
      <c r="W650" s="37">
        <f t="shared" ca="1" si="221"/>
        <v>3144</v>
      </c>
      <c r="X650" s="37">
        <f t="shared" ca="1" si="212"/>
        <v>7</v>
      </c>
      <c r="Y650" s="37">
        <f t="shared" ca="1" si="222"/>
        <v>7</v>
      </c>
      <c r="Z650" s="35">
        <f t="shared" ca="1" si="230"/>
        <v>2800</v>
      </c>
      <c r="AA650" s="35">
        <f t="shared" ca="1" si="213"/>
        <v>3200</v>
      </c>
      <c r="AB650" s="35">
        <f t="shared" ca="1" si="223"/>
        <v>2964.8661417322837</v>
      </c>
      <c r="AC650" s="35">
        <f t="shared" ca="1" si="224"/>
        <v>3144</v>
      </c>
      <c r="AD650" s="35">
        <f t="shared" ca="1" si="214"/>
        <v>179.13385826771628</v>
      </c>
    </row>
    <row r="651" spans="1:30" x14ac:dyDescent="0.25">
      <c r="A651" t="s">
        <v>135</v>
      </c>
      <c r="B651" t="s">
        <v>11</v>
      </c>
      <c r="C651" t="s">
        <v>18</v>
      </c>
      <c r="D651" s="37">
        <v>1804.1338582677163</v>
      </c>
      <c r="E651" s="37">
        <v>2193.8976377952758</v>
      </c>
      <c r="F651" s="37">
        <v>2099</v>
      </c>
      <c r="G651" s="37">
        <f t="shared" si="225"/>
        <v>2099</v>
      </c>
      <c r="H651" s="37">
        <f t="shared" si="215"/>
        <v>94.897637795275841</v>
      </c>
      <c r="I651" s="37">
        <f t="shared" si="216"/>
        <v>0</v>
      </c>
      <c r="J651" s="37">
        <f t="shared" si="217"/>
        <v>94.897637795275841</v>
      </c>
      <c r="K651" s="37">
        <f t="shared" si="226"/>
        <v>1</v>
      </c>
      <c r="L651" s="35">
        <f t="shared" si="231"/>
        <v>912</v>
      </c>
      <c r="O651">
        <v>645</v>
      </c>
      <c r="P651">
        <f t="shared" si="227"/>
        <v>434</v>
      </c>
      <c r="Q651">
        <f t="shared" si="228"/>
        <v>1</v>
      </c>
      <c r="R651">
        <f t="shared" ca="1" si="229"/>
        <v>2</v>
      </c>
      <c r="S651" t="str">
        <f t="shared" ca="1" si="211"/>
        <v>ER-EC-2A</v>
      </c>
      <c r="T651" t="str">
        <f t="shared" ca="1" si="218"/>
        <v>TCU</v>
      </c>
      <c r="U651" t="str">
        <f t="shared" ca="1" si="219"/>
        <v>ZE, QZ</v>
      </c>
      <c r="V651" s="37">
        <f t="shared" ca="1" si="220"/>
        <v>0</v>
      </c>
      <c r="W651" s="37">
        <f t="shared" ca="1" si="221"/>
        <v>562.03937007874015</v>
      </c>
      <c r="X651" s="37">
        <f t="shared" ca="1" si="212"/>
        <v>0</v>
      </c>
      <c r="Y651" s="37">
        <f t="shared" ca="1" si="222"/>
        <v>0</v>
      </c>
      <c r="Z651" s="35">
        <f t="shared" ca="1" si="230"/>
        <v>0</v>
      </c>
      <c r="AA651" s="35">
        <f t="shared" ca="1" si="213"/>
        <v>400</v>
      </c>
      <c r="AB651" s="35">
        <f t="shared" ca="1" si="223"/>
        <v>0</v>
      </c>
      <c r="AC651" s="35">
        <f t="shared" ca="1" si="224"/>
        <v>400</v>
      </c>
      <c r="AD651" s="35">
        <f t="shared" ca="1" si="214"/>
        <v>400</v>
      </c>
    </row>
    <row r="652" spans="1:30" x14ac:dyDescent="0.25">
      <c r="A652" t="s">
        <v>135</v>
      </c>
      <c r="B652" t="s">
        <v>11</v>
      </c>
      <c r="C652" t="s">
        <v>18</v>
      </c>
      <c r="D652" s="37">
        <v>2193.8976377952758</v>
      </c>
      <c r="E652" s="37">
        <v>2366.1417322834645</v>
      </c>
      <c r="F652" s="37">
        <v>2099</v>
      </c>
      <c r="G652" s="37">
        <f t="shared" si="225"/>
        <v>2193.8976377952758</v>
      </c>
      <c r="H652" s="37">
        <f t="shared" si="215"/>
        <v>172.24409448818869</v>
      </c>
      <c r="I652" s="37">
        <f t="shared" si="216"/>
        <v>94.897637795275841</v>
      </c>
      <c r="J652" s="37">
        <f t="shared" si="217"/>
        <v>267.14173228346453</v>
      </c>
      <c r="K652" s="37">
        <f t="shared" si="226"/>
        <v>1</v>
      </c>
      <c r="L652" s="35">
        <f t="shared" si="231"/>
        <v>913</v>
      </c>
      <c r="O652">
        <v>646</v>
      </c>
      <c r="P652">
        <f t="shared" si="227"/>
        <v>434</v>
      </c>
      <c r="Q652">
        <f t="shared" si="228"/>
        <v>2</v>
      </c>
      <c r="R652">
        <f t="shared" ca="1" si="229"/>
        <v>2</v>
      </c>
      <c r="S652" t="str">
        <f t="shared" ca="1" si="211"/>
        <v>ER-EC-2A</v>
      </c>
      <c r="T652" t="str">
        <f t="shared" ca="1" si="218"/>
        <v>TCU</v>
      </c>
      <c r="U652" t="str">
        <f t="shared" ca="1" si="219"/>
        <v>ZE, QZ</v>
      </c>
      <c r="V652" s="37">
        <f t="shared" ca="1" si="220"/>
        <v>0</v>
      </c>
      <c r="W652" s="37">
        <f t="shared" ca="1" si="221"/>
        <v>562.03937007874015</v>
      </c>
      <c r="X652" s="37">
        <f t="shared" ca="1" si="212"/>
        <v>0</v>
      </c>
      <c r="Y652" s="37">
        <f t="shared" ca="1" si="222"/>
        <v>1</v>
      </c>
      <c r="Z652" s="35">
        <f t="shared" ca="1" si="230"/>
        <v>400</v>
      </c>
      <c r="AA652" s="35">
        <f t="shared" ca="1" si="213"/>
        <v>800</v>
      </c>
      <c r="AB652" s="35">
        <f t="shared" ca="1" si="223"/>
        <v>400</v>
      </c>
      <c r="AC652" s="35">
        <f t="shared" ca="1" si="224"/>
        <v>562.03937007874015</v>
      </c>
      <c r="AD652" s="35">
        <f t="shared" ca="1" si="214"/>
        <v>162.03937007874015</v>
      </c>
    </row>
    <row r="653" spans="1:30" x14ac:dyDescent="0.25">
      <c r="A653" t="s">
        <v>135</v>
      </c>
      <c r="B653" t="s">
        <v>11</v>
      </c>
      <c r="C653" t="s">
        <v>12</v>
      </c>
      <c r="D653" s="37">
        <v>2366.1417322834645</v>
      </c>
      <c r="E653" s="37">
        <v>2809.0551181102364</v>
      </c>
      <c r="F653" s="37">
        <v>2099</v>
      </c>
      <c r="G653" s="37">
        <f t="shared" si="225"/>
        <v>2366.1417322834645</v>
      </c>
      <c r="H653" s="37">
        <f t="shared" si="215"/>
        <v>442.9133858267719</v>
      </c>
      <c r="I653" s="37">
        <f t="shared" si="216"/>
        <v>267.14173228346453</v>
      </c>
      <c r="J653" s="37">
        <f t="shared" si="217"/>
        <v>710.05511811023644</v>
      </c>
      <c r="K653" s="37">
        <f t="shared" si="226"/>
        <v>2</v>
      </c>
      <c r="L653" s="35">
        <f t="shared" si="231"/>
        <v>914</v>
      </c>
      <c r="O653">
        <v>647</v>
      </c>
      <c r="P653">
        <f t="shared" si="227"/>
        <v>435</v>
      </c>
      <c r="Q653">
        <f t="shared" si="228"/>
        <v>1</v>
      </c>
      <c r="R653">
        <f t="shared" ca="1" si="229"/>
        <v>1</v>
      </c>
      <c r="S653" t="str">
        <f t="shared" ca="1" si="211"/>
        <v>ER-EC-2A</v>
      </c>
      <c r="T653" t="str">
        <f t="shared" ca="1" si="218"/>
        <v>TCU</v>
      </c>
      <c r="U653" t="str">
        <f t="shared" ca="1" si="219"/>
        <v>QF</v>
      </c>
      <c r="V653" s="37">
        <f t="shared" ca="1" si="220"/>
        <v>562.03937007874015</v>
      </c>
      <c r="W653" s="37">
        <f t="shared" ca="1" si="221"/>
        <v>655.87139107611529</v>
      </c>
      <c r="X653" s="37">
        <f t="shared" ca="1" si="212"/>
        <v>1</v>
      </c>
      <c r="Y653" s="37">
        <f t="shared" ca="1" si="222"/>
        <v>1</v>
      </c>
      <c r="Z653" s="35">
        <f t="shared" ca="1" si="230"/>
        <v>400</v>
      </c>
      <c r="AA653" s="35">
        <f t="shared" ca="1" si="213"/>
        <v>800</v>
      </c>
      <c r="AB653" s="35">
        <f t="shared" ca="1" si="223"/>
        <v>562.03937007874015</v>
      </c>
      <c r="AC653" s="35">
        <f t="shared" ca="1" si="224"/>
        <v>655.87139107611529</v>
      </c>
      <c r="AD653" s="35">
        <f t="shared" ca="1" si="214"/>
        <v>93.832020997375139</v>
      </c>
    </row>
    <row r="654" spans="1:30" x14ac:dyDescent="0.25">
      <c r="A654" t="s">
        <v>135</v>
      </c>
      <c r="B654" t="s">
        <v>11</v>
      </c>
      <c r="C654" t="s">
        <v>38</v>
      </c>
      <c r="D654" s="37">
        <v>2809.0551181102364</v>
      </c>
      <c r="E654" s="37">
        <v>2898.9501312335956</v>
      </c>
      <c r="F654" s="37">
        <v>2099</v>
      </c>
      <c r="G654" s="37">
        <f t="shared" si="225"/>
        <v>2809.0551181102364</v>
      </c>
      <c r="H654" s="37">
        <f t="shared" si="215"/>
        <v>89.895013123359149</v>
      </c>
      <c r="I654" s="37">
        <f t="shared" si="216"/>
        <v>710.05511811023644</v>
      </c>
      <c r="J654" s="37">
        <f t="shared" si="217"/>
        <v>799.95013123359558</v>
      </c>
      <c r="K654" s="37">
        <f t="shared" si="226"/>
        <v>1</v>
      </c>
      <c r="L654" s="35">
        <f t="shared" si="231"/>
        <v>916</v>
      </c>
      <c r="O654">
        <v>648</v>
      </c>
      <c r="P654">
        <f t="shared" si="227"/>
        <v>436</v>
      </c>
      <c r="Q654">
        <f t="shared" si="228"/>
        <v>1</v>
      </c>
      <c r="R654">
        <f t="shared" ca="1" si="229"/>
        <v>3</v>
      </c>
      <c r="S654" t="str">
        <f t="shared" ca="1" si="211"/>
        <v>ER-EC-2A</v>
      </c>
      <c r="T654" t="str">
        <f t="shared" ca="1" si="218"/>
        <v>TCU</v>
      </c>
      <c r="U654" t="str">
        <f t="shared" ca="1" si="219"/>
        <v>QF</v>
      </c>
      <c r="V654" s="37">
        <f t="shared" ca="1" si="220"/>
        <v>655.87139107611529</v>
      </c>
      <c r="W654" s="37">
        <f t="shared" ca="1" si="221"/>
        <v>1374.0472440944877</v>
      </c>
      <c r="X654" s="37">
        <f t="shared" ca="1" si="212"/>
        <v>1</v>
      </c>
      <c r="Y654" s="37">
        <f t="shared" ca="1" si="222"/>
        <v>1</v>
      </c>
      <c r="Z654" s="35">
        <f t="shared" ca="1" si="230"/>
        <v>400</v>
      </c>
      <c r="AA654" s="35">
        <f t="shared" ca="1" si="213"/>
        <v>800</v>
      </c>
      <c r="AB654" s="35">
        <f t="shared" ca="1" si="223"/>
        <v>655.87139107611529</v>
      </c>
      <c r="AC654" s="35">
        <f t="shared" ca="1" si="224"/>
        <v>800</v>
      </c>
      <c r="AD654" s="35">
        <f t="shared" ca="1" si="214"/>
        <v>144.12860892388471</v>
      </c>
    </row>
    <row r="655" spans="1:30" x14ac:dyDescent="0.25">
      <c r="A655" t="s">
        <v>135</v>
      </c>
      <c r="B655" t="s">
        <v>11</v>
      </c>
      <c r="C655" t="s">
        <v>18</v>
      </c>
      <c r="D655" s="37">
        <v>2898.9501312335956</v>
      </c>
      <c r="E655" s="37">
        <v>2909.1207349081365</v>
      </c>
      <c r="F655" s="37">
        <v>2099</v>
      </c>
      <c r="G655" s="37">
        <f t="shared" si="225"/>
        <v>2898.9501312335956</v>
      </c>
      <c r="H655" s="37">
        <f t="shared" si="215"/>
        <v>10.170603674540871</v>
      </c>
      <c r="I655" s="37">
        <f t="shared" si="216"/>
        <v>799.95013123359558</v>
      </c>
      <c r="J655" s="37">
        <f t="shared" si="217"/>
        <v>810.12073490813646</v>
      </c>
      <c r="K655" s="37">
        <f t="shared" si="226"/>
        <v>2</v>
      </c>
      <c r="L655" s="35">
        <f t="shared" si="231"/>
        <v>917</v>
      </c>
      <c r="O655">
        <v>649</v>
      </c>
      <c r="P655">
        <f t="shared" si="227"/>
        <v>436</v>
      </c>
      <c r="Q655">
        <f t="shared" si="228"/>
        <v>2</v>
      </c>
      <c r="R655">
        <f t="shared" ca="1" si="229"/>
        <v>3</v>
      </c>
      <c r="S655" t="str">
        <f t="shared" ca="1" si="211"/>
        <v>ER-EC-2A</v>
      </c>
      <c r="T655" t="str">
        <f t="shared" ca="1" si="218"/>
        <v>TCU</v>
      </c>
      <c r="U655" t="str">
        <f t="shared" ca="1" si="219"/>
        <v>QF</v>
      </c>
      <c r="V655" s="37">
        <f t="shared" ca="1" si="220"/>
        <v>655.87139107611529</v>
      </c>
      <c r="W655" s="37">
        <f t="shared" ca="1" si="221"/>
        <v>1374.0472440944877</v>
      </c>
      <c r="X655" s="37">
        <f t="shared" ca="1" si="212"/>
        <v>1</v>
      </c>
      <c r="Y655" s="37">
        <f t="shared" ca="1" si="222"/>
        <v>2</v>
      </c>
      <c r="Z655" s="35">
        <f t="shared" ca="1" si="230"/>
        <v>800</v>
      </c>
      <c r="AA655" s="35">
        <f t="shared" ca="1" si="213"/>
        <v>1200</v>
      </c>
      <c r="AB655" s="35">
        <f t="shared" ca="1" si="223"/>
        <v>800</v>
      </c>
      <c r="AC655" s="35">
        <f t="shared" ca="1" si="224"/>
        <v>1200</v>
      </c>
      <c r="AD655" s="35">
        <f t="shared" ca="1" si="214"/>
        <v>400</v>
      </c>
    </row>
    <row r="656" spans="1:30" x14ac:dyDescent="0.25">
      <c r="A656" t="s">
        <v>135</v>
      </c>
      <c r="B656" t="s">
        <v>11</v>
      </c>
      <c r="C656" t="s">
        <v>18</v>
      </c>
      <c r="D656" s="37">
        <v>2909.1207349081365</v>
      </c>
      <c r="E656" s="37">
        <v>2952.0997375328079</v>
      </c>
      <c r="F656" s="37">
        <v>2099</v>
      </c>
      <c r="G656" s="37">
        <f t="shared" si="225"/>
        <v>2909.1207349081365</v>
      </c>
      <c r="H656" s="37">
        <f t="shared" si="215"/>
        <v>42.979002624671466</v>
      </c>
      <c r="I656" s="37">
        <f t="shared" si="216"/>
        <v>810.12073490813646</v>
      </c>
      <c r="J656" s="37">
        <f t="shared" si="217"/>
        <v>853.09973753280792</v>
      </c>
      <c r="K656" s="37">
        <f t="shared" si="226"/>
        <v>1</v>
      </c>
      <c r="L656" s="35">
        <f t="shared" si="231"/>
        <v>919</v>
      </c>
      <c r="O656">
        <v>650</v>
      </c>
      <c r="P656">
        <f t="shared" si="227"/>
        <v>436</v>
      </c>
      <c r="Q656">
        <f t="shared" si="228"/>
        <v>3</v>
      </c>
      <c r="R656">
        <f t="shared" ca="1" si="229"/>
        <v>3</v>
      </c>
      <c r="S656" t="str">
        <f t="shared" ca="1" si="211"/>
        <v>ER-EC-2A</v>
      </c>
      <c r="T656" t="str">
        <f t="shared" ca="1" si="218"/>
        <v>TCU</v>
      </c>
      <c r="U656" t="str">
        <f t="shared" ca="1" si="219"/>
        <v>QF</v>
      </c>
      <c r="V656" s="37">
        <f t="shared" ca="1" si="220"/>
        <v>655.87139107611529</v>
      </c>
      <c r="W656" s="37">
        <f t="shared" ca="1" si="221"/>
        <v>1374.0472440944877</v>
      </c>
      <c r="X656" s="37">
        <f t="shared" ca="1" si="212"/>
        <v>1</v>
      </c>
      <c r="Y656" s="37">
        <f t="shared" ca="1" si="222"/>
        <v>3</v>
      </c>
      <c r="Z656" s="35">
        <f t="shared" ca="1" si="230"/>
        <v>1200</v>
      </c>
      <c r="AA656" s="35">
        <f t="shared" ca="1" si="213"/>
        <v>1600</v>
      </c>
      <c r="AB656" s="35">
        <f t="shared" ca="1" si="223"/>
        <v>1200</v>
      </c>
      <c r="AC656" s="35">
        <f t="shared" ca="1" si="224"/>
        <v>1374.0472440944877</v>
      </c>
      <c r="AD656" s="35">
        <f t="shared" ca="1" si="214"/>
        <v>174.04724409448772</v>
      </c>
    </row>
    <row r="657" spans="1:30" x14ac:dyDescent="0.25">
      <c r="A657" t="s">
        <v>135</v>
      </c>
      <c r="B657" t="s">
        <v>11</v>
      </c>
      <c r="C657" t="s">
        <v>12</v>
      </c>
      <c r="D657" s="37">
        <v>2952.0997375328079</v>
      </c>
      <c r="E657" s="37">
        <v>3139.1076115485562</v>
      </c>
      <c r="F657" s="37">
        <v>2099</v>
      </c>
      <c r="G657" s="37">
        <f t="shared" si="225"/>
        <v>2952.0997375328079</v>
      </c>
      <c r="H657" s="37">
        <f t="shared" si="215"/>
        <v>187.00787401574826</v>
      </c>
      <c r="I657" s="37">
        <f t="shared" si="216"/>
        <v>853.09973753280792</v>
      </c>
      <c r="J657" s="37">
        <f t="shared" si="217"/>
        <v>1040.1076115485562</v>
      </c>
      <c r="K657" s="37">
        <f t="shared" si="226"/>
        <v>1</v>
      </c>
      <c r="L657" s="35">
        <f t="shared" si="231"/>
        <v>920</v>
      </c>
      <c r="O657">
        <v>651</v>
      </c>
      <c r="P657">
        <f t="shared" si="227"/>
        <v>437</v>
      </c>
      <c r="Q657">
        <f t="shared" si="228"/>
        <v>1</v>
      </c>
      <c r="R657">
        <f t="shared" ca="1" si="229"/>
        <v>1</v>
      </c>
      <c r="S657" t="str">
        <f t="shared" ca="1" si="211"/>
        <v>ER-EC-2A</v>
      </c>
      <c r="T657" t="str">
        <f t="shared" ca="1" si="218"/>
        <v>TCU</v>
      </c>
      <c r="U657" t="str">
        <f t="shared" ca="1" si="219"/>
        <v>QF</v>
      </c>
      <c r="V657" s="37">
        <f t="shared" ca="1" si="220"/>
        <v>1374.0472440944877</v>
      </c>
      <c r="W657" s="37">
        <f t="shared" ca="1" si="221"/>
        <v>1437.0393700787399</v>
      </c>
      <c r="X657" s="37">
        <f t="shared" ca="1" si="212"/>
        <v>3</v>
      </c>
      <c r="Y657" s="37">
        <f t="shared" ca="1" si="222"/>
        <v>3</v>
      </c>
      <c r="Z657" s="35">
        <f t="shared" ca="1" si="230"/>
        <v>1200</v>
      </c>
      <c r="AA657" s="35">
        <f t="shared" ca="1" si="213"/>
        <v>1600</v>
      </c>
      <c r="AB657" s="35">
        <f t="shared" ca="1" si="223"/>
        <v>1374.0472440944877</v>
      </c>
      <c r="AC657" s="35">
        <f t="shared" ca="1" si="224"/>
        <v>1437.0393700787399</v>
      </c>
      <c r="AD657" s="35">
        <f t="shared" ca="1" si="214"/>
        <v>62.992125984252198</v>
      </c>
    </row>
    <row r="658" spans="1:30" x14ac:dyDescent="0.25">
      <c r="A658" t="s">
        <v>135</v>
      </c>
      <c r="B658" t="s">
        <v>11</v>
      </c>
      <c r="C658" t="s">
        <v>29</v>
      </c>
      <c r="D658" s="37">
        <v>3139.1076115485562</v>
      </c>
      <c r="E658" s="37">
        <v>3179.1338582677163</v>
      </c>
      <c r="F658" s="37">
        <v>2099</v>
      </c>
      <c r="G658" s="37">
        <f t="shared" si="225"/>
        <v>3139.1076115485562</v>
      </c>
      <c r="H658" s="37">
        <f t="shared" si="215"/>
        <v>40.026246719160099</v>
      </c>
      <c r="I658" s="37">
        <f t="shared" si="216"/>
        <v>1040.1076115485562</v>
      </c>
      <c r="J658" s="37">
        <f t="shared" si="217"/>
        <v>1080.1338582677163</v>
      </c>
      <c r="K658" s="37">
        <f t="shared" si="226"/>
        <v>1</v>
      </c>
      <c r="L658" s="35">
        <f t="shared" si="231"/>
        <v>921</v>
      </c>
      <c r="O658">
        <v>652</v>
      </c>
      <c r="P658">
        <f t="shared" si="227"/>
        <v>438</v>
      </c>
      <c r="Q658">
        <f t="shared" si="228"/>
        <v>1</v>
      </c>
      <c r="R658">
        <f t="shared" ca="1" si="229"/>
        <v>2</v>
      </c>
      <c r="S658" t="str">
        <f t="shared" ca="1" si="211"/>
        <v>ER-EC-2A</v>
      </c>
      <c r="T658" t="str">
        <f t="shared" ca="1" si="218"/>
        <v>TCU</v>
      </c>
      <c r="U658" t="str">
        <f t="shared" ca="1" si="219"/>
        <v>QF</v>
      </c>
      <c r="V658" s="37">
        <f t="shared" ca="1" si="220"/>
        <v>1437.0393700787399</v>
      </c>
      <c r="W658" s="37">
        <f t="shared" ca="1" si="221"/>
        <v>1978.049868766404</v>
      </c>
      <c r="X658" s="37">
        <f t="shared" ca="1" si="212"/>
        <v>3</v>
      </c>
      <c r="Y658" s="37">
        <f t="shared" ca="1" si="222"/>
        <v>3</v>
      </c>
      <c r="Z658" s="35">
        <f t="shared" ca="1" si="230"/>
        <v>1200</v>
      </c>
      <c r="AA658" s="35">
        <f t="shared" ca="1" si="213"/>
        <v>1600</v>
      </c>
      <c r="AB658" s="35">
        <f t="shared" ca="1" si="223"/>
        <v>1437.0393700787399</v>
      </c>
      <c r="AC658" s="35">
        <f t="shared" ca="1" si="224"/>
        <v>1600</v>
      </c>
      <c r="AD658" s="35">
        <f t="shared" ca="1" si="214"/>
        <v>162.96062992126008</v>
      </c>
    </row>
    <row r="659" spans="1:30" x14ac:dyDescent="0.25">
      <c r="A659" t="s">
        <v>135</v>
      </c>
      <c r="B659" t="s">
        <v>11</v>
      </c>
      <c r="C659" t="s">
        <v>29</v>
      </c>
      <c r="D659" s="37">
        <v>3179.1338582677163</v>
      </c>
      <c r="E659" s="37">
        <v>3599.0813648293961</v>
      </c>
      <c r="F659" s="37">
        <v>2099</v>
      </c>
      <c r="G659" s="37">
        <f t="shared" si="225"/>
        <v>3179.1338582677163</v>
      </c>
      <c r="H659" s="37">
        <f t="shared" si="215"/>
        <v>419.9475065616798</v>
      </c>
      <c r="I659" s="37">
        <f t="shared" si="216"/>
        <v>1080.1338582677163</v>
      </c>
      <c r="J659" s="37">
        <f t="shared" si="217"/>
        <v>1500.0813648293961</v>
      </c>
      <c r="K659" s="37">
        <f t="shared" si="226"/>
        <v>2</v>
      </c>
      <c r="L659" s="35">
        <f t="shared" si="231"/>
        <v>922</v>
      </c>
      <c r="O659">
        <v>653</v>
      </c>
      <c r="P659">
        <f t="shared" si="227"/>
        <v>438</v>
      </c>
      <c r="Q659">
        <f t="shared" si="228"/>
        <v>2</v>
      </c>
      <c r="R659">
        <f t="shared" ca="1" si="229"/>
        <v>2</v>
      </c>
      <c r="S659" t="str">
        <f t="shared" ca="1" si="211"/>
        <v>ER-EC-2A</v>
      </c>
      <c r="T659" t="str">
        <f t="shared" ca="1" si="218"/>
        <v>TCU</v>
      </c>
      <c r="U659" t="str">
        <f t="shared" ca="1" si="219"/>
        <v>QF</v>
      </c>
      <c r="V659" s="37">
        <f t="shared" ca="1" si="220"/>
        <v>1437.0393700787399</v>
      </c>
      <c r="W659" s="37">
        <f t="shared" ca="1" si="221"/>
        <v>1978.049868766404</v>
      </c>
      <c r="X659" s="37">
        <f t="shared" ca="1" si="212"/>
        <v>3</v>
      </c>
      <c r="Y659" s="37">
        <f t="shared" ca="1" si="222"/>
        <v>4</v>
      </c>
      <c r="Z659" s="35">
        <f t="shared" ca="1" si="230"/>
        <v>1600</v>
      </c>
      <c r="AA659" s="35">
        <f t="shared" ca="1" si="213"/>
        <v>2000</v>
      </c>
      <c r="AB659" s="35">
        <f t="shared" ca="1" si="223"/>
        <v>1600</v>
      </c>
      <c r="AC659" s="35">
        <f t="shared" ca="1" si="224"/>
        <v>1978.049868766404</v>
      </c>
      <c r="AD659" s="35">
        <f t="shared" ca="1" si="214"/>
        <v>378.04986876640396</v>
      </c>
    </row>
    <row r="660" spans="1:30" x14ac:dyDescent="0.25">
      <c r="A660" t="s">
        <v>135</v>
      </c>
      <c r="B660" t="s">
        <v>11</v>
      </c>
      <c r="C660" t="s">
        <v>38</v>
      </c>
      <c r="D660" s="37">
        <v>3599.0813648293961</v>
      </c>
      <c r="E660" s="37">
        <v>5259.8425196850394</v>
      </c>
      <c r="F660" s="37">
        <v>2099</v>
      </c>
      <c r="G660" s="37">
        <f t="shared" si="225"/>
        <v>3599.0813648293961</v>
      </c>
      <c r="H660" s="37">
        <f t="shared" si="215"/>
        <v>1660.7611548556433</v>
      </c>
      <c r="I660" s="37">
        <f t="shared" si="216"/>
        <v>1500.0813648293961</v>
      </c>
      <c r="J660" s="37">
        <f t="shared" si="217"/>
        <v>3160.8425196850394</v>
      </c>
      <c r="K660" s="37">
        <f t="shared" si="226"/>
        <v>5</v>
      </c>
      <c r="L660" s="35">
        <f t="shared" si="231"/>
        <v>924</v>
      </c>
      <c r="O660">
        <v>654</v>
      </c>
      <c r="P660">
        <f t="shared" si="227"/>
        <v>439</v>
      </c>
      <c r="Q660">
        <f t="shared" si="228"/>
        <v>1</v>
      </c>
      <c r="R660">
        <f t="shared" ca="1" si="229"/>
        <v>2</v>
      </c>
      <c r="S660" t="str">
        <f t="shared" ca="1" si="211"/>
        <v>ER-EC-2A</v>
      </c>
      <c r="T660" t="str">
        <f t="shared" ca="1" si="218"/>
        <v>WTA</v>
      </c>
      <c r="U660" t="str">
        <f t="shared" ca="1" si="219"/>
        <v>QF</v>
      </c>
      <c r="V660" s="37">
        <f t="shared" ca="1" si="220"/>
        <v>1978.049868766404</v>
      </c>
      <c r="W660" s="37">
        <f t="shared" ca="1" si="221"/>
        <v>2066.9606299212596</v>
      </c>
      <c r="X660" s="37">
        <f t="shared" ca="1" si="212"/>
        <v>4</v>
      </c>
      <c r="Y660" s="37">
        <f t="shared" ca="1" si="222"/>
        <v>4</v>
      </c>
      <c r="Z660" s="35">
        <f t="shared" ca="1" si="230"/>
        <v>1600</v>
      </c>
      <c r="AA660" s="35">
        <f t="shared" ca="1" si="213"/>
        <v>2000</v>
      </c>
      <c r="AB660" s="35">
        <f t="shared" ca="1" si="223"/>
        <v>1978.049868766404</v>
      </c>
      <c r="AC660" s="35">
        <f t="shared" ca="1" si="224"/>
        <v>2000</v>
      </c>
      <c r="AD660" s="35">
        <f t="shared" ca="1" si="214"/>
        <v>21.950131233596039</v>
      </c>
    </row>
    <row r="661" spans="1:30" x14ac:dyDescent="0.25">
      <c r="A661" t="s">
        <v>135</v>
      </c>
      <c r="B661" t="s">
        <v>9</v>
      </c>
      <c r="C661" t="s">
        <v>38</v>
      </c>
      <c r="D661" s="37">
        <v>5259.8425196850394</v>
      </c>
      <c r="E661" s="37">
        <v>5897.9658792650916</v>
      </c>
      <c r="F661" s="37">
        <v>2099</v>
      </c>
      <c r="G661" s="37">
        <f t="shared" si="225"/>
        <v>5259.8425196850394</v>
      </c>
      <c r="H661" s="37">
        <f t="shared" si="215"/>
        <v>638.12335958005224</v>
      </c>
      <c r="I661" s="37">
        <f t="shared" si="216"/>
        <v>3160.8425196850394</v>
      </c>
      <c r="J661" s="37">
        <f t="shared" si="217"/>
        <v>3798.9658792650916</v>
      </c>
      <c r="K661" s="37">
        <f t="shared" si="226"/>
        <v>3</v>
      </c>
      <c r="L661" s="35">
        <f t="shared" si="231"/>
        <v>929</v>
      </c>
      <c r="O661">
        <v>655</v>
      </c>
      <c r="P661">
        <f t="shared" si="227"/>
        <v>439</v>
      </c>
      <c r="Q661">
        <f t="shared" si="228"/>
        <v>2</v>
      </c>
      <c r="R661">
        <f t="shared" ca="1" si="229"/>
        <v>2</v>
      </c>
      <c r="S661" t="str">
        <f t="shared" ca="1" si="211"/>
        <v>ER-EC-2A</v>
      </c>
      <c r="T661" t="str">
        <f t="shared" ca="1" si="218"/>
        <v>WTA</v>
      </c>
      <c r="U661" t="str">
        <f t="shared" ca="1" si="219"/>
        <v>QF</v>
      </c>
      <c r="V661" s="37">
        <f t="shared" ca="1" si="220"/>
        <v>1978.049868766404</v>
      </c>
      <c r="W661" s="37">
        <f t="shared" ca="1" si="221"/>
        <v>2066.9606299212596</v>
      </c>
      <c r="X661" s="37">
        <f t="shared" ca="1" si="212"/>
        <v>4</v>
      </c>
      <c r="Y661" s="37">
        <f t="shared" ca="1" si="222"/>
        <v>5</v>
      </c>
      <c r="Z661" s="35">
        <f t="shared" ca="1" si="230"/>
        <v>2000</v>
      </c>
      <c r="AA661" s="35">
        <f t="shared" ca="1" si="213"/>
        <v>2400</v>
      </c>
      <c r="AB661" s="35">
        <f t="shared" ca="1" si="223"/>
        <v>2000</v>
      </c>
      <c r="AC661" s="35">
        <f t="shared" ca="1" si="224"/>
        <v>2066.9606299212596</v>
      </c>
      <c r="AD661" s="35">
        <f t="shared" ca="1" si="214"/>
        <v>66.960629921259624</v>
      </c>
    </row>
    <row r="662" spans="1:30" x14ac:dyDescent="0.25">
      <c r="A662" t="s">
        <v>135</v>
      </c>
      <c r="B662" t="s">
        <v>9</v>
      </c>
      <c r="C662" t="s">
        <v>38</v>
      </c>
      <c r="D662" s="37">
        <v>5897.9658792650916</v>
      </c>
      <c r="E662" s="37">
        <v>6049.8687664041991</v>
      </c>
      <c r="F662" s="37">
        <v>2099</v>
      </c>
      <c r="G662" s="37">
        <f t="shared" si="225"/>
        <v>5897.9658792650916</v>
      </c>
      <c r="H662" s="37">
        <f t="shared" si="215"/>
        <v>151.90288713910741</v>
      </c>
      <c r="I662" s="37">
        <f t="shared" si="216"/>
        <v>3798.9658792650916</v>
      </c>
      <c r="J662" s="37">
        <f t="shared" si="217"/>
        <v>3950.8687664041991</v>
      </c>
      <c r="K662" s="37">
        <f t="shared" si="226"/>
        <v>1</v>
      </c>
      <c r="L662" s="35">
        <f t="shared" si="231"/>
        <v>932</v>
      </c>
      <c r="O662">
        <v>656</v>
      </c>
      <c r="P662">
        <f t="shared" si="227"/>
        <v>440</v>
      </c>
      <c r="Q662">
        <f t="shared" si="228"/>
        <v>1</v>
      </c>
      <c r="R662">
        <f t="shared" ca="1" si="229"/>
        <v>1</v>
      </c>
      <c r="S662" t="str">
        <f t="shared" ca="1" si="211"/>
        <v>ER-EC-2A</v>
      </c>
      <c r="T662" t="str">
        <f t="shared" ca="1" si="218"/>
        <v>WTA</v>
      </c>
      <c r="U662" t="str">
        <f t="shared" ca="1" si="219"/>
        <v>QF</v>
      </c>
      <c r="V662" s="37">
        <f t="shared" ca="1" si="220"/>
        <v>2066.9606299212596</v>
      </c>
      <c r="W662" s="37">
        <f t="shared" ca="1" si="221"/>
        <v>2098.1286089238843</v>
      </c>
      <c r="X662" s="37">
        <f t="shared" ca="1" si="212"/>
        <v>5</v>
      </c>
      <c r="Y662" s="37">
        <f t="shared" ca="1" si="222"/>
        <v>5</v>
      </c>
      <c r="Z662" s="35">
        <f t="shared" ca="1" si="230"/>
        <v>2000</v>
      </c>
      <c r="AA662" s="35">
        <f t="shared" ca="1" si="213"/>
        <v>2400</v>
      </c>
      <c r="AB662" s="35">
        <f t="shared" ca="1" si="223"/>
        <v>2066.9606299212596</v>
      </c>
      <c r="AC662" s="35">
        <f t="shared" ca="1" si="224"/>
        <v>2098.1286089238843</v>
      </c>
      <c r="AD662" s="35">
        <f t="shared" ca="1" si="214"/>
        <v>31.167979002624634</v>
      </c>
    </row>
    <row r="663" spans="1:30" x14ac:dyDescent="0.25">
      <c r="A663" t="s">
        <v>135</v>
      </c>
      <c r="B663" t="s">
        <v>4</v>
      </c>
      <c r="C663" t="s">
        <v>38</v>
      </c>
      <c r="D663" s="37">
        <v>6049.8687664041991</v>
      </c>
      <c r="E663" s="37">
        <v>6559.0551181102364</v>
      </c>
      <c r="F663" s="37">
        <v>2099</v>
      </c>
      <c r="G663" s="37">
        <f t="shared" si="225"/>
        <v>6049.8687664041991</v>
      </c>
      <c r="H663" s="37">
        <f t="shared" si="215"/>
        <v>509.18635170603739</v>
      </c>
      <c r="I663" s="37">
        <f t="shared" si="216"/>
        <v>3950.8687664041991</v>
      </c>
      <c r="J663" s="37">
        <f t="shared" si="217"/>
        <v>4460.0551181102364</v>
      </c>
      <c r="K663" s="37">
        <f t="shared" si="226"/>
        <v>3</v>
      </c>
      <c r="L663" s="35">
        <f t="shared" si="231"/>
        <v>933</v>
      </c>
      <c r="O663">
        <v>657</v>
      </c>
      <c r="P663">
        <f t="shared" si="227"/>
        <v>441</v>
      </c>
      <c r="Q663">
        <f t="shared" si="228"/>
        <v>1</v>
      </c>
      <c r="R663">
        <f t="shared" ca="1" si="229"/>
        <v>1</v>
      </c>
      <c r="S663" t="str">
        <f t="shared" ca="1" si="211"/>
        <v>ER-EC-2A</v>
      </c>
      <c r="T663" t="str">
        <f t="shared" ca="1" si="218"/>
        <v>TCU</v>
      </c>
      <c r="U663" t="str">
        <f t="shared" ca="1" si="219"/>
        <v>QF, CC</v>
      </c>
      <c r="V663" s="37">
        <f t="shared" ca="1" si="220"/>
        <v>2098.1286089238843</v>
      </c>
      <c r="W663" s="37">
        <f t="shared" ca="1" si="221"/>
        <v>2336.9737532808394</v>
      </c>
      <c r="X663" s="37">
        <f t="shared" ca="1" si="212"/>
        <v>5</v>
      </c>
      <c r="Y663" s="37">
        <f t="shared" ca="1" si="222"/>
        <v>5</v>
      </c>
      <c r="Z663" s="35">
        <f t="shared" ca="1" si="230"/>
        <v>2000</v>
      </c>
      <c r="AA663" s="35">
        <f t="shared" ca="1" si="213"/>
        <v>2400</v>
      </c>
      <c r="AB663" s="35">
        <f t="shared" ca="1" si="223"/>
        <v>2098.1286089238843</v>
      </c>
      <c r="AC663" s="35">
        <f t="shared" ca="1" si="224"/>
        <v>2336.9737532808394</v>
      </c>
      <c r="AD663" s="35">
        <f t="shared" ca="1" si="214"/>
        <v>238.84514435695519</v>
      </c>
    </row>
    <row r="664" spans="1:30" x14ac:dyDescent="0.25">
      <c r="A664" t="s">
        <v>135</v>
      </c>
      <c r="B664" t="s">
        <v>4</v>
      </c>
      <c r="C664" t="s">
        <v>38</v>
      </c>
      <c r="D664" s="37">
        <v>6559.0551181102364</v>
      </c>
      <c r="E664" s="37">
        <v>6593.5039370078739</v>
      </c>
      <c r="F664" s="37">
        <v>2099</v>
      </c>
      <c r="G664" s="37">
        <f t="shared" si="225"/>
        <v>6559.0551181102364</v>
      </c>
      <c r="H664" s="37">
        <f t="shared" si="215"/>
        <v>34.448818897637466</v>
      </c>
      <c r="I664" s="37">
        <f t="shared" si="216"/>
        <v>4460.0551181102364</v>
      </c>
      <c r="J664" s="37">
        <f t="shared" si="217"/>
        <v>4494.5039370078739</v>
      </c>
      <c r="K664" s="37">
        <f t="shared" si="226"/>
        <v>1</v>
      </c>
      <c r="L664" s="35">
        <f t="shared" si="231"/>
        <v>936</v>
      </c>
      <c r="O664">
        <v>658</v>
      </c>
      <c r="P664">
        <f t="shared" si="227"/>
        <v>442</v>
      </c>
      <c r="Q664">
        <f t="shared" si="228"/>
        <v>1</v>
      </c>
      <c r="R664">
        <f t="shared" ca="1" si="229"/>
        <v>1</v>
      </c>
      <c r="S664" t="str">
        <f t="shared" ca="1" si="211"/>
        <v>ER-EC-2A</v>
      </c>
      <c r="T664" t="str">
        <f t="shared" ca="1" si="218"/>
        <v>TCU</v>
      </c>
      <c r="U664" t="str">
        <f t="shared" ca="1" si="219"/>
        <v>ZE, QF, CC</v>
      </c>
      <c r="V664" s="37">
        <f t="shared" ca="1" si="220"/>
        <v>2336.9737532808394</v>
      </c>
      <c r="W664" s="37">
        <f t="shared" ca="1" si="221"/>
        <v>2356.0026246719158</v>
      </c>
      <c r="X664" s="37">
        <f t="shared" ca="1" si="212"/>
        <v>5</v>
      </c>
      <c r="Y664" s="37">
        <f t="shared" ca="1" si="222"/>
        <v>5</v>
      </c>
      <c r="Z664" s="35">
        <f t="shared" ca="1" si="230"/>
        <v>2000</v>
      </c>
      <c r="AA664" s="35">
        <f t="shared" ca="1" si="213"/>
        <v>2400</v>
      </c>
      <c r="AB664" s="35">
        <f t="shared" ca="1" si="223"/>
        <v>2336.9737532808394</v>
      </c>
      <c r="AC664" s="35">
        <f t="shared" ca="1" si="224"/>
        <v>2356.0026246719158</v>
      </c>
      <c r="AD664" s="35">
        <f t="shared" ca="1" si="214"/>
        <v>19.028871391076336</v>
      </c>
    </row>
    <row r="665" spans="1:30" x14ac:dyDescent="0.25">
      <c r="A665" t="s">
        <v>135</v>
      </c>
      <c r="B665" t="s">
        <v>4</v>
      </c>
      <c r="C665" t="s">
        <v>38</v>
      </c>
      <c r="D665" s="37">
        <v>6593.5039370078739</v>
      </c>
      <c r="E665" s="37">
        <v>6679.1338582677163</v>
      </c>
      <c r="F665" s="37">
        <v>2099</v>
      </c>
      <c r="G665" s="37">
        <f t="shared" si="225"/>
        <v>6593.5039370078739</v>
      </c>
      <c r="H665" s="37">
        <f t="shared" si="215"/>
        <v>85.629921259842376</v>
      </c>
      <c r="I665" s="37">
        <f t="shared" si="216"/>
        <v>4494.5039370078739</v>
      </c>
      <c r="J665" s="37">
        <f t="shared" si="217"/>
        <v>4580.1338582677163</v>
      </c>
      <c r="K665" s="37">
        <f t="shared" si="226"/>
        <v>1</v>
      </c>
      <c r="L665" s="35">
        <f t="shared" si="231"/>
        <v>937</v>
      </c>
      <c r="O665">
        <v>659</v>
      </c>
      <c r="P665">
        <f t="shared" si="227"/>
        <v>443</v>
      </c>
      <c r="Q665">
        <f t="shared" si="228"/>
        <v>1</v>
      </c>
      <c r="R665">
        <f t="shared" ca="1" si="229"/>
        <v>2</v>
      </c>
      <c r="S665" t="str">
        <f t="shared" ca="1" si="211"/>
        <v>ER-EC-2A</v>
      </c>
      <c r="T665" t="str">
        <f t="shared" ca="1" si="218"/>
        <v>AA</v>
      </c>
      <c r="U665" t="str">
        <f t="shared" ca="1" si="219"/>
        <v>QF, PY</v>
      </c>
      <c r="V665" s="37">
        <f t="shared" ca="1" si="220"/>
        <v>2356.0026246719158</v>
      </c>
      <c r="W665" s="37">
        <f t="shared" ca="1" si="221"/>
        <v>2406.8556430446192</v>
      </c>
      <c r="X665" s="37">
        <f t="shared" ca="1" si="212"/>
        <v>5</v>
      </c>
      <c r="Y665" s="37">
        <f t="shared" ca="1" si="222"/>
        <v>5</v>
      </c>
      <c r="Z665" s="35">
        <f t="shared" ca="1" si="230"/>
        <v>2000</v>
      </c>
      <c r="AA665" s="35">
        <f t="shared" ca="1" si="213"/>
        <v>2400</v>
      </c>
      <c r="AB665" s="35">
        <f t="shared" ca="1" si="223"/>
        <v>2356.0026246719158</v>
      </c>
      <c r="AC665" s="35">
        <f t="shared" ca="1" si="224"/>
        <v>2400</v>
      </c>
      <c r="AD665" s="35">
        <f t="shared" ca="1" si="214"/>
        <v>43.997375328084217</v>
      </c>
    </row>
    <row r="666" spans="1:30" x14ac:dyDescent="0.25">
      <c r="A666" t="s">
        <v>135</v>
      </c>
      <c r="B666" t="s">
        <v>11</v>
      </c>
      <c r="C666" t="s">
        <v>29</v>
      </c>
      <c r="D666" s="37">
        <v>6679.1338582677163</v>
      </c>
      <c r="E666" s="37">
        <v>6738.8451443569547</v>
      </c>
      <c r="F666" s="37">
        <v>2099</v>
      </c>
      <c r="G666" s="37">
        <f t="shared" si="225"/>
        <v>6679.1338582677163</v>
      </c>
      <c r="H666" s="37">
        <f t="shared" si="215"/>
        <v>59.711286089238456</v>
      </c>
      <c r="I666" s="37">
        <f t="shared" si="216"/>
        <v>4580.1338582677163</v>
      </c>
      <c r="J666" s="37">
        <f t="shared" si="217"/>
        <v>4639.8451443569547</v>
      </c>
      <c r="K666" s="37">
        <f t="shared" si="226"/>
        <v>1</v>
      </c>
      <c r="L666" s="35">
        <f t="shared" si="231"/>
        <v>938</v>
      </c>
      <c r="O666">
        <v>660</v>
      </c>
      <c r="P666">
        <f t="shared" si="227"/>
        <v>443</v>
      </c>
      <c r="Q666">
        <f t="shared" si="228"/>
        <v>2</v>
      </c>
      <c r="R666">
        <f t="shared" ca="1" si="229"/>
        <v>2</v>
      </c>
      <c r="S666" t="str">
        <f t="shared" ca="1" si="211"/>
        <v>ER-EC-2A</v>
      </c>
      <c r="T666" t="str">
        <f t="shared" ca="1" si="218"/>
        <v>AA</v>
      </c>
      <c r="U666" t="str">
        <f t="shared" ca="1" si="219"/>
        <v>QF, PY</v>
      </c>
      <c r="V666" s="37">
        <f t="shared" ca="1" si="220"/>
        <v>2356.0026246719158</v>
      </c>
      <c r="W666" s="37">
        <f t="shared" ca="1" si="221"/>
        <v>2406.8556430446192</v>
      </c>
      <c r="X666" s="37">
        <f t="shared" ca="1" si="212"/>
        <v>5</v>
      </c>
      <c r="Y666" s="37">
        <f t="shared" ca="1" si="222"/>
        <v>6</v>
      </c>
      <c r="Z666" s="35">
        <f t="shared" ca="1" si="230"/>
        <v>2400</v>
      </c>
      <c r="AA666" s="35">
        <f t="shared" ca="1" si="213"/>
        <v>2800</v>
      </c>
      <c r="AB666" s="35">
        <f t="shared" ca="1" si="223"/>
        <v>2400</v>
      </c>
      <c r="AC666" s="35">
        <f t="shared" ca="1" si="224"/>
        <v>2406.8556430446192</v>
      </c>
      <c r="AD666" s="35">
        <f t="shared" ca="1" si="214"/>
        <v>6.855643044619228</v>
      </c>
    </row>
    <row r="667" spans="1:30" x14ac:dyDescent="0.25">
      <c r="A667" t="s">
        <v>135</v>
      </c>
      <c r="B667" t="s">
        <v>11</v>
      </c>
      <c r="C667" t="s">
        <v>5</v>
      </c>
      <c r="D667" s="37">
        <v>6738.8451443569547</v>
      </c>
      <c r="E667" s="37">
        <v>6938.9763779527557</v>
      </c>
      <c r="F667" s="37">
        <v>2099</v>
      </c>
      <c r="G667" s="37">
        <f t="shared" si="225"/>
        <v>6738.8451443569547</v>
      </c>
      <c r="H667" s="37">
        <f t="shared" si="215"/>
        <v>200.13123359580095</v>
      </c>
      <c r="I667" s="37">
        <f t="shared" si="216"/>
        <v>4639.8451443569547</v>
      </c>
      <c r="J667" s="37">
        <f t="shared" si="217"/>
        <v>4839.9763779527557</v>
      </c>
      <c r="K667" s="37">
        <f t="shared" si="226"/>
        <v>2</v>
      </c>
      <c r="L667" s="35">
        <f t="shared" si="231"/>
        <v>939</v>
      </c>
      <c r="O667">
        <v>661</v>
      </c>
      <c r="P667">
        <f t="shared" si="227"/>
        <v>444</v>
      </c>
      <c r="Q667">
        <f t="shared" si="228"/>
        <v>1</v>
      </c>
      <c r="R667">
        <f t="shared" ca="1" si="229"/>
        <v>1</v>
      </c>
      <c r="S667" t="str">
        <f t="shared" ca="1" si="211"/>
        <v>ER-EC-2A</v>
      </c>
      <c r="T667" t="str">
        <f t="shared" ca="1" si="218"/>
        <v>TCU</v>
      </c>
      <c r="U667" t="str">
        <f t="shared" ca="1" si="219"/>
        <v>QF, PY</v>
      </c>
      <c r="V667" s="37">
        <f t="shared" ca="1" si="220"/>
        <v>2406.8556430446192</v>
      </c>
      <c r="W667" s="37">
        <f t="shared" ca="1" si="221"/>
        <v>2430.1496062992128</v>
      </c>
      <c r="X667" s="37">
        <f t="shared" ca="1" si="212"/>
        <v>6</v>
      </c>
      <c r="Y667" s="37">
        <f t="shared" ca="1" si="222"/>
        <v>6</v>
      </c>
      <c r="Z667" s="35">
        <f t="shared" ca="1" si="230"/>
        <v>2400</v>
      </c>
      <c r="AA667" s="35">
        <f t="shared" ca="1" si="213"/>
        <v>2800</v>
      </c>
      <c r="AB667" s="35">
        <f t="shared" ca="1" si="223"/>
        <v>2406.8556430446192</v>
      </c>
      <c r="AC667" s="35">
        <f t="shared" ca="1" si="224"/>
        <v>2430.1496062992128</v>
      </c>
      <c r="AD667" s="35">
        <f t="shared" ca="1" si="214"/>
        <v>23.293963254593564</v>
      </c>
    </row>
    <row r="668" spans="1:30" x14ac:dyDescent="0.25">
      <c r="A668" t="s">
        <v>135</v>
      </c>
      <c r="B668" t="s">
        <v>11</v>
      </c>
      <c r="C668" t="s">
        <v>38</v>
      </c>
      <c r="D668" s="37">
        <v>6938.9763779527557</v>
      </c>
      <c r="E668" s="37">
        <v>7004.5931758530178</v>
      </c>
      <c r="F668" s="37">
        <v>2099</v>
      </c>
      <c r="G668" s="37">
        <f t="shared" si="225"/>
        <v>6938.9763779527557</v>
      </c>
      <c r="H668" s="37">
        <f t="shared" si="215"/>
        <v>65.6167979002621</v>
      </c>
      <c r="I668" s="37">
        <f t="shared" si="216"/>
        <v>4839.9763779527557</v>
      </c>
      <c r="J668" s="37">
        <f t="shared" si="217"/>
        <v>4905.5931758530178</v>
      </c>
      <c r="K668" s="37">
        <f t="shared" si="226"/>
        <v>1</v>
      </c>
      <c r="L668" s="35">
        <f t="shared" si="231"/>
        <v>941</v>
      </c>
      <c r="O668">
        <v>662</v>
      </c>
      <c r="P668">
        <f t="shared" si="227"/>
        <v>445</v>
      </c>
      <c r="Q668">
        <f t="shared" si="228"/>
        <v>1</v>
      </c>
      <c r="R668">
        <f t="shared" ca="1" si="229"/>
        <v>1</v>
      </c>
      <c r="S668" t="str">
        <f t="shared" ca="1" si="211"/>
        <v>ER-EC-2A</v>
      </c>
      <c r="T668" t="str">
        <f t="shared" ca="1" si="218"/>
        <v>TCU</v>
      </c>
      <c r="U668" t="str">
        <f t="shared" ca="1" si="219"/>
        <v>QF, QZ</v>
      </c>
      <c r="V668" s="37">
        <f t="shared" ca="1" si="220"/>
        <v>2430.1496062992128</v>
      </c>
      <c r="W668" s="37">
        <f t="shared" ca="1" si="221"/>
        <v>2456.0682414698163</v>
      </c>
      <c r="X668" s="37">
        <f t="shared" ca="1" si="212"/>
        <v>6</v>
      </c>
      <c r="Y668" s="37">
        <f t="shared" ca="1" si="222"/>
        <v>6</v>
      </c>
      <c r="Z668" s="35">
        <f t="shared" ca="1" si="230"/>
        <v>2400</v>
      </c>
      <c r="AA668" s="35">
        <f t="shared" ca="1" si="213"/>
        <v>2800</v>
      </c>
      <c r="AB668" s="35">
        <f t="shared" ca="1" si="223"/>
        <v>2430.1496062992128</v>
      </c>
      <c r="AC668" s="35">
        <f t="shared" ca="1" si="224"/>
        <v>2456.0682414698163</v>
      </c>
      <c r="AD668" s="35">
        <f t="shared" ca="1" si="214"/>
        <v>25.918635170603466</v>
      </c>
    </row>
    <row r="669" spans="1:30" x14ac:dyDescent="0.25">
      <c r="A669" t="s">
        <v>135</v>
      </c>
      <c r="B669" t="s">
        <v>9</v>
      </c>
      <c r="C669" t="s">
        <v>38</v>
      </c>
      <c r="D669" s="37">
        <v>7004.5931758530178</v>
      </c>
      <c r="E669" s="37">
        <v>7539.0419947506562</v>
      </c>
      <c r="F669" s="37">
        <v>2099</v>
      </c>
      <c r="G669" s="37">
        <f t="shared" si="225"/>
        <v>7004.5931758530178</v>
      </c>
      <c r="H669" s="37">
        <f t="shared" si="215"/>
        <v>534.44881889763838</v>
      </c>
      <c r="I669" s="37">
        <f t="shared" si="216"/>
        <v>4905.5931758530178</v>
      </c>
      <c r="J669" s="37">
        <f t="shared" si="217"/>
        <v>5440.0419947506562</v>
      </c>
      <c r="K669" s="37">
        <f t="shared" si="226"/>
        <v>2</v>
      </c>
      <c r="L669" s="35">
        <f t="shared" si="231"/>
        <v>942</v>
      </c>
      <c r="O669">
        <v>663</v>
      </c>
      <c r="P669">
        <f t="shared" si="227"/>
        <v>446</v>
      </c>
      <c r="Q669">
        <f t="shared" si="228"/>
        <v>1</v>
      </c>
      <c r="R669">
        <f t="shared" ca="1" si="229"/>
        <v>1</v>
      </c>
      <c r="S669" t="str">
        <f t="shared" ca="1" si="211"/>
        <v>ER-EC-2A</v>
      </c>
      <c r="T669" t="str">
        <f t="shared" ca="1" si="218"/>
        <v>TCU</v>
      </c>
      <c r="U669" t="str">
        <f t="shared" ca="1" si="219"/>
        <v>QF, QZ</v>
      </c>
      <c r="V669" s="37">
        <f t="shared" ca="1" si="220"/>
        <v>2456.0682414698163</v>
      </c>
      <c r="W669" s="37">
        <f t="shared" ca="1" si="221"/>
        <v>2463.9422572178478</v>
      </c>
      <c r="X669" s="37">
        <f t="shared" ca="1" si="212"/>
        <v>6</v>
      </c>
      <c r="Y669" s="37">
        <f t="shared" ca="1" si="222"/>
        <v>6</v>
      </c>
      <c r="Z669" s="35">
        <f t="shared" ca="1" si="230"/>
        <v>2400</v>
      </c>
      <c r="AA669" s="35">
        <f t="shared" ca="1" si="213"/>
        <v>2800</v>
      </c>
      <c r="AB669" s="35">
        <f t="shared" ca="1" si="223"/>
        <v>2456.0682414698163</v>
      </c>
      <c r="AC669" s="35">
        <f t="shared" ca="1" si="224"/>
        <v>2463.9422572178478</v>
      </c>
      <c r="AD669" s="35">
        <f t="shared" ca="1" si="214"/>
        <v>7.8740157480315247</v>
      </c>
    </row>
    <row r="670" spans="1:30" x14ac:dyDescent="0.25">
      <c r="A670" t="s">
        <v>135</v>
      </c>
      <c r="B670" t="s">
        <v>9</v>
      </c>
      <c r="C670" t="s">
        <v>38</v>
      </c>
      <c r="D670" s="37">
        <v>7539.0419947506562</v>
      </c>
      <c r="E670" s="37">
        <v>7619.0944881889764</v>
      </c>
      <c r="F670" s="37">
        <v>2099</v>
      </c>
      <c r="G670" s="37">
        <f t="shared" si="225"/>
        <v>7539.0419947506562</v>
      </c>
      <c r="H670" s="37">
        <f t="shared" si="215"/>
        <v>80.052493438320198</v>
      </c>
      <c r="I670" s="37">
        <f t="shared" si="216"/>
        <v>5440.0419947506562</v>
      </c>
      <c r="J670" s="37">
        <f t="shared" si="217"/>
        <v>5520.0944881889764</v>
      </c>
      <c r="K670" s="37">
        <f t="shared" si="226"/>
        <v>1</v>
      </c>
      <c r="L670" s="35">
        <f t="shared" si="231"/>
        <v>944</v>
      </c>
      <c r="O670">
        <v>664</v>
      </c>
      <c r="P670">
        <f t="shared" si="227"/>
        <v>447</v>
      </c>
      <c r="Q670">
        <f t="shared" si="228"/>
        <v>1</v>
      </c>
      <c r="R670">
        <f t="shared" ca="1" si="229"/>
        <v>1</v>
      </c>
      <c r="S670" t="str">
        <f t="shared" ca="1" si="211"/>
        <v>ER-EC-2A</v>
      </c>
      <c r="T670" t="str">
        <f t="shared" ca="1" si="218"/>
        <v>TCU</v>
      </c>
      <c r="U670" t="str">
        <f t="shared" ca="1" si="219"/>
        <v>QF, QZ</v>
      </c>
      <c r="V670" s="37">
        <f t="shared" ca="1" si="220"/>
        <v>2463.9422572178478</v>
      </c>
      <c r="W670" s="37">
        <f t="shared" ca="1" si="221"/>
        <v>2523.9816272965877</v>
      </c>
      <c r="X670" s="37">
        <f t="shared" ca="1" si="212"/>
        <v>6</v>
      </c>
      <c r="Y670" s="37">
        <f t="shared" ca="1" si="222"/>
        <v>6</v>
      </c>
      <c r="Z670" s="35">
        <f t="shared" ca="1" si="230"/>
        <v>2400</v>
      </c>
      <c r="AA670" s="35">
        <f t="shared" ca="1" si="213"/>
        <v>2800</v>
      </c>
      <c r="AB670" s="35">
        <f t="shared" ca="1" si="223"/>
        <v>2463.9422572178478</v>
      </c>
      <c r="AC670" s="35">
        <f t="shared" ca="1" si="224"/>
        <v>2523.9816272965877</v>
      </c>
      <c r="AD670" s="35">
        <f t="shared" ca="1" si="214"/>
        <v>60.039370078739921</v>
      </c>
    </row>
    <row r="671" spans="1:30" x14ac:dyDescent="0.25">
      <c r="A671" t="s">
        <v>135</v>
      </c>
      <c r="B671" t="s">
        <v>4</v>
      </c>
      <c r="C671" t="s">
        <v>38</v>
      </c>
      <c r="D671" s="37">
        <v>7619.0944881889764</v>
      </c>
      <c r="E671" s="37">
        <v>7847.7690288713911</v>
      </c>
      <c r="F671" s="37">
        <v>2099</v>
      </c>
      <c r="G671" s="37">
        <f t="shared" si="225"/>
        <v>7619.0944881889764</v>
      </c>
      <c r="H671" s="37">
        <f t="shared" si="215"/>
        <v>228.67454068241477</v>
      </c>
      <c r="I671" s="37">
        <f t="shared" si="216"/>
        <v>5520.0944881889764</v>
      </c>
      <c r="J671" s="37">
        <f t="shared" si="217"/>
        <v>5748.7690288713911</v>
      </c>
      <c r="K671" s="37">
        <f t="shared" si="226"/>
        <v>2</v>
      </c>
      <c r="L671" s="35">
        <f t="shared" si="231"/>
        <v>945</v>
      </c>
      <c r="O671">
        <v>665</v>
      </c>
      <c r="P671">
        <f t="shared" si="227"/>
        <v>448</v>
      </c>
      <c r="Q671">
        <f t="shared" si="228"/>
        <v>1</v>
      </c>
      <c r="R671">
        <f t="shared" ca="1" si="229"/>
        <v>2</v>
      </c>
      <c r="S671" t="str">
        <f t="shared" ca="1" si="211"/>
        <v>ER-EC-2A</v>
      </c>
      <c r="T671" t="str">
        <f t="shared" ca="1" si="218"/>
        <v>TCU</v>
      </c>
      <c r="U671" t="str">
        <f t="shared" ca="1" si="219"/>
        <v>QF, PY</v>
      </c>
      <c r="V671" s="37">
        <f t="shared" ca="1" si="220"/>
        <v>2523.9816272965877</v>
      </c>
      <c r="W671" s="37">
        <f t="shared" ca="1" si="221"/>
        <v>3126.9999999999995</v>
      </c>
      <c r="X671" s="37">
        <f t="shared" ca="1" si="212"/>
        <v>6</v>
      </c>
      <c r="Y671" s="37">
        <f t="shared" ca="1" si="222"/>
        <v>6</v>
      </c>
      <c r="Z671" s="35">
        <f t="shared" ca="1" si="230"/>
        <v>2400</v>
      </c>
      <c r="AA671" s="35">
        <f t="shared" ca="1" si="213"/>
        <v>2800</v>
      </c>
      <c r="AB671" s="35">
        <f t="shared" ca="1" si="223"/>
        <v>2523.9816272965877</v>
      </c>
      <c r="AC671" s="35">
        <f t="shared" ca="1" si="224"/>
        <v>2800</v>
      </c>
      <c r="AD671" s="35">
        <f t="shared" ca="1" si="214"/>
        <v>276.0183727034123</v>
      </c>
    </row>
    <row r="672" spans="1:30" x14ac:dyDescent="0.25">
      <c r="A672" t="s">
        <v>135</v>
      </c>
      <c r="B672" t="s">
        <v>9</v>
      </c>
      <c r="C672" t="s">
        <v>136</v>
      </c>
      <c r="D672" s="37">
        <v>7847.7690288713911</v>
      </c>
      <c r="E672" s="37">
        <v>7858.0052493438316</v>
      </c>
      <c r="F672" s="37">
        <v>2099</v>
      </c>
      <c r="G672" s="37">
        <f t="shared" si="225"/>
        <v>7847.7690288713911</v>
      </c>
      <c r="H672" s="37">
        <f t="shared" si="215"/>
        <v>10.236220472440436</v>
      </c>
      <c r="I672" s="37">
        <f t="shared" si="216"/>
        <v>5748.7690288713911</v>
      </c>
      <c r="J672" s="37">
        <f t="shared" si="217"/>
        <v>5759.0052493438316</v>
      </c>
      <c r="K672" s="37">
        <f t="shared" si="226"/>
        <v>1</v>
      </c>
      <c r="L672" s="35">
        <f t="shared" si="231"/>
        <v>947</v>
      </c>
      <c r="O672">
        <v>666</v>
      </c>
      <c r="P672">
        <f t="shared" si="227"/>
        <v>448</v>
      </c>
      <c r="Q672">
        <f t="shared" si="228"/>
        <v>2</v>
      </c>
      <c r="R672">
        <f t="shared" ca="1" si="229"/>
        <v>2</v>
      </c>
      <c r="S672" t="str">
        <f t="shared" ca="1" si="211"/>
        <v>ER-EC-2A</v>
      </c>
      <c r="T672" t="str">
        <f t="shared" ca="1" si="218"/>
        <v>TCU</v>
      </c>
      <c r="U672" t="str">
        <f t="shared" ca="1" si="219"/>
        <v>QF, PY</v>
      </c>
      <c r="V672" s="37">
        <f t="shared" ca="1" si="220"/>
        <v>2523.9816272965877</v>
      </c>
      <c r="W672" s="37">
        <f t="shared" ca="1" si="221"/>
        <v>3126.9999999999995</v>
      </c>
      <c r="X672" s="37">
        <f t="shared" ca="1" si="212"/>
        <v>6</v>
      </c>
      <c r="Y672" s="37">
        <f t="shared" ca="1" si="222"/>
        <v>7</v>
      </c>
      <c r="Z672" s="35">
        <f t="shared" ca="1" si="230"/>
        <v>2800</v>
      </c>
      <c r="AA672" s="35">
        <f t="shared" ca="1" si="213"/>
        <v>3200</v>
      </c>
      <c r="AB672" s="35">
        <f t="shared" ca="1" si="223"/>
        <v>2800</v>
      </c>
      <c r="AC672" s="35">
        <f t="shared" ca="1" si="224"/>
        <v>3126.9999999999995</v>
      </c>
      <c r="AD672" s="35">
        <f t="shared" ca="1" si="214"/>
        <v>326.99999999999955</v>
      </c>
    </row>
    <row r="673" spans="1:30" x14ac:dyDescent="0.25">
      <c r="A673" t="s">
        <v>137</v>
      </c>
      <c r="B673" t="s">
        <v>6</v>
      </c>
      <c r="C673" t="s">
        <v>8</v>
      </c>
      <c r="D673" s="37">
        <v>540.0262467191601</v>
      </c>
      <c r="E673" s="37">
        <v>979.98687664041984</v>
      </c>
      <c r="F673" s="37">
        <v>859</v>
      </c>
      <c r="G673" s="37">
        <f t="shared" si="225"/>
        <v>859</v>
      </c>
      <c r="H673" s="37">
        <f t="shared" si="215"/>
        <v>120.98687664041984</v>
      </c>
      <c r="I673" s="37">
        <f t="shared" si="216"/>
        <v>0</v>
      </c>
      <c r="J673" s="37">
        <f t="shared" si="217"/>
        <v>120.98687664041984</v>
      </c>
      <c r="K673" s="37">
        <f t="shared" si="226"/>
        <v>1</v>
      </c>
      <c r="L673" s="35">
        <f t="shared" si="231"/>
        <v>948</v>
      </c>
      <c r="O673">
        <v>667</v>
      </c>
      <c r="P673">
        <f t="shared" si="227"/>
        <v>449</v>
      </c>
      <c r="Q673">
        <f t="shared" si="228"/>
        <v>1</v>
      </c>
      <c r="R673">
        <f t="shared" ca="1" si="229"/>
        <v>2</v>
      </c>
      <c r="S673" t="str">
        <f t="shared" ca="1" si="211"/>
        <v>ER-EC-2A</v>
      </c>
      <c r="T673" t="str">
        <f t="shared" ca="1" si="218"/>
        <v>WTA</v>
      </c>
      <c r="U673" t="str">
        <f t="shared" ca="1" si="219"/>
        <v>QF</v>
      </c>
      <c r="V673" s="37">
        <f t="shared" ca="1" si="220"/>
        <v>3126.9999999999995</v>
      </c>
      <c r="W673" s="37">
        <f t="shared" ca="1" si="221"/>
        <v>3228.0498687664044</v>
      </c>
      <c r="X673" s="37">
        <f t="shared" ca="1" si="212"/>
        <v>7</v>
      </c>
      <c r="Y673" s="37">
        <f t="shared" ca="1" si="222"/>
        <v>7</v>
      </c>
      <c r="Z673" s="35">
        <f t="shared" ca="1" si="230"/>
        <v>2800</v>
      </c>
      <c r="AA673" s="35">
        <f t="shared" ca="1" si="213"/>
        <v>3200</v>
      </c>
      <c r="AB673" s="35">
        <f t="shared" ca="1" si="223"/>
        <v>3126.9999999999995</v>
      </c>
      <c r="AC673" s="35">
        <f t="shared" ca="1" si="224"/>
        <v>3200</v>
      </c>
      <c r="AD673" s="35">
        <f t="shared" ca="1" si="214"/>
        <v>73.000000000000455</v>
      </c>
    </row>
    <row r="674" spans="1:30" x14ac:dyDescent="0.25">
      <c r="A674" t="s">
        <v>137</v>
      </c>
      <c r="B674" t="s">
        <v>6</v>
      </c>
      <c r="C674" t="s">
        <v>5</v>
      </c>
      <c r="D674" s="37">
        <v>979.98687664041984</v>
      </c>
      <c r="E674" s="37">
        <v>1319.8818897637796</v>
      </c>
      <c r="F674" s="37">
        <v>859</v>
      </c>
      <c r="G674" s="37">
        <f t="shared" si="225"/>
        <v>979.98687664041984</v>
      </c>
      <c r="H674" s="37">
        <f t="shared" si="215"/>
        <v>339.89501312335972</v>
      </c>
      <c r="I674" s="37">
        <f t="shared" si="216"/>
        <v>120.98687664041984</v>
      </c>
      <c r="J674" s="37">
        <f t="shared" si="217"/>
        <v>460.88188976377955</v>
      </c>
      <c r="K674" s="37">
        <f t="shared" si="226"/>
        <v>2</v>
      </c>
      <c r="L674" s="35">
        <f t="shared" si="231"/>
        <v>949</v>
      </c>
      <c r="O674">
        <v>668</v>
      </c>
      <c r="P674">
        <f t="shared" si="227"/>
        <v>449</v>
      </c>
      <c r="Q674">
        <f t="shared" si="228"/>
        <v>2</v>
      </c>
      <c r="R674">
        <f t="shared" ca="1" si="229"/>
        <v>2</v>
      </c>
      <c r="S674" t="str">
        <f t="shared" ca="1" si="211"/>
        <v>ER-EC-2A</v>
      </c>
      <c r="T674" t="str">
        <f t="shared" ca="1" si="218"/>
        <v>WTA</v>
      </c>
      <c r="U674" t="str">
        <f t="shared" ca="1" si="219"/>
        <v>QF</v>
      </c>
      <c r="V674" s="37">
        <f t="shared" ca="1" si="220"/>
        <v>3126.9999999999995</v>
      </c>
      <c r="W674" s="37">
        <f t="shared" ca="1" si="221"/>
        <v>3228.0498687664044</v>
      </c>
      <c r="X674" s="37">
        <f t="shared" ca="1" si="212"/>
        <v>7</v>
      </c>
      <c r="Y674" s="37">
        <f t="shared" ca="1" si="222"/>
        <v>8</v>
      </c>
      <c r="Z674" s="35">
        <f t="shared" ca="1" si="230"/>
        <v>3200</v>
      </c>
      <c r="AA674" s="35">
        <f t="shared" ca="1" si="213"/>
        <v>3600</v>
      </c>
      <c r="AB674" s="35">
        <f t="shared" ca="1" si="223"/>
        <v>3200</v>
      </c>
      <c r="AC674" s="35">
        <f t="shared" ca="1" si="224"/>
        <v>3228.0498687664044</v>
      </c>
      <c r="AD674" s="35">
        <f t="shared" ca="1" si="214"/>
        <v>28.049868766404416</v>
      </c>
    </row>
    <row r="675" spans="1:30" x14ac:dyDescent="0.25">
      <c r="A675" t="s">
        <v>137</v>
      </c>
      <c r="B675" t="s">
        <v>11</v>
      </c>
      <c r="C675" t="s">
        <v>31</v>
      </c>
      <c r="D675" s="37">
        <v>1319.8818897637796</v>
      </c>
      <c r="E675" s="37">
        <v>1479.98687664042</v>
      </c>
      <c r="F675" s="37">
        <v>859</v>
      </c>
      <c r="G675" s="37">
        <f t="shared" si="225"/>
        <v>1319.8818897637796</v>
      </c>
      <c r="H675" s="37">
        <f t="shared" si="215"/>
        <v>160.1049868766404</v>
      </c>
      <c r="I675" s="37">
        <f t="shared" si="216"/>
        <v>460.88188976377955</v>
      </c>
      <c r="J675" s="37">
        <f t="shared" si="217"/>
        <v>620.98687664041995</v>
      </c>
      <c r="K675" s="37">
        <f t="shared" si="226"/>
        <v>1</v>
      </c>
      <c r="L675" s="35">
        <f t="shared" si="231"/>
        <v>951</v>
      </c>
      <c r="O675">
        <v>669</v>
      </c>
      <c r="P675">
        <f t="shared" si="227"/>
        <v>450</v>
      </c>
      <c r="Q675">
        <f t="shared" si="228"/>
        <v>1</v>
      </c>
      <c r="R675">
        <f t="shared" ca="1" si="229"/>
        <v>2</v>
      </c>
      <c r="S675" t="str">
        <f t="shared" ca="1" si="211"/>
        <v>ER-EC-2A</v>
      </c>
      <c r="T675" t="str">
        <f t="shared" ca="1" si="218"/>
        <v>TCU</v>
      </c>
      <c r="U675" t="str">
        <f t="shared" ca="1" si="219"/>
        <v>QF, CH, PY, CC</v>
      </c>
      <c r="V675" s="37">
        <f t="shared" ca="1" si="220"/>
        <v>3228.0498687664044</v>
      </c>
      <c r="W675" s="37">
        <f t="shared" ca="1" si="221"/>
        <v>3846.1601049868759</v>
      </c>
      <c r="X675" s="37">
        <f t="shared" ca="1" si="212"/>
        <v>8</v>
      </c>
      <c r="Y675" s="37">
        <f t="shared" ca="1" si="222"/>
        <v>8</v>
      </c>
      <c r="Z675" s="35">
        <f t="shared" ca="1" si="230"/>
        <v>3200</v>
      </c>
      <c r="AA675" s="35">
        <f t="shared" ca="1" si="213"/>
        <v>3600</v>
      </c>
      <c r="AB675" s="35">
        <f t="shared" ca="1" si="223"/>
        <v>3228.0498687664044</v>
      </c>
      <c r="AC675" s="35">
        <f t="shared" ca="1" si="224"/>
        <v>3600</v>
      </c>
      <c r="AD675" s="35">
        <f t="shared" ca="1" si="214"/>
        <v>371.95013123359558</v>
      </c>
    </row>
    <row r="676" spans="1:30" x14ac:dyDescent="0.25">
      <c r="A676" t="s">
        <v>137</v>
      </c>
      <c r="B676" t="s">
        <v>11</v>
      </c>
      <c r="C676" t="s">
        <v>12</v>
      </c>
      <c r="D676" s="37">
        <v>1479.98687664042</v>
      </c>
      <c r="E676" s="37">
        <v>2359.9081364829394</v>
      </c>
      <c r="F676" s="37">
        <v>859</v>
      </c>
      <c r="G676" s="37">
        <f t="shared" si="225"/>
        <v>1479.98687664042</v>
      </c>
      <c r="H676" s="37">
        <f t="shared" si="215"/>
        <v>879.92125984251948</v>
      </c>
      <c r="I676" s="37">
        <f t="shared" si="216"/>
        <v>620.98687664041995</v>
      </c>
      <c r="J676" s="37">
        <f t="shared" si="217"/>
        <v>1500.9081364829394</v>
      </c>
      <c r="K676" s="37">
        <f t="shared" si="226"/>
        <v>3</v>
      </c>
      <c r="L676" s="35">
        <f t="shared" si="231"/>
        <v>952</v>
      </c>
      <c r="O676">
        <v>670</v>
      </c>
      <c r="P676">
        <f t="shared" si="227"/>
        <v>450</v>
      </c>
      <c r="Q676">
        <f t="shared" si="228"/>
        <v>2</v>
      </c>
      <c r="R676">
        <f t="shared" ca="1" si="229"/>
        <v>2</v>
      </c>
      <c r="S676" t="str">
        <f t="shared" ca="1" si="211"/>
        <v>ER-EC-2A</v>
      </c>
      <c r="T676" t="str">
        <f t="shared" ca="1" si="218"/>
        <v>TCU</v>
      </c>
      <c r="U676" t="str">
        <f t="shared" ca="1" si="219"/>
        <v>QF, CH, PY, CC</v>
      </c>
      <c r="V676" s="37">
        <f t="shared" ca="1" si="220"/>
        <v>3228.0498687664044</v>
      </c>
      <c r="W676" s="37">
        <f t="shared" ca="1" si="221"/>
        <v>3846.1601049868759</v>
      </c>
      <c r="X676" s="37">
        <f t="shared" ca="1" si="212"/>
        <v>8</v>
      </c>
      <c r="Y676" s="37">
        <f t="shared" ca="1" si="222"/>
        <v>9</v>
      </c>
      <c r="Z676" s="35">
        <f t="shared" ca="1" si="230"/>
        <v>3600</v>
      </c>
      <c r="AA676" s="35">
        <f t="shared" ca="1" si="213"/>
        <v>4000</v>
      </c>
      <c r="AB676" s="35">
        <f t="shared" ca="1" si="223"/>
        <v>3600</v>
      </c>
      <c r="AC676" s="35">
        <f t="shared" ca="1" si="224"/>
        <v>3846.1601049868759</v>
      </c>
      <c r="AD676" s="35">
        <f t="shared" ca="1" si="214"/>
        <v>246.16010498687592</v>
      </c>
    </row>
    <row r="677" spans="1:30" x14ac:dyDescent="0.25">
      <c r="A677" t="s">
        <v>137</v>
      </c>
      <c r="B677" t="s">
        <v>11</v>
      </c>
      <c r="C677" t="s">
        <v>24</v>
      </c>
      <c r="D677" s="37">
        <v>2359.9081364829394</v>
      </c>
      <c r="E677" s="37">
        <v>2479.9868766404197</v>
      </c>
      <c r="F677" s="37">
        <v>859</v>
      </c>
      <c r="G677" s="37">
        <f t="shared" si="225"/>
        <v>2359.9081364829394</v>
      </c>
      <c r="H677" s="37">
        <f t="shared" si="215"/>
        <v>120.0787401574803</v>
      </c>
      <c r="I677" s="37">
        <f t="shared" si="216"/>
        <v>1500.9081364829394</v>
      </c>
      <c r="J677" s="37">
        <f t="shared" si="217"/>
        <v>1620.9868766404197</v>
      </c>
      <c r="K677" s="37">
        <f t="shared" si="226"/>
        <v>2</v>
      </c>
      <c r="L677" s="35">
        <f t="shared" si="231"/>
        <v>955</v>
      </c>
      <c r="O677">
        <v>671</v>
      </c>
      <c r="P677">
        <f t="shared" si="227"/>
        <v>451</v>
      </c>
      <c r="Q677">
        <f t="shared" si="228"/>
        <v>1</v>
      </c>
      <c r="R677">
        <f t="shared" ca="1" si="229"/>
        <v>1</v>
      </c>
      <c r="S677" t="str">
        <f t="shared" ca="1" si="211"/>
        <v>ER-EC-2A</v>
      </c>
      <c r="T677" t="str">
        <f t="shared" ca="1" si="218"/>
        <v>WTA</v>
      </c>
      <c r="U677" t="str">
        <f t="shared" ca="1" si="219"/>
        <v>QF</v>
      </c>
      <c r="V677" s="37">
        <f t="shared" ca="1" si="220"/>
        <v>3846.1601049868759</v>
      </c>
      <c r="W677" s="37">
        <f t="shared" ca="1" si="221"/>
        <v>3877.9842519685035</v>
      </c>
      <c r="X677" s="37">
        <f t="shared" ca="1" si="212"/>
        <v>9</v>
      </c>
      <c r="Y677" s="37">
        <f t="shared" ca="1" si="222"/>
        <v>9</v>
      </c>
      <c r="Z677" s="35">
        <f t="shared" ca="1" si="230"/>
        <v>3600</v>
      </c>
      <c r="AA677" s="35">
        <f t="shared" ca="1" si="213"/>
        <v>4000</v>
      </c>
      <c r="AB677" s="35">
        <f t="shared" ca="1" si="223"/>
        <v>3846.1601049868759</v>
      </c>
      <c r="AC677" s="35">
        <f t="shared" ca="1" si="224"/>
        <v>3877.9842519685035</v>
      </c>
      <c r="AD677" s="35">
        <f t="shared" ca="1" si="214"/>
        <v>31.824146981627564</v>
      </c>
    </row>
    <row r="678" spans="1:30" x14ac:dyDescent="0.25">
      <c r="A678" t="s">
        <v>137</v>
      </c>
      <c r="B678" t="s">
        <v>11</v>
      </c>
      <c r="C678" t="s">
        <v>138</v>
      </c>
      <c r="D678" s="37">
        <v>2479.9868766404197</v>
      </c>
      <c r="E678" s="37">
        <v>2870.0787401574798</v>
      </c>
      <c r="F678" s="37">
        <v>859</v>
      </c>
      <c r="G678" s="37">
        <f t="shared" si="225"/>
        <v>2479.9868766404197</v>
      </c>
      <c r="H678" s="37">
        <f t="shared" si="215"/>
        <v>390.09186351706012</v>
      </c>
      <c r="I678" s="37">
        <f t="shared" si="216"/>
        <v>1620.9868766404197</v>
      </c>
      <c r="J678" s="37">
        <f t="shared" si="217"/>
        <v>2011.0787401574798</v>
      </c>
      <c r="K678" s="37">
        <f t="shared" si="226"/>
        <v>2</v>
      </c>
      <c r="L678" s="35">
        <f t="shared" si="231"/>
        <v>957</v>
      </c>
      <c r="O678">
        <v>672</v>
      </c>
      <c r="P678">
        <f t="shared" si="227"/>
        <v>452</v>
      </c>
      <c r="Q678">
        <f t="shared" si="228"/>
        <v>1</v>
      </c>
      <c r="R678">
        <f t="shared" ca="1" si="229"/>
        <v>2</v>
      </c>
      <c r="S678" t="str">
        <f t="shared" ca="1" si="211"/>
        <v>ER-EC-2A</v>
      </c>
      <c r="T678" t="str">
        <f t="shared" ca="1" si="218"/>
        <v>TCU</v>
      </c>
      <c r="U678" t="str">
        <f t="shared" ca="1" si="219"/>
        <v>QF, CC</v>
      </c>
      <c r="V678" s="37">
        <f t="shared" ca="1" si="220"/>
        <v>3877.9842519685035</v>
      </c>
      <c r="W678" s="37">
        <f t="shared" ca="1" si="221"/>
        <v>4016.1076115485557</v>
      </c>
      <c r="X678" s="37">
        <f t="shared" ca="1" si="212"/>
        <v>9</v>
      </c>
      <c r="Y678" s="37">
        <f t="shared" ca="1" si="222"/>
        <v>9</v>
      </c>
      <c r="Z678" s="35">
        <f t="shared" ca="1" si="230"/>
        <v>3600</v>
      </c>
      <c r="AA678" s="35">
        <f t="shared" ca="1" si="213"/>
        <v>4000</v>
      </c>
      <c r="AB678" s="35">
        <f t="shared" ca="1" si="223"/>
        <v>3877.9842519685035</v>
      </c>
      <c r="AC678" s="35">
        <f t="shared" ca="1" si="224"/>
        <v>4000</v>
      </c>
      <c r="AD678" s="35">
        <f t="shared" ca="1" si="214"/>
        <v>122.01574803149651</v>
      </c>
    </row>
    <row r="679" spans="1:30" x14ac:dyDescent="0.25">
      <c r="A679" t="s">
        <v>137</v>
      </c>
      <c r="B679" t="s">
        <v>9</v>
      </c>
      <c r="C679" t="s">
        <v>138</v>
      </c>
      <c r="D679" s="37">
        <v>2870.0787401574798</v>
      </c>
      <c r="E679" s="37">
        <v>2955.0524934383202</v>
      </c>
      <c r="F679" s="37">
        <v>859</v>
      </c>
      <c r="G679" s="37">
        <f t="shared" si="225"/>
        <v>2870.0787401574798</v>
      </c>
      <c r="H679" s="37">
        <f t="shared" si="215"/>
        <v>84.973753280840356</v>
      </c>
      <c r="I679" s="37">
        <f t="shared" si="216"/>
        <v>2011.0787401574798</v>
      </c>
      <c r="J679" s="37">
        <f t="shared" si="217"/>
        <v>2096.0524934383202</v>
      </c>
      <c r="K679" s="37">
        <f t="shared" si="226"/>
        <v>1</v>
      </c>
      <c r="L679" s="35">
        <f t="shared" si="231"/>
        <v>959</v>
      </c>
      <c r="O679">
        <v>673</v>
      </c>
      <c r="P679">
        <f t="shared" si="227"/>
        <v>452</v>
      </c>
      <c r="Q679">
        <f t="shared" si="228"/>
        <v>2</v>
      </c>
      <c r="R679">
        <f t="shared" ca="1" si="229"/>
        <v>2</v>
      </c>
      <c r="S679" t="str">
        <f t="shared" ca="1" si="211"/>
        <v>ER-EC-2A</v>
      </c>
      <c r="T679" t="str">
        <f t="shared" ca="1" si="218"/>
        <v>TCU</v>
      </c>
      <c r="U679" t="str">
        <f t="shared" ca="1" si="219"/>
        <v>QF, CC</v>
      </c>
      <c r="V679" s="37">
        <f t="shared" ca="1" si="220"/>
        <v>3877.9842519685035</v>
      </c>
      <c r="W679" s="37">
        <f t="shared" ca="1" si="221"/>
        <v>4016.1076115485557</v>
      </c>
      <c r="X679" s="37">
        <f t="shared" ca="1" si="212"/>
        <v>9</v>
      </c>
      <c r="Y679" s="37">
        <f t="shared" ca="1" si="222"/>
        <v>10</v>
      </c>
      <c r="Z679" s="35">
        <f t="shared" ca="1" si="230"/>
        <v>4000</v>
      </c>
      <c r="AA679" s="35">
        <f t="shared" ca="1" si="213"/>
        <v>4400</v>
      </c>
      <c r="AB679" s="35">
        <f t="shared" ca="1" si="223"/>
        <v>4000</v>
      </c>
      <c r="AC679" s="35">
        <f t="shared" ca="1" si="224"/>
        <v>4016.1076115485557</v>
      </c>
      <c r="AD679" s="35">
        <f t="shared" ca="1" si="214"/>
        <v>16.107611548555724</v>
      </c>
    </row>
    <row r="680" spans="1:30" x14ac:dyDescent="0.25">
      <c r="A680" t="s">
        <v>137</v>
      </c>
      <c r="B680" t="s">
        <v>9</v>
      </c>
      <c r="C680" t="s">
        <v>138</v>
      </c>
      <c r="D680" s="37">
        <v>2955.0524934383202</v>
      </c>
      <c r="E680" s="37">
        <v>3165.0262467191601</v>
      </c>
      <c r="F680" s="37">
        <v>859</v>
      </c>
      <c r="G680" s="37">
        <f t="shared" si="225"/>
        <v>2955.0524934383202</v>
      </c>
      <c r="H680" s="37">
        <f t="shared" si="215"/>
        <v>209.9737532808399</v>
      </c>
      <c r="I680" s="37">
        <f t="shared" si="216"/>
        <v>2096.0524934383202</v>
      </c>
      <c r="J680" s="37">
        <f t="shared" si="217"/>
        <v>2306.0262467191601</v>
      </c>
      <c r="K680" s="37">
        <f t="shared" si="226"/>
        <v>1</v>
      </c>
      <c r="L680" s="35">
        <f t="shared" si="231"/>
        <v>960</v>
      </c>
      <c r="O680">
        <v>674</v>
      </c>
      <c r="P680">
        <f t="shared" si="227"/>
        <v>453</v>
      </c>
      <c r="Q680">
        <f t="shared" si="228"/>
        <v>1</v>
      </c>
      <c r="R680">
        <f t="shared" ca="1" si="229"/>
        <v>1</v>
      </c>
      <c r="S680" t="str">
        <f t="shared" ca="1" si="211"/>
        <v>ER-EC-2A</v>
      </c>
      <c r="T680" t="str">
        <f t="shared" ca="1" si="218"/>
        <v>WTA</v>
      </c>
      <c r="U680" t="str">
        <f t="shared" ca="1" si="219"/>
        <v>QF, CC, CH</v>
      </c>
      <c r="V680" s="37">
        <f t="shared" ca="1" si="220"/>
        <v>4016.1076115485557</v>
      </c>
      <c r="W680" s="37">
        <f t="shared" ca="1" si="221"/>
        <v>4226.0157480314956</v>
      </c>
      <c r="X680" s="37">
        <f t="shared" ca="1" si="212"/>
        <v>10</v>
      </c>
      <c r="Y680" s="37">
        <f t="shared" ca="1" si="222"/>
        <v>10</v>
      </c>
      <c r="Z680" s="35">
        <f t="shared" ca="1" si="230"/>
        <v>4000</v>
      </c>
      <c r="AA680" s="35">
        <f t="shared" ca="1" si="213"/>
        <v>4400</v>
      </c>
      <c r="AB680" s="35">
        <f t="shared" ca="1" si="223"/>
        <v>4016.1076115485557</v>
      </c>
      <c r="AC680" s="35">
        <f t="shared" ca="1" si="224"/>
        <v>4226.0157480314956</v>
      </c>
      <c r="AD680" s="35">
        <f t="shared" ca="1" si="214"/>
        <v>209.90813648293988</v>
      </c>
    </row>
    <row r="681" spans="1:30" x14ac:dyDescent="0.25">
      <c r="A681" t="s">
        <v>137</v>
      </c>
      <c r="B681" t="s">
        <v>9</v>
      </c>
      <c r="C681" t="s">
        <v>138</v>
      </c>
      <c r="D681" s="37">
        <v>3165.0262467191601</v>
      </c>
      <c r="E681" s="37">
        <v>3390.0918635170601</v>
      </c>
      <c r="F681" s="37">
        <v>859</v>
      </c>
      <c r="G681" s="37">
        <f t="shared" si="225"/>
        <v>3165.0262467191601</v>
      </c>
      <c r="H681" s="37">
        <f t="shared" si="215"/>
        <v>225.06561679790002</v>
      </c>
      <c r="I681" s="37">
        <f t="shared" si="216"/>
        <v>2306.0262467191601</v>
      </c>
      <c r="J681" s="37">
        <f t="shared" si="217"/>
        <v>2531.0918635170601</v>
      </c>
      <c r="K681" s="37">
        <f t="shared" si="226"/>
        <v>2</v>
      </c>
      <c r="L681" s="35">
        <f t="shared" si="231"/>
        <v>961</v>
      </c>
      <c r="O681">
        <v>675</v>
      </c>
      <c r="P681">
        <f t="shared" si="227"/>
        <v>454</v>
      </c>
      <c r="Q681">
        <f t="shared" si="228"/>
        <v>1</v>
      </c>
      <c r="R681">
        <f t="shared" ca="1" si="229"/>
        <v>1</v>
      </c>
      <c r="S681" t="str">
        <f t="shared" ca="1" si="211"/>
        <v>ER-EC-4</v>
      </c>
      <c r="T681" t="str">
        <f t="shared" ca="1" si="218"/>
        <v>VTA</v>
      </c>
      <c r="U681" t="str">
        <f t="shared" ca="1" si="219"/>
        <v>VP</v>
      </c>
      <c r="V681" s="37">
        <f t="shared" ca="1" si="220"/>
        <v>0</v>
      </c>
      <c r="W681" s="37">
        <f t="shared" ca="1" si="221"/>
        <v>1</v>
      </c>
      <c r="X681" s="37">
        <f t="shared" ca="1" si="212"/>
        <v>0</v>
      </c>
      <c r="Y681" s="37">
        <f t="shared" ca="1" si="222"/>
        <v>0</v>
      </c>
      <c r="Z681" s="35">
        <f t="shared" ca="1" si="230"/>
        <v>0</v>
      </c>
      <c r="AA681" s="35">
        <f t="shared" ca="1" si="213"/>
        <v>400</v>
      </c>
      <c r="AB681" s="35">
        <f t="shared" ca="1" si="223"/>
        <v>0</v>
      </c>
      <c r="AC681" s="35">
        <f t="shared" ca="1" si="224"/>
        <v>1</v>
      </c>
      <c r="AD681" s="35">
        <f t="shared" ca="1" si="214"/>
        <v>1</v>
      </c>
    </row>
    <row r="682" spans="1:30" x14ac:dyDescent="0.25">
      <c r="A682" t="s">
        <v>137</v>
      </c>
      <c r="B682" t="s">
        <v>11</v>
      </c>
      <c r="C682" t="s">
        <v>138</v>
      </c>
      <c r="D682" s="37">
        <v>3390.0918635170601</v>
      </c>
      <c r="E682" s="37">
        <v>3520.0131233595803</v>
      </c>
      <c r="F682" s="37">
        <v>859</v>
      </c>
      <c r="G682" s="37">
        <f t="shared" si="225"/>
        <v>3390.0918635170601</v>
      </c>
      <c r="H682" s="37">
        <f t="shared" si="215"/>
        <v>129.92125984252016</v>
      </c>
      <c r="I682" s="37">
        <f t="shared" si="216"/>
        <v>2531.0918635170601</v>
      </c>
      <c r="J682" s="37">
        <f t="shared" si="217"/>
        <v>2661.0131233595803</v>
      </c>
      <c r="K682" s="37">
        <f t="shared" si="226"/>
        <v>1</v>
      </c>
      <c r="L682" s="35">
        <f t="shared" si="231"/>
        <v>963</v>
      </c>
      <c r="O682">
        <v>676</v>
      </c>
      <c r="P682">
        <f t="shared" si="227"/>
        <v>455</v>
      </c>
      <c r="Q682">
        <f t="shared" si="228"/>
        <v>1</v>
      </c>
      <c r="R682">
        <f t="shared" ca="1" si="229"/>
        <v>1</v>
      </c>
      <c r="S682" t="str">
        <f t="shared" ca="1" si="211"/>
        <v>ER-EC-4</v>
      </c>
      <c r="T682" t="str">
        <f t="shared" ca="1" si="218"/>
        <v>WTA</v>
      </c>
      <c r="U682" t="str">
        <f t="shared" ca="1" si="219"/>
        <v>VP</v>
      </c>
      <c r="V682" s="37">
        <f t="shared" ca="1" si="220"/>
        <v>1</v>
      </c>
      <c r="W682" s="37">
        <f t="shared" ca="1" si="221"/>
        <v>21.013123359579936</v>
      </c>
      <c r="X682" s="37">
        <f t="shared" ca="1" si="212"/>
        <v>0</v>
      </c>
      <c r="Y682" s="37">
        <f t="shared" ca="1" si="222"/>
        <v>0</v>
      </c>
      <c r="Z682" s="35">
        <f t="shared" ca="1" si="230"/>
        <v>0</v>
      </c>
      <c r="AA682" s="35">
        <f t="shared" ca="1" si="213"/>
        <v>400</v>
      </c>
      <c r="AB682" s="35">
        <f t="shared" ca="1" si="223"/>
        <v>1</v>
      </c>
      <c r="AC682" s="35">
        <f t="shared" ca="1" si="224"/>
        <v>21.013123359579936</v>
      </c>
      <c r="AD682" s="35">
        <f t="shared" ca="1" si="214"/>
        <v>20.013123359579936</v>
      </c>
    </row>
    <row r="683" spans="1:30" x14ac:dyDescent="0.25">
      <c r="A683" t="s">
        <v>137</v>
      </c>
      <c r="B683" t="s">
        <v>9</v>
      </c>
      <c r="C683" t="s">
        <v>138</v>
      </c>
      <c r="D683" s="37">
        <v>3520.0131233595803</v>
      </c>
      <c r="E683" s="37">
        <v>3604.9868766404197</v>
      </c>
      <c r="F683" s="37">
        <v>859</v>
      </c>
      <c r="G683" s="37">
        <f t="shared" si="225"/>
        <v>3520.0131233595803</v>
      </c>
      <c r="H683" s="37">
        <f t="shared" si="215"/>
        <v>84.973753280839446</v>
      </c>
      <c r="I683" s="37">
        <f t="shared" si="216"/>
        <v>2661.0131233595803</v>
      </c>
      <c r="J683" s="37">
        <f t="shared" si="217"/>
        <v>2745.9868766404197</v>
      </c>
      <c r="K683" s="37">
        <f t="shared" si="226"/>
        <v>1</v>
      </c>
      <c r="L683" s="35">
        <f t="shared" si="231"/>
        <v>964</v>
      </c>
      <c r="O683">
        <v>677</v>
      </c>
      <c r="P683">
        <f t="shared" si="227"/>
        <v>456</v>
      </c>
      <c r="Q683">
        <f t="shared" si="228"/>
        <v>1</v>
      </c>
      <c r="R683">
        <f t="shared" ca="1" si="229"/>
        <v>1</v>
      </c>
      <c r="S683" t="str">
        <f t="shared" ca="1" si="211"/>
        <v>ER-EC-4</v>
      </c>
      <c r="T683" t="str">
        <f t="shared" ca="1" si="218"/>
        <v>WTA</v>
      </c>
      <c r="U683" t="str">
        <f t="shared" ca="1" si="219"/>
        <v>VP</v>
      </c>
      <c r="V683" s="37">
        <f t="shared" ca="1" si="220"/>
        <v>21.013123359579936</v>
      </c>
      <c r="W683" s="37">
        <f t="shared" ca="1" si="221"/>
        <v>41.026246719160099</v>
      </c>
      <c r="X683" s="37">
        <f t="shared" ca="1" si="212"/>
        <v>0</v>
      </c>
      <c r="Y683" s="37">
        <f t="shared" ca="1" si="222"/>
        <v>0</v>
      </c>
      <c r="Z683" s="35">
        <f t="shared" ca="1" si="230"/>
        <v>0</v>
      </c>
      <c r="AA683" s="35">
        <f t="shared" ca="1" si="213"/>
        <v>400</v>
      </c>
      <c r="AB683" s="35">
        <f t="shared" ca="1" si="223"/>
        <v>21.013123359579936</v>
      </c>
      <c r="AC683" s="35">
        <f t="shared" ca="1" si="224"/>
        <v>41.026246719160099</v>
      </c>
      <c r="AD683" s="35">
        <f t="shared" ca="1" si="214"/>
        <v>20.013123359580163</v>
      </c>
    </row>
    <row r="684" spans="1:30" x14ac:dyDescent="0.25">
      <c r="A684" t="s">
        <v>137</v>
      </c>
      <c r="B684" t="s">
        <v>11</v>
      </c>
      <c r="C684" t="s">
        <v>138</v>
      </c>
      <c r="D684" s="37">
        <v>3604.9868766404197</v>
      </c>
      <c r="E684" s="37">
        <v>3924.8687664041991</v>
      </c>
      <c r="F684" s="37">
        <v>859</v>
      </c>
      <c r="G684" s="37">
        <f t="shared" si="225"/>
        <v>3604.9868766404197</v>
      </c>
      <c r="H684" s="37">
        <f t="shared" si="215"/>
        <v>319.88188976377933</v>
      </c>
      <c r="I684" s="37">
        <f t="shared" si="216"/>
        <v>2745.9868766404197</v>
      </c>
      <c r="J684" s="37">
        <f t="shared" si="217"/>
        <v>3065.8687664041991</v>
      </c>
      <c r="K684" s="37">
        <f t="shared" si="226"/>
        <v>2</v>
      </c>
      <c r="L684" s="35">
        <f t="shared" si="231"/>
        <v>965</v>
      </c>
      <c r="O684">
        <v>678</v>
      </c>
      <c r="P684">
        <f t="shared" si="227"/>
        <v>457</v>
      </c>
      <c r="Q684">
        <f t="shared" si="228"/>
        <v>1</v>
      </c>
      <c r="R684">
        <f t="shared" ca="1" si="229"/>
        <v>1</v>
      </c>
      <c r="S684" t="str">
        <f t="shared" ca="1" si="211"/>
        <v>ER-EC-4</v>
      </c>
      <c r="T684" t="str">
        <f t="shared" ca="1" si="218"/>
        <v>VTA</v>
      </c>
      <c r="U684" t="str">
        <f t="shared" ca="1" si="219"/>
        <v>VP</v>
      </c>
      <c r="V684" s="37">
        <f t="shared" ca="1" si="220"/>
        <v>41.026246719160099</v>
      </c>
      <c r="W684" s="37">
        <f t="shared" ca="1" si="221"/>
        <v>110.90813648293965</v>
      </c>
      <c r="X684" s="37">
        <f t="shared" ca="1" si="212"/>
        <v>0</v>
      </c>
      <c r="Y684" s="37">
        <f t="shared" ca="1" si="222"/>
        <v>0</v>
      </c>
      <c r="Z684" s="35">
        <f t="shared" ca="1" si="230"/>
        <v>0</v>
      </c>
      <c r="AA684" s="35">
        <f t="shared" ca="1" si="213"/>
        <v>400</v>
      </c>
      <c r="AB684" s="35">
        <f t="shared" ca="1" si="223"/>
        <v>41.026246719160099</v>
      </c>
      <c r="AC684" s="35">
        <f t="shared" ca="1" si="224"/>
        <v>110.90813648293965</v>
      </c>
      <c r="AD684" s="35">
        <f t="shared" ca="1" si="214"/>
        <v>69.881889763779554</v>
      </c>
    </row>
    <row r="685" spans="1:30" x14ac:dyDescent="0.25">
      <c r="A685" t="s">
        <v>137</v>
      </c>
      <c r="B685" t="s">
        <v>11</v>
      </c>
      <c r="C685" t="s">
        <v>139</v>
      </c>
      <c r="D685" s="37">
        <v>3924.8687664041991</v>
      </c>
      <c r="E685" s="37">
        <v>4160.1049868766404</v>
      </c>
      <c r="F685" s="37">
        <v>859</v>
      </c>
      <c r="G685" s="37">
        <f t="shared" si="225"/>
        <v>3924.8687664041991</v>
      </c>
      <c r="H685" s="37">
        <f t="shared" si="215"/>
        <v>235.23622047244135</v>
      </c>
      <c r="I685" s="37">
        <f t="shared" si="216"/>
        <v>3065.8687664041991</v>
      </c>
      <c r="J685" s="37">
        <f t="shared" si="217"/>
        <v>3301.1049868766404</v>
      </c>
      <c r="K685" s="37">
        <f t="shared" si="226"/>
        <v>2</v>
      </c>
      <c r="L685" s="35">
        <f t="shared" si="231"/>
        <v>967</v>
      </c>
      <c r="O685">
        <v>679</v>
      </c>
      <c r="P685">
        <f t="shared" si="227"/>
        <v>458</v>
      </c>
      <c r="Q685">
        <f t="shared" si="228"/>
        <v>1</v>
      </c>
      <c r="R685">
        <f t="shared" ca="1" si="229"/>
        <v>1</v>
      </c>
      <c r="S685" t="str">
        <f t="shared" ca="1" si="211"/>
        <v>ER-EC-4</v>
      </c>
      <c r="T685" t="str">
        <f t="shared" ca="1" si="218"/>
        <v>WTA</v>
      </c>
      <c r="U685" t="str">
        <f t="shared" ca="1" si="219"/>
        <v>DV, ZE</v>
      </c>
      <c r="V685" s="37">
        <f t="shared" ca="1" si="220"/>
        <v>110.90813648293965</v>
      </c>
      <c r="W685" s="37">
        <f t="shared" ca="1" si="221"/>
        <v>186.03937007874015</v>
      </c>
      <c r="X685" s="37">
        <f t="shared" ca="1" si="212"/>
        <v>0</v>
      </c>
      <c r="Y685" s="37">
        <f t="shared" ca="1" si="222"/>
        <v>0</v>
      </c>
      <c r="Z685" s="35">
        <f t="shared" ca="1" si="230"/>
        <v>0</v>
      </c>
      <c r="AA685" s="35">
        <f t="shared" ca="1" si="213"/>
        <v>400</v>
      </c>
      <c r="AB685" s="35">
        <f t="shared" ca="1" si="223"/>
        <v>110.90813648293965</v>
      </c>
      <c r="AC685" s="35">
        <f t="shared" ca="1" si="224"/>
        <v>186.03937007874015</v>
      </c>
      <c r="AD685" s="35">
        <f t="shared" ca="1" si="214"/>
        <v>75.131233595800495</v>
      </c>
    </row>
    <row r="686" spans="1:30" x14ac:dyDescent="0.25">
      <c r="A686" t="s">
        <v>137</v>
      </c>
      <c r="B686" t="s">
        <v>9</v>
      </c>
      <c r="C686" t="s">
        <v>47</v>
      </c>
      <c r="D686" s="37">
        <v>4160.1049868766404</v>
      </c>
      <c r="E686" s="37">
        <v>4770.0131233595803</v>
      </c>
      <c r="F686" s="37">
        <v>859</v>
      </c>
      <c r="G686" s="37">
        <f t="shared" si="225"/>
        <v>4160.1049868766404</v>
      </c>
      <c r="H686" s="37">
        <f t="shared" si="215"/>
        <v>609.90813648293988</v>
      </c>
      <c r="I686" s="37">
        <f t="shared" si="216"/>
        <v>3301.1049868766404</v>
      </c>
      <c r="J686" s="37">
        <f t="shared" si="217"/>
        <v>3911.0131233595803</v>
      </c>
      <c r="K686" s="37">
        <f t="shared" si="226"/>
        <v>2</v>
      </c>
      <c r="L686" s="35">
        <f t="shared" si="231"/>
        <v>969</v>
      </c>
      <c r="O686">
        <v>680</v>
      </c>
      <c r="P686">
        <f t="shared" si="227"/>
        <v>459</v>
      </c>
      <c r="Q686">
        <f t="shared" si="228"/>
        <v>1</v>
      </c>
      <c r="R686">
        <f t="shared" ca="1" si="229"/>
        <v>1</v>
      </c>
      <c r="S686" t="str">
        <f t="shared" ca="1" si="211"/>
        <v>ER-EC-4</v>
      </c>
      <c r="T686" t="str">
        <f t="shared" ca="1" si="218"/>
        <v>AA</v>
      </c>
      <c r="U686" t="str">
        <f t="shared" ca="1" si="219"/>
        <v>DV</v>
      </c>
      <c r="V686" s="37">
        <f t="shared" ca="1" si="220"/>
        <v>186.03937007874015</v>
      </c>
      <c r="W686" s="37">
        <f t="shared" ca="1" si="221"/>
        <v>195.88188976377944</v>
      </c>
      <c r="X686" s="37">
        <f t="shared" ca="1" si="212"/>
        <v>0</v>
      </c>
      <c r="Y686" s="37">
        <f t="shared" ca="1" si="222"/>
        <v>0</v>
      </c>
      <c r="Z686" s="35">
        <f t="shared" ca="1" si="230"/>
        <v>0</v>
      </c>
      <c r="AA686" s="35">
        <f t="shared" ca="1" si="213"/>
        <v>400</v>
      </c>
      <c r="AB686" s="35">
        <f t="shared" ca="1" si="223"/>
        <v>186.03937007874015</v>
      </c>
      <c r="AC686" s="35">
        <f t="shared" ca="1" si="224"/>
        <v>195.88188976377944</v>
      </c>
      <c r="AD686" s="35">
        <f t="shared" ca="1" si="214"/>
        <v>9.8425196850392922</v>
      </c>
    </row>
    <row r="687" spans="1:30" x14ac:dyDescent="0.25">
      <c r="A687" t="s">
        <v>137</v>
      </c>
      <c r="B687" t="s">
        <v>11</v>
      </c>
      <c r="C687" t="s">
        <v>12</v>
      </c>
      <c r="D687" s="37">
        <v>4770.0131233595803</v>
      </c>
      <c r="E687" s="37">
        <v>4950.1312335958</v>
      </c>
      <c r="F687" s="37">
        <v>859</v>
      </c>
      <c r="G687" s="37">
        <f t="shared" si="225"/>
        <v>4770.0131233595803</v>
      </c>
      <c r="H687" s="37">
        <f t="shared" si="215"/>
        <v>180.11811023621976</v>
      </c>
      <c r="I687" s="37">
        <f t="shared" si="216"/>
        <v>3911.0131233595803</v>
      </c>
      <c r="J687" s="37">
        <f t="shared" si="217"/>
        <v>4091.1312335958</v>
      </c>
      <c r="K687" s="37">
        <f t="shared" si="226"/>
        <v>2</v>
      </c>
      <c r="L687" s="35">
        <f t="shared" si="231"/>
        <v>971</v>
      </c>
      <c r="O687">
        <v>681</v>
      </c>
      <c r="P687">
        <f t="shared" si="227"/>
        <v>460</v>
      </c>
      <c r="Q687">
        <f t="shared" si="228"/>
        <v>1</v>
      </c>
      <c r="R687">
        <f t="shared" ca="1" si="229"/>
        <v>2</v>
      </c>
      <c r="S687" t="str">
        <f t="shared" ca="1" si="211"/>
        <v>ER-EC-4</v>
      </c>
      <c r="T687" t="str">
        <f t="shared" ca="1" si="218"/>
        <v>LFA</v>
      </c>
      <c r="U687" t="str">
        <f t="shared" ca="1" si="219"/>
        <v>DV</v>
      </c>
      <c r="V687" s="37">
        <f t="shared" ca="1" si="220"/>
        <v>195.88188976377944</v>
      </c>
      <c r="W687" s="37">
        <f t="shared" ca="1" si="221"/>
        <v>440.96062992125985</v>
      </c>
      <c r="X687" s="37">
        <f t="shared" ca="1" si="212"/>
        <v>0</v>
      </c>
      <c r="Y687" s="37">
        <f t="shared" ca="1" si="222"/>
        <v>0</v>
      </c>
      <c r="Z687" s="35">
        <f t="shared" ca="1" si="230"/>
        <v>0</v>
      </c>
      <c r="AA687" s="35">
        <f t="shared" ca="1" si="213"/>
        <v>400</v>
      </c>
      <c r="AB687" s="35">
        <f t="shared" ca="1" si="223"/>
        <v>195.88188976377944</v>
      </c>
      <c r="AC687" s="35">
        <f t="shared" ca="1" si="224"/>
        <v>400</v>
      </c>
      <c r="AD687" s="35">
        <f t="shared" ca="1" si="214"/>
        <v>204.11811023622056</v>
      </c>
    </row>
    <row r="688" spans="1:30" x14ac:dyDescent="0.25">
      <c r="A688" t="s">
        <v>137</v>
      </c>
      <c r="B688" t="s">
        <v>9</v>
      </c>
      <c r="C688" t="s">
        <v>140</v>
      </c>
      <c r="D688" s="37">
        <v>4950.1312335958</v>
      </c>
      <c r="E688" s="37">
        <v>5794.9475065616798</v>
      </c>
      <c r="F688" s="37">
        <v>859</v>
      </c>
      <c r="G688" s="37">
        <f t="shared" si="225"/>
        <v>4950.1312335958</v>
      </c>
      <c r="H688" s="37">
        <f t="shared" si="215"/>
        <v>844.81627296587976</v>
      </c>
      <c r="I688" s="37">
        <f t="shared" si="216"/>
        <v>4091.1312335958</v>
      </c>
      <c r="J688" s="37">
        <f t="shared" si="217"/>
        <v>4935.9475065616798</v>
      </c>
      <c r="K688" s="37">
        <f t="shared" si="226"/>
        <v>3</v>
      </c>
      <c r="L688" s="35">
        <f t="shared" si="231"/>
        <v>973</v>
      </c>
      <c r="O688">
        <v>682</v>
      </c>
      <c r="P688">
        <f t="shared" si="227"/>
        <v>460</v>
      </c>
      <c r="Q688">
        <f t="shared" si="228"/>
        <v>2</v>
      </c>
      <c r="R688">
        <f t="shared" ca="1" si="229"/>
        <v>2</v>
      </c>
      <c r="S688" t="str">
        <f t="shared" ca="1" si="211"/>
        <v>ER-EC-4</v>
      </c>
      <c r="T688" t="str">
        <f t="shared" ca="1" si="218"/>
        <v>LFA</v>
      </c>
      <c r="U688" t="str">
        <f t="shared" ca="1" si="219"/>
        <v>DV</v>
      </c>
      <c r="V688" s="37">
        <f t="shared" ca="1" si="220"/>
        <v>195.88188976377944</v>
      </c>
      <c r="W688" s="37">
        <f t="shared" ca="1" si="221"/>
        <v>440.96062992125985</v>
      </c>
      <c r="X688" s="37">
        <f t="shared" ca="1" si="212"/>
        <v>0</v>
      </c>
      <c r="Y688" s="37">
        <f t="shared" ca="1" si="222"/>
        <v>1</v>
      </c>
      <c r="Z688" s="35">
        <f t="shared" ca="1" si="230"/>
        <v>400</v>
      </c>
      <c r="AA688" s="35">
        <f t="shared" ca="1" si="213"/>
        <v>800</v>
      </c>
      <c r="AB688" s="35">
        <f t="shared" ca="1" si="223"/>
        <v>400</v>
      </c>
      <c r="AC688" s="35">
        <f t="shared" ca="1" si="224"/>
        <v>440.96062992125985</v>
      </c>
      <c r="AD688" s="35">
        <f t="shared" ca="1" si="214"/>
        <v>40.960629921259851</v>
      </c>
    </row>
    <row r="689" spans="1:30" x14ac:dyDescent="0.25">
      <c r="A689" t="s">
        <v>137</v>
      </c>
      <c r="B689" t="s">
        <v>11</v>
      </c>
      <c r="C689" t="s">
        <v>141</v>
      </c>
      <c r="D689" s="37">
        <v>5794.9475065616798</v>
      </c>
      <c r="E689" s="37">
        <v>5865.1574803149606</v>
      </c>
      <c r="F689" s="37">
        <v>859</v>
      </c>
      <c r="G689" s="37">
        <f t="shared" si="225"/>
        <v>5794.9475065616798</v>
      </c>
      <c r="H689" s="37">
        <f t="shared" si="215"/>
        <v>70.209973753280792</v>
      </c>
      <c r="I689" s="37">
        <f t="shared" si="216"/>
        <v>4935.9475065616798</v>
      </c>
      <c r="J689" s="37">
        <f t="shared" si="217"/>
        <v>5006.1574803149606</v>
      </c>
      <c r="K689" s="37">
        <f t="shared" si="226"/>
        <v>1</v>
      </c>
      <c r="L689" s="35">
        <f t="shared" si="231"/>
        <v>976</v>
      </c>
      <c r="O689">
        <v>683</v>
      </c>
      <c r="P689">
        <f t="shared" si="227"/>
        <v>461</v>
      </c>
      <c r="Q689">
        <f t="shared" si="228"/>
        <v>1</v>
      </c>
      <c r="R689">
        <f t="shared" ca="1" si="229"/>
        <v>1</v>
      </c>
      <c r="S689" t="str">
        <f t="shared" ca="1" si="211"/>
        <v>ER-EC-4</v>
      </c>
      <c r="T689" t="str">
        <f t="shared" ca="1" si="218"/>
        <v>TCU</v>
      </c>
      <c r="U689" t="str">
        <f t="shared" ca="1" si="219"/>
        <v>ZE</v>
      </c>
      <c r="V689" s="37">
        <f t="shared" ca="1" si="220"/>
        <v>440.96062992125985</v>
      </c>
      <c r="W689" s="37">
        <f t="shared" ca="1" si="221"/>
        <v>453.09973753280838</v>
      </c>
      <c r="X689" s="37">
        <f t="shared" ca="1" si="212"/>
        <v>1</v>
      </c>
      <c r="Y689" s="37">
        <f t="shared" ca="1" si="222"/>
        <v>1</v>
      </c>
      <c r="Z689" s="35">
        <f t="shared" ca="1" si="230"/>
        <v>400</v>
      </c>
      <c r="AA689" s="35">
        <f t="shared" ca="1" si="213"/>
        <v>800</v>
      </c>
      <c r="AB689" s="35">
        <f t="shared" ca="1" si="223"/>
        <v>440.96062992125985</v>
      </c>
      <c r="AC689" s="35">
        <f t="shared" ca="1" si="224"/>
        <v>453.09973753280838</v>
      </c>
      <c r="AD689" s="35">
        <f t="shared" ca="1" si="214"/>
        <v>12.139107611548525</v>
      </c>
    </row>
    <row r="690" spans="1:30" x14ac:dyDescent="0.25">
      <c r="A690" t="s">
        <v>137</v>
      </c>
      <c r="B690" t="s">
        <v>9</v>
      </c>
      <c r="C690" t="s">
        <v>142</v>
      </c>
      <c r="D690" s="37">
        <v>5865.1574803149606</v>
      </c>
      <c r="E690" s="37">
        <v>8270.0131233595785</v>
      </c>
      <c r="F690" s="37">
        <v>859</v>
      </c>
      <c r="G690" s="37">
        <f t="shared" si="225"/>
        <v>5865.1574803149606</v>
      </c>
      <c r="H690" s="37">
        <f t="shared" si="215"/>
        <v>2404.8556430446179</v>
      </c>
      <c r="I690" s="37">
        <f t="shared" si="216"/>
        <v>5006.1574803149606</v>
      </c>
      <c r="J690" s="37">
        <f t="shared" si="217"/>
        <v>7411.0131233595785</v>
      </c>
      <c r="K690" s="37">
        <f t="shared" si="226"/>
        <v>7</v>
      </c>
      <c r="L690" s="35">
        <f t="shared" si="231"/>
        <v>977</v>
      </c>
      <c r="O690">
        <v>684</v>
      </c>
      <c r="P690">
        <f t="shared" si="227"/>
        <v>462</v>
      </c>
      <c r="Q690">
        <f t="shared" si="228"/>
        <v>1</v>
      </c>
      <c r="R690">
        <f t="shared" ca="1" si="229"/>
        <v>1</v>
      </c>
      <c r="S690" t="str">
        <f t="shared" ca="1" si="211"/>
        <v>ER-EC-4</v>
      </c>
      <c r="T690" t="str">
        <f t="shared" ca="1" si="218"/>
        <v>LFA</v>
      </c>
      <c r="U690" t="str">
        <f t="shared" ca="1" si="219"/>
        <v>DV</v>
      </c>
      <c r="V690" s="37">
        <f t="shared" ca="1" si="220"/>
        <v>453.09973753280838</v>
      </c>
      <c r="W690" s="37">
        <f t="shared" ca="1" si="221"/>
        <v>541.0262467191601</v>
      </c>
      <c r="X690" s="37">
        <f t="shared" ca="1" si="212"/>
        <v>1</v>
      </c>
      <c r="Y690" s="37">
        <f t="shared" ca="1" si="222"/>
        <v>1</v>
      </c>
      <c r="Z690" s="35">
        <f t="shared" ca="1" si="230"/>
        <v>400</v>
      </c>
      <c r="AA690" s="35">
        <f t="shared" ca="1" si="213"/>
        <v>800</v>
      </c>
      <c r="AB690" s="35">
        <f t="shared" ca="1" si="223"/>
        <v>453.09973753280838</v>
      </c>
      <c r="AC690" s="35">
        <f t="shared" ca="1" si="224"/>
        <v>541.0262467191601</v>
      </c>
      <c r="AD690" s="35">
        <f t="shared" ca="1" si="214"/>
        <v>87.926509186351723</v>
      </c>
    </row>
    <row r="691" spans="1:30" x14ac:dyDescent="0.25">
      <c r="A691" t="s">
        <v>137</v>
      </c>
      <c r="B691" t="s">
        <v>36</v>
      </c>
      <c r="C691" t="s">
        <v>143</v>
      </c>
      <c r="D691" s="37">
        <v>8270.0131233595785</v>
      </c>
      <c r="E691" s="37">
        <v>8782.152230971129</v>
      </c>
      <c r="F691" s="37">
        <v>859</v>
      </c>
      <c r="G691" s="37">
        <f t="shared" si="225"/>
        <v>8270.0131233595785</v>
      </c>
      <c r="H691" s="37">
        <f t="shared" si="215"/>
        <v>512.13910761155057</v>
      </c>
      <c r="I691" s="37">
        <f t="shared" si="216"/>
        <v>7411.0131233595785</v>
      </c>
      <c r="J691" s="37">
        <f t="shared" si="217"/>
        <v>7923.152230971129</v>
      </c>
      <c r="K691" s="37">
        <f t="shared" si="226"/>
        <v>2</v>
      </c>
      <c r="L691" s="35">
        <f t="shared" si="231"/>
        <v>984</v>
      </c>
      <c r="O691">
        <v>685</v>
      </c>
      <c r="P691">
        <f t="shared" si="227"/>
        <v>463</v>
      </c>
      <c r="Q691">
        <f t="shared" si="228"/>
        <v>1</v>
      </c>
      <c r="R691">
        <f t="shared" ca="1" si="229"/>
        <v>1</v>
      </c>
      <c r="S691" t="str">
        <f t="shared" ca="1" si="211"/>
        <v>ER-EC-4</v>
      </c>
      <c r="T691" t="str">
        <f t="shared" ca="1" si="218"/>
        <v>LFA</v>
      </c>
      <c r="U691" t="str">
        <f t="shared" ca="1" si="219"/>
        <v>QF</v>
      </c>
      <c r="V691" s="37">
        <f t="shared" ca="1" si="220"/>
        <v>541.0262467191601</v>
      </c>
      <c r="W691" s="37">
        <f t="shared" ca="1" si="221"/>
        <v>557.10236220472439</v>
      </c>
      <c r="X691" s="37">
        <f t="shared" ca="1" si="212"/>
        <v>1</v>
      </c>
      <c r="Y691" s="37">
        <f t="shared" ca="1" si="222"/>
        <v>1</v>
      </c>
      <c r="Z691" s="35">
        <f t="shared" ca="1" si="230"/>
        <v>400</v>
      </c>
      <c r="AA691" s="35">
        <f t="shared" ca="1" si="213"/>
        <v>800</v>
      </c>
      <c r="AB691" s="35">
        <f t="shared" ca="1" si="223"/>
        <v>541.0262467191601</v>
      </c>
      <c r="AC691" s="35">
        <f t="shared" ca="1" si="224"/>
        <v>557.10236220472439</v>
      </c>
      <c r="AD691" s="35">
        <f t="shared" ca="1" si="214"/>
        <v>16.076115485564287</v>
      </c>
    </row>
    <row r="692" spans="1:30" x14ac:dyDescent="0.25">
      <c r="A692" t="s">
        <v>144</v>
      </c>
      <c r="B692" t="s">
        <v>11</v>
      </c>
      <c r="C692" t="s">
        <v>12</v>
      </c>
      <c r="D692" s="37">
        <v>1234.9081364829394</v>
      </c>
      <c r="E692" s="37">
        <v>1470.1443569553805</v>
      </c>
      <c r="F692" s="37">
        <v>1458</v>
      </c>
      <c r="G692" s="37">
        <f t="shared" si="225"/>
        <v>1458</v>
      </c>
      <c r="H692" s="37">
        <f t="shared" si="215"/>
        <v>12.144356955380545</v>
      </c>
      <c r="I692" s="37">
        <f t="shared" si="216"/>
        <v>0</v>
      </c>
      <c r="J692" s="37">
        <f t="shared" si="217"/>
        <v>12.144356955380545</v>
      </c>
      <c r="K692" s="37">
        <f t="shared" si="226"/>
        <v>1</v>
      </c>
      <c r="L692" s="35">
        <f t="shared" si="231"/>
        <v>986</v>
      </c>
      <c r="O692">
        <v>686</v>
      </c>
      <c r="P692">
        <f t="shared" si="227"/>
        <v>464</v>
      </c>
      <c r="Q692">
        <f t="shared" si="228"/>
        <v>1</v>
      </c>
      <c r="R692">
        <f t="shared" ca="1" si="229"/>
        <v>1</v>
      </c>
      <c r="S692" t="str">
        <f t="shared" ca="1" si="211"/>
        <v>ER-EC-4</v>
      </c>
      <c r="T692" t="str">
        <f t="shared" ca="1" si="218"/>
        <v>LFA</v>
      </c>
      <c r="U692" t="str">
        <f t="shared" ca="1" si="219"/>
        <v>DV</v>
      </c>
      <c r="V692" s="37">
        <f t="shared" ca="1" si="220"/>
        <v>557.10236220472439</v>
      </c>
      <c r="W692" s="37">
        <f t="shared" ca="1" si="221"/>
        <v>727.04986876640396</v>
      </c>
      <c r="X692" s="37">
        <f t="shared" ca="1" si="212"/>
        <v>1</v>
      </c>
      <c r="Y692" s="37">
        <f t="shared" ca="1" si="222"/>
        <v>1</v>
      </c>
      <c r="Z692" s="35">
        <f t="shared" ca="1" si="230"/>
        <v>400</v>
      </c>
      <c r="AA692" s="35">
        <f t="shared" ca="1" si="213"/>
        <v>800</v>
      </c>
      <c r="AB692" s="35">
        <f t="shared" ca="1" si="223"/>
        <v>557.10236220472439</v>
      </c>
      <c r="AC692" s="35">
        <f t="shared" ca="1" si="224"/>
        <v>727.04986876640396</v>
      </c>
      <c r="AD692" s="35">
        <f t="shared" ca="1" si="214"/>
        <v>169.94750656167957</v>
      </c>
    </row>
    <row r="693" spans="1:30" x14ac:dyDescent="0.25">
      <c r="A693" t="s">
        <v>144</v>
      </c>
      <c r="B693" t="s">
        <v>11</v>
      </c>
      <c r="C693" t="s">
        <v>23</v>
      </c>
      <c r="D693" s="37">
        <v>1470.1443569553805</v>
      </c>
      <c r="E693" s="37">
        <v>1492.1259842519685</v>
      </c>
      <c r="F693" s="37">
        <v>1458</v>
      </c>
      <c r="G693" s="37">
        <f t="shared" si="225"/>
        <v>1470.1443569553805</v>
      </c>
      <c r="H693" s="37">
        <f t="shared" si="215"/>
        <v>21.981627296587931</v>
      </c>
      <c r="I693" s="37">
        <f t="shared" si="216"/>
        <v>12.144356955380545</v>
      </c>
      <c r="J693" s="37">
        <f t="shared" si="217"/>
        <v>34.125984251968475</v>
      </c>
      <c r="K693" s="37">
        <f t="shared" si="226"/>
        <v>1</v>
      </c>
      <c r="L693" s="35">
        <f t="shared" si="231"/>
        <v>987</v>
      </c>
      <c r="O693">
        <v>687</v>
      </c>
      <c r="P693">
        <f t="shared" si="227"/>
        <v>465</v>
      </c>
      <c r="Q693">
        <f t="shared" si="228"/>
        <v>1</v>
      </c>
      <c r="R693">
        <f t="shared" ca="1" si="229"/>
        <v>2</v>
      </c>
      <c r="S693" t="str">
        <f t="shared" ca="1" si="211"/>
        <v>ER-EC-4</v>
      </c>
      <c r="T693" t="str">
        <f t="shared" ca="1" si="218"/>
        <v>LFA</v>
      </c>
      <c r="U693" t="str">
        <f t="shared" ca="1" si="219"/>
        <v>DV, QF</v>
      </c>
      <c r="V693" s="37">
        <f t="shared" ca="1" si="220"/>
        <v>727.04986876640396</v>
      </c>
      <c r="W693" s="37">
        <f t="shared" ca="1" si="221"/>
        <v>891.09186351706012</v>
      </c>
      <c r="X693" s="37">
        <f t="shared" ca="1" si="212"/>
        <v>1</v>
      </c>
      <c r="Y693" s="37">
        <f t="shared" ca="1" si="222"/>
        <v>1</v>
      </c>
      <c r="Z693" s="35">
        <f t="shared" ca="1" si="230"/>
        <v>400</v>
      </c>
      <c r="AA693" s="35">
        <f t="shared" ca="1" si="213"/>
        <v>800</v>
      </c>
      <c r="AB693" s="35">
        <f t="shared" ca="1" si="223"/>
        <v>727.04986876640396</v>
      </c>
      <c r="AC693" s="35">
        <f t="shared" ca="1" si="224"/>
        <v>800</v>
      </c>
      <c r="AD693" s="35">
        <f t="shared" ca="1" si="214"/>
        <v>72.950131233596039</v>
      </c>
    </row>
    <row r="694" spans="1:30" x14ac:dyDescent="0.25">
      <c r="A694" t="s">
        <v>144</v>
      </c>
      <c r="B694" t="s">
        <v>11</v>
      </c>
      <c r="C694" t="s">
        <v>12</v>
      </c>
      <c r="D694" s="37">
        <v>1492.1259842519685</v>
      </c>
      <c r="E694" s="37">
        <v>1749.9999999999998</v>
      </c>
      <c r="F694" s="37">
        <v>1458</v>
      </c>
      <c r="G694" s="37">
        <f t="shared" si="225"/>
        <v>1492.1259842519685</v>
      </c>
      <c r="H694" s="37">
        <f t="shared" si="215"/>
        <v>257.8740157480313</v>
      </c>
      <c r="I694" s="37">
        <f t="shared" si="216"/>
        <v>34.125984251968475</v>
      </c>
      <c r="J694" s="37">
        <f t="shared" si="217"/>
        <v>291.99999999999977</v>
      </c>
      <c r="K694" s="37">
        <f t="shared" si="226"/>
        <v>1</v>
      </c>
      <c r="L694" s="35">
        <f t="shared" si="231"/>
        <v>988</v>
      </c>
      <c r="O694">
        <v>688</v>
      </c>
      <c r="P694">
        <f t="shared" si="227"/>
        <v>465</v>
      </c>
      <c r="Q694">
        <f t="shared" si="228"/>
        <v>2</v>
      </c>
      <c r="R694">
        <f t="shared" ca="1" si="229"/>
        <v>2</v>
      </c>
      <c r="S694" t="str">
        <f t="shared" ca="1" si="211"/>
        <v>ER-EC-4</v>
      </c>
      <c r="T694" t="str">
        <f t="shared" ca="1" si="218"/>
        <v>LFA</v>
      </c>
      <c r="U694" t="str">
        <f t="shared" ca="1" si="219"/>
        <v>DV, QF</v>
      </c>
      <c r="V694" s="37">
        <f t="shared" ca="1" si="220"/>
        <v>727.04986876640396</v>
      </c>
      <c r="W694" s="37">
        <f t="shared" ca="1" si="221"/>
        <v>891.09186351706012</v>
      </c>
      <c r="X694" s="37">
        <f t="shared" ca="1" si="212"/>
        <v>1</v>
      </c>
      <c r="Y694" s="37">
        <f t="shared" ca="1" si="222"/>
        <v>2</v>
      </c>
      <c r="Z694" s="35">
        <f t="shared" ca="1" si="230"/>
        <v>800</v>
      </c>
      <c r="AA694" s="35">
        <f t="shared" ca="1" si="213"/>
        <v>1200</v>
      </c>
      <c r="AB694" s="35">
        <f t="shared" ca="1" si="223"/>
        <v>800</v>
      </c>
      <c r="AC694" s="35">
        <f t="shared" ca="1" si="224"/>
        <v>891.09186351706012</v>
      </c>
      <c r="AD694" s="35">
        <f t="shared" ca="1" si="214"/>
        <v>91.091863517060119</v>
      </c>
    </row>
    <row r="695" spans="1:30" x14ac:dyDescent="0.25">
      <c r="A695" t="s">
        <v>144</v>
      </c>
      <c r="B695" t="s">
        <v>9</v>
      </c>
      <c r="C695" t="s">
        <v>145</v>
      </c>
      <c r="D695" s="37">
        <v>1749.9999999999998</v>
      </c>
      <c r="E695" s="37">
        <v>1810.0393700787401</v>
      </c>
      <c r="F695" s="37">
        <v>1458</v>
      </c>
      <c r="G695" s="37">
        <f t="shared" si="225"/>
        <v>1749.9999999999998</v>
      </c>
      <c r="H695" s="37">
        <f t="shared" si="215"/>
        <v>60.039370078740376</v>
      </c>
      <c r="I695" s="37">
        <f t="shared" si="216"/>
        <v>291.99999999999977</v>
      </c>
      <c r="J695" s="37">
        <f t="shared" si="217"/>
        <v>352.03937007874015</v>
      </c>
      <c r="K695" s="37">
        <f t="shared" si="226"/>
        <v>1</v>
      </c>
      <c r="L695" s="35">
        <f t="shared" si="231"/>
        <v>989</v>
      </c>
      <c r="O695">
        <v>689</v>
      </c>
      <c r="P695">
        <f t="shared" si="227"/>
        <v>466</v>
      </c>
      <c r="Q695">
        <f t="shared" si="228"/>
        <v>1</v>
      </c>
      <c r="R695">
        <f t="shared" ca="1" si="229"/>
        <v>1</v>
      </c>
      <c r="S695" t="str">
        <f t="shared" ca="1" si="211"/>
        <v>ER-EC-4</v>
      </c>
      <c r="T695" t="str">
        <f t="shared" ca="1" si="218"/>
        <v>TCU</v>
      </c>
      <c r="U695" t="str">
        <f t="shared" ca="1" si="219"/>
        <v>QF, ZE</v>
      </c>
      <c r="V695" s="37">
        <f t="shared" ca="1" si="220"/>
        <v>891.09186351706012</v>
      </c>
      <c r="W695" s="37">
        <f t="shared" ca="1" si="221"/>
        <v>905.85564304461923</v>
      </c>
      <c r="X695" s="37">
        <f t="shared" ca="1" si="212"/>
        <v>2</v>
      </c>
      <c r="Y695" s="37">
        <f t="shared" ca="1" si="222"/>
        <v>2</v>
      </c>
      <c r="Z695" s="35">
        <f t="shared" ca="1" si="230"/>
        <v>800</v>
      </c>
      <c r="AA695" s="35">
        <f t="shared" ca="1" si="213"/>
        <v>1200</v>
      </c>
      <c r="AB695" s="35">
        <f t="shared" ca="1" si="223"/>
        <v>891.09186351706012</v>
      </c>
      <c r="AC695" s="35">
        <f t="shared" ca="1" si="224"/>
        <v>905.85564304461923</v>
      </c>
      <c r="AD695" s="35">
        <f t="shared" ca="1" si="214"/>
        <v>14.763779527559109</v>
      </c>
    </row>
    <row r="696" spans="1:30" x14ac:dyDescent="0.25">
      <c r="A696" t="s">
        <v>144</v>
      </c>
      <c r="B696" t="s">
        <v>11</v>
      </c>
      <c r="C696" t="s">
        <v>12</v>
      </c>
      <c r="D696" s="37">
        <v>1810.0393700787401</v>
      </c>
      <c r="E696" s="37">
        <v>1834.9737532808397</v>
      </c>
      <c r="F696" s="37">
        <v>1458</v>
      </c>
      <c r="G696" s="37">
        <f t="shared" si="225"/>
        <v>1810.0393700787401</v>
      </c>
      <c r="H696" s="37">
        <f t="shared" si="215"/>
        <v>24.934383202099525</v>
      </c>
      <c r="I696" s="37">
        <f t="shared" si="216"/>
        <v>352.03937007874015</v>
      </c>
      <c r="J696" s="37">
        <f t="shared" si="217"/>
        <v>376.97375328083967</v>
      </c>
      <c r="K696" s="37">
        <f t="shared" si="226"/>
        <v>1</v>
      </c>
      <c r="L696" s="35">
        <f t="shared" si="231"/>
        <v>990</v>
      </c>
      <c r="O696">
        <v>690</v>
      </c>
      <c r="P696">
        <f t="shared" si="227"/>
        <v>467</v>
      </c>
      <c r="Q696">
        <f t="shared" si="228"/>
        <v>1</v>
      </c>
      <c r="R696">
        <f t="shared" ca="1" si="229"/>
        <v>1</v>
      </c>
      <c r="S696" t="str">
        <f t="shared" ca="1" si="211"/>
        <v>ER-EC-4</v>
      </c>
      <c r="T696" t="str">
        <f t="shared" ca="1" si="218"/>
        <v>TCU</v>
      </c>
      <c r="U696" t="str">
        <f t="shared" ca="1" si="219"/>
        <v>ZE, GL</v>
      </c>
      <c r="V696" s="37">
        <f t="shared" ca="1" si="220"/>
        <v>905.85564304461923</v>
      </c>
      <c r="W696" s="37">
        <f t="shared" ca="1" si="221"/>
        <v>953.09973753280815</v>
      </c>
      <c r="X696" s="37">
        <f t="shared" ca="1" si="212"/>
        <v>2</v>
      </c>
      <c r="Y696" s="37">
        <f t="shared" ca="1" si="222"/>
        <v>2</v>
      </c>
      <c r="Z696" s="35">
        <f t="shared" ca="1" si="230"/>
        <v>800</v>
      </c>
      <c r="AA696" s="35">
        <f t="shared" ca="1" si="213"/>
        <v>1200</v>
      </c>
      <c r="AB696" s="35">
        <f t="shared" ca="1" si="223"/>
        <v>905.85564304461923</v>
      </c>
      <c r="AC696" s="35">
        <f t="shared" ca="1" si="224"/>
        <v>953.09973753280815</v>
      </c>
      <c r="AD696" s="35">
        <f t="shared" ca="1" si="214"/>
        <v>47.244094488188921</v>
      </c>
    </row>
    <row r="697" spans="1:30" x14ac:dyDescent="0.25">
      <c r="A697" t="s">
        <v>144</v>
      </c>
      <c r="B697" t="s">
        <v>11</v>
      </c>
      <c r="C697" t="s">
        <v>12</v>
      </c>
      <c r="D697" s="37">
        <v>1834.9737532808397</v>
      </c>
      <c r="E697" s="37">
        <v>1884.8425196850392</v>
      </c>
      <c r="F697" s="37">
        <v>1458</v>
      </c>
      <c r="G697" s="37">
        <f t="shared" si="225"/>
        <v>1834.9737532808397</v>
      </c>
      <c r="H697" s="37">
        <f t="shared" si="215"/>
        <v>49.868766404199505</v>
      </c>
      <c r="I697" s="37">
        <f t="shared" si="216"/>
        <v>376.97375328083967</v>
      </c>
      <c r="J697" s="37">
        <f t="shared" si="217"/>
        <v>426.84251968503918</v>
      </c>
      <c r="K697" s="37">
        <f t="shared" si="226"/>
        <v>2</v>
      </c>
      <c r="L697" s="35">
        <f t="shared" si="231"/>
        <v>991</v>
      </c>
      <c r="O697">
        <v>691</v>
      </c>
      <c r="P697">
        <f t="shared" si="227"/>
        <v>468</v>
      </c>
      <c r="Q697">
        <f t="shared" si="228"/>
        <v>1</v>
      </c>
      <c r="R697">
        <f t="shared" ca="1" si="229"/>
        <v>1</v>
      </c>
      <c r="S697" t="str">
        <f t="shared" ca="1" si="211"/>
        <v>ER-EC-4</v>
      </c>
      <c r="T697" t="str">
        <f t="shared" ca="1" si="218"/>
        <v>TCU</v>
      </c>
      <c r="U697" t="str">
        <f t="shared" ca="1" si="219"/>
        <v>ZE, CC</v>
      </c>
      <c r="V697" s="37">
        <f t="shared" ca="1" si="220"/>
        <v>953.09973753280815</v>
      </c>
      <c r="W697" s="37">
        <f t="shared" ca="1" si="221"/>
        <v>1146.9973753280838</v>
      </c>
      <c r="X697" s="37">
        <f t="shared" ca="1" si="212"/>
        <v>2</v>
      </c>
      <c r="Y697" s="37">
        <f t="shared" ca="1" si="222"/>
        <v>2</v>
      </c>
      <c r="Z697" s="35">
        <f t="shared" ca="1" si="230"/>
        <v>800</v>
      </c>
      <c r="AA697" s="35">
        <f t="shared" ca="1" si="213"/>
        <v>1200</v>
      </c>
      <c r="AB697" s="35">
        <f t="shared" ca="1" si="223"/>
        <v>953.09973753280815</v>
      </c>
      <c r="AC697" s="35">
        <f t="shared" ca="1" si="224"/>
        <v>1146.9973753280838</v>
      </c>
      <c r="AD697" s="35">
        <f t="shared" ca="1" si="214"/>
        <v>193.89763779527561</v>
      </c>
    </row>
    <row r="698" spans="1:30" x14ac:dyDescent="0.25">
      <c r="A698" t="s">
        <v>144</v>
      </c>
      <c r="B698" t="s">
        <v>4</v>
      </c>
      <c r="C698" t="s">
        <v>5</v>
      </c>
      <c r="D698" s="37">
        <v>1884.8425196850392</v>
      </c>
      <c r="E698" s="37">
        <v>1919.9475065616798</v>
      </c>
      <c r="F698" s="37">
        <v>1458</v>
      </c>
      <c r="G698" s="37">
        <f t="shared" si="225"/>
        <v>1884.8425196850392</v>
      </c>
      <c r="H698" s="37">
        <f t="shared" si="215"/>
        <v>35.104986876640623</v>
      </c>
      <c r="I698" s="37">
        <f t="shared" si="216"/>
        <v>426.84251968503918</v>
      </c>
      <c r="J698" s="37">
        <f t="shared" si="217"/>
        <v>461.9475065616798</v>
      </c>
      <c r="K698" s="37">
        <f t="shared" si="226"/>
        <v>1</v>
      </c>
      <c r="L698" s="35">
        <f t="shared" si="231"/>
        <v>993</v>
      </c>
      <c r="O698">
        <v>692</v>
      </c>
      <c r="P698">
        <f t="shared" si="227"/>
        <v>469</v>
      </c>
      <c r="Q698">
        <f t="shared" si="228"/>
        <v>1</v>
      </c>
      <c r="R698">
        <f t="shared" ca="1" si="229"/>
        <v>1</v>
      </c>
      <c r="S698" t="str">
        <f t="shared" ca="1" si="211"/>
        <v>ER-EC-4</v>
      </c>
      <c r="T698" t="str">
        <f t="shared" ca="1" si="218"/>
        <v>TCU</v>
      </c>
      <c r="U698" t="str">
        <f t="shared" ca="1" si="219"/>
        <v>ZE</v>
      </c>
      <c r="V698" s="37">
        <f t="shared" ca="1" si="220"/>
        <v>1146.9973753280838</v>
      </c>
      <c r="W698" s="37">
        <f t="shared" ca="1" si="221"/>
        <v>1172.9160104986875</v>
      </c>
      <c r="X698" s="37">
        <f t="shared" ca="1" si="212"/>
        <v>2</v>
      </c>
      <c r="Y698" s="37">
        <f t="shared" ca="1" si="222"/>
        <v>2</v>
      </c>
      <c r="Z698" s="35">
        <f t="shared" ca="1" si="230"/>
        <v>800</v>
      </c>
      <c r="AA698" s="35">
        <f t="shared" ca="1" si="213"/>
        <v>1200</v>
      </c>
      <c r="AB698" s="35">
        <f t="shared" ca="1" si="223"/>
        <v>1146.9973753280838</v>
      </c>
      <c r="AC698" s="35">
        <f t="shared" ca="1" si="224"/>
        <v>1172.9160104986875</v>
      </c>
      <c r="AD698" s="35">
        <f t="shared" ca="1" si="214"/>
        <v>25.918635170603693</v>
      </c>
    </row>
    <row r="699" spans="1:30" x14ac:dyDescent="0.25">
      <c r="A699" t="s">
        <v>144</v>
      </c>
      <c r="B699" t="s">
        <v>4</v>
      </c>
      <c r="C699" t="s">
        <v>5</v>
      </c>
      <c r="D699" s="37">
        <v>1919.9475065616798</v>
      </c>
      <c r="E699" s="37">
        <v>2100.0656167979</v>
      </c>
      <c r="F699" s="37">
        <v>1458</v>
      </c>
      <c r="G699" s="37">
        <f t="shared" si="225"/>
        <v>1919.9475065616798</v>
      </c>
      <c r="H699" s="37">
        <f t="shared" si="215"/>
        <v>180.11811023622022</v>
      </c>
      <c r="I699" s="37">
        <f t="shared" si="216"/>
        <v>461.9475065616798</v>
      </c>
      <c r="J699" s="37">
        <f t="shared" si="217"/>
        <v>642.06561679790002</v>
      </c>
      <c r="K699" s="37">
        <f t="shared" si="226"/>
        <v>1</v>
      </c>
      <c r="L699" s="35">
        <f t="shared" si="231"/>
        <v>994</v>
      </c>
      <c r="O699">
        <v>693</v>
      </c>
      <c r="P699">
        <f t="shared" si="227"/>
        <v>470</v>
      </c>
      <c r="Q699">
        <f t="shared" si="228"/>
        <v>1</v>
      </c>
      <c r="R699">
        <f t="shared" ca="1" si="229"/>
        <v>1</v>
      </c>
      <c r="S699" t="str">
        <f t="shared" ca="1" si="211"/>
        <v>ER-EC-4</v>
      </c>
      <c r="T699" t="str">
        <f t="shared" ca="1" si="218"/>
        <v>LFA</v>
      </c>
      <c r="U699" t="str">
        <f t="shared" ca="1" si="219"/>
        <v>DV</v>
      </c>
      <c r="V699" s="37">
        <f t="shared" ca="1" si="220"/>
        <v>1172.9160104986875</v>
      </c>
      <c r="W699" s="37">
        <f t="shared" ca="1" si="221"/>
        <v>1185.0551181102362</v>
      </c>
      <c r="X699" s="37">
        <f t="shared" ca="1" si="212"/>
        <v>2</v>
      </c>
      <c r="Y699" s="37">
        <f t="shared" ca="1" si="222"/>
        <v>2</v>
      </c>
      <c r="Z699" s="35">
        <f t="shared" ca="1" si="230"/>
        <v>800</v>
      </c>
      <c r="AA699" s="35">
        <f t="shared" ca="1" si="213"/>
        <v>1200</v>
      </c>
      <c r="AB699" s="35">
        <f t="shared" ca="1" si="223"/>
        <v>1172.9160104986875</v>
      </c>
      <c r="AC699" s="35">
        <f t="shared" ca="1" si="224"/>
        <v>1185.0551181102362</v>
      </c>
      <c r="AD699" s="35">
        <f t="shared" ca="1" si="214"/>
        <v>12.139107611548752</v>
      </c>
    </row>
    <row r="700" spans="1:30" x14ac:dyDescent="0.25">
      <c r="A700" t="s">
        <v>144</v>
      </c>
      <c r="B700" t="s">
        <v>4</v>
      </c>
      <c r="C700" t="s">
        <v>5</v>
      </c>
      <c r="D700" s="37">
        <v>2100.0656167979</v>
      </c>
      <c r="E700" s="37">
        <v>2140.0918635170601</v>
      </c>
      <c r="F700" s="37">
        <v>1458</v>
      </c>
      <c r="G700" s="37">
        <f t="shared" si="225"/>
        <v>2100.0656167979</v>
      </c>
      <c r="H700" s="37">
        <f t="shared" si="215"/>
        <v>40.026246719160099</v>
      </c>
      <c r="I700" s="37">
        <f t="shared" si="216"/>
        <v>642.06561679790002</v>
      </c>
      <c r="J700" s="37">
        <f t="shared" si="217"/>
        <v>682.09186351706012</v>
      </c>
      <c r="K700" s="37">
        <f t="shared" si="226"/>
        <v>1</v>
      </c>
      <c r="L700" s="35">
        <f t="shared" si="231"/>
        <v>995</v>
      </c>
      <c r="O700">
        <v>694</v>
      </c>
      <c r="P700">
        <f t="shared" si="227"/>
        <v>471</v>
      </c>
      <c r="Q700">
        <f t="shared" si="228"/>
        <v>1</v>
      </c>
      <c r="R700">
        <f t="shared" ca="1" si="229"/>
        <v>1</v>
      </c>
      <c r="S700" t="str">
        <f t="shared" ca="1" si="211"/>
        <v>ER-EC-4</v>
      </c>
      <c r="T700" t="str">
        <f t="shared" ca="1" si="218"/>
        <v>TCU</v>
      </c>
      <c r="U700" t="str">
        <f t="shared" ca="1" si="219"/>
        <v>QF, ZE</v>
      </c>
      <c r="V700" s="37">
        <f t="shared" ca="1" si="220"/>
        <v>1185.0551181102362</v>
      </c>
      <c r="W700" s="37">
        <f t="shared" ca="1" si="221"/>
        <v>1196.8661417322835</v>
      </c>
      <c r="X700" s="37">
        <f t="shared" ca="1" si="212"/>
        <v>2</v>
      </c>
      <c r="Y700" s="37">
        <f t="shared" ca="1" si="222"/>
        <v>2</v>
      </c>
      <c r="Z700" s="35">
        <f t="shared" ca="1" si="230"/>
        <v>800</v>
      </c>
      <c r="AA700" s="35">
        <f t="shared" ca="1" si="213"/>
        <v>1200</v>
      </c>
      <c r="AB700" s="35">
        <f t="shared" ca="1" si="223"/>
        <v>1185.0551181102362</v>
      </c>
      <c r="AC700" s="35">
        <f t="shared" ca="1" si="224"/>
        <v>1196.8661417322835</v>
      </c>
      <c r="AD700" s="35">
        <f t="shared" ca="1" si="214"/>
        <v>11.811023622047287</v>
      </c>
    </row>
    <row r="701" spans="1:30" x14ac:dyDescent="0.25">
      <c r="A701" t="s">
        <v>144</v>
      </c>
      <c r="B701" t="s">
        <v>11</v>
      </c>
      <c r="C701" t="s">
        <v>12</v>
      </c>
      <c r="D701" s="37">
        <v>2140.0918635170601</v>
      </c>
      <c r="E701" s="37">
        <v>2279.8556430446192</v>
      </c>
      <c r="F701" s="37">
        <v>1458</v>
      </c>
      <c r="G701" s="37">
        <f t="shared" si="225"/>
        <v>2140.0918635170601</v>
      </c>
      <c r="H701" s="37">
        <f t="shared" si="215"/>
        <v>139.76377952755911</v>
      </c>
      <c r="I701" s="37">
        <f t="shared" si="216"/>
        <v>682.09186351706012</v>
      </c>
      <c r="J701" s="37">
        <f t="shared" si="217"/>
        <v>821.85564304461923</v>
      </c>
      <c r="K701" s="37">
        <f t="shared" si="226"/>
        <v>2</v>
      </c>
      <c r="L701" s="35">
        <f t="shared" si="231"/>
        <v>996</v>
      </c>
      <c r="O701">
        <v>695</v>
      </c>
      <c r="P701">
        <f t="shared" si="227"/>
        <v>472</v>
      </c>
      <c r="Q701">
        <f t="shared" si="228"/>
        <v>1</v>
      </c>
      <c r="R701">
        <f t="shared" ca="1" si="229"/>
        <v>2</v>
      </c>
      <c r="S701" t="str">
        <f t="shared" ca="1" si="211"/>
        <v>ER-EC-4</v>
      </c>
      <c r="T701" t="str">
        <f t="shared" ca="1" si="218"/>
        <v>TCU</v>
      </c>
      <c r="U701" t="str">
        <f t="shared" ca="1" si="219"/>
        <v>QF</v>
      </c>
      <c r="V701" s="37">
        <f t="shared" ca="1" si="220"/>
        <v>1196.8661417322835</v>
      </c>
      <c r="W701" s="37">
        <f t="shared" ca="1" si="221"/>
        <v>1236.8923884514434</v>
      </c>
      <c r="X701" s="37">
        <f t="shared" ca="1" si="212"/>
        <v>2</v>
      </c>
      <c r="Y701" s="37">
        <f t="shared" ca="1" si="222"/>
        <v>2</v>
      </c>
      <c r="Z701" s="35">
        <f t="shared" ca="1" si="230"/>
        <v>800</v>
      </c>
      <c r="AA701" s="35">
        <f t="shared" ca="1" si="213"/>
        <v>1200</v>
      </c>
      <c r="AB701" s="35">
        <f t="shared" ca="1" si="223"/>
        <v>1196.8661417322835</v>
      </c>
      <c r="AC701" s="35">
        <f t="shared" ca="1" si="224"/>
        <v>1200</v>
      </c>
      <c r="AD701" s="35">
        <f t="shared" ca="1" si="214"/>
        <v>3.133858267716505</v>
      </c>
    </row>
    <row r="702" spans="1:30" x14ac:dyDescent="0.25">
      <c r="A702" t="s">
        <v>144</v>
      </c>
      <c r="B702" t="s">
        <v>11</v>
      </c>
      <c r="C702" t="s">
        <v>23</v>
      </c>
      <c r="D702" s="37">
        <v>2279.8556430446192</v>
      </c>
      <c r="E702" s="37">
        <v>2294.9475065616798</v>
      </c>
      <c r="F702" s="37">
        <v>1458</v>
      </c>
      <c r="G702" s="37">
        <f t="shared" si="225"/>
        <v>2279.8556430446192</v>
      </c>
      <c r="H702" s="37">
        <f t="shared" si="215"/>
        <v>15.091863517060574</v>
      </c>
      <c r="I702" s="37">
        <f t="shared" si="216"/>
        <v>821.85564304461923</v>
      </c>
      <c r="J702" s="37">
        <f t="shared" si="217"/>
        <v>836.9475065616798</v>
      </c>
      <c r="K702" s="37">
        <f t="shared" si="226"/>
        <v>1</v>
      </c>
      <c r="L702" s="35">
        <f t="shared" si="231"/>
        <v>998</v>
      </c>
      <c r="O702">
        <v>696</v>
      </c>
      <c r="P702">
        <f t="shared" si="227"/>
        <v>472</v>
      </c>
      <c r="Q702">
        <f t="shared" si="228"/>
        <v>2</v>
      </c>
      <c r="R702">
        <f t="shared" ca="1" si="229"/>
        <v>2</v>
      </c>
      <c r="S702" t="str">
        <f t="shared" ref="S702:S765" ca="1" si="232">OFFSET($A$6,P702,0)</f>
        <v>ER-EC-4</v>
      </c>
      <c r="T702" t="str">
        <f t="shared" ca="1" si="218"/>
        <v>TCU</v>
      </c>
      <c r="U702" t="str">
        <f t="shared" ca="1" si="219"/>
        <v>QF</v>
      </c>
      <c r="V702" s="37">
        <f t="shared" ca="1" si="220"/>
        <v>1196.8661417322835</v>
      </c>
      <c r="W702" s="37">
        <f t="shared" ca="1" si="221"/>
        <v>1236.8923884514434</v>
      </c>
      <c r="X702" s="37">
        <f t="shared" ref="X702:X765" ca="1" si="233">TRUNC(V702/400)</f>
        <v>2</v>
      </c>
      <c r="Y702" s="37">
        <f t="shared" ca="1" si="222"/>
        <v>3</v>
      </c>
      <c r="Z702" s="35">
        <f t="shared" ca="1" si="230"/>
        <v>1200</v>
      </c>
      <c r="AA702" s="35">
        <f t="shared" ref="AA702:AA765" ca="1" si="234">400*(Y702+1)</f>
        <v>1600</v>
      </c>
      <c r="AB702" s="35">
        <f t="shared" ca="1" si="223"/>
        <v>1200</v>
      </c>
      <c r="AC702" s="35">
        <f t="shared" ca="1" si="224"/>
        <v>1236.8923884514434</v>
      </c>
      <c r="AD702" s="35">
        <f t="shared" ref="AD702:AD765" ca="1" si="235">AC702-AB702</f>
        <v>36.892388451443367</v>
      </c>
    </row>
    <row r="703" spans="1:30" x14ac:dyDescent="0.25">
      <c r="A703" t="s">
        <v>144</v>
      </c>
      <c r="B703" t="s">
        <v>11</v>
      </c>
      <c r="C703" t="s">
        <v>12</v>
      </c>
      <c r="D703" s="37">
        <v>2294.9475065616798</v>
      </c>
      <c r="E703" s="37">
        <v>2354.9868766404197</v>
      </c>
      <c r="F703" s="37">
        <v>1458</v>
      </c>
      <c r="G703" s="37">
        <f t="shared" si="225"/>
        <v>2294.9475065616798</v>
      </c>
      <c r="H703" s="37">
        <f t="shared" si="215"/>
        <v>60.039370078739921</v>
      </c>
      <c r="I703" s="37">
        <f t="shared" si="216"/>
        <v>836.9475065616798</v>
      </c>
      <c r="J703" s="37">
        <f t="shared" si="217"/>
        <v>896.98687664041972</v>
      </c>
      <c r="K703" s="37">
        <f t="shared" si="226"/>
        <v>1</v>
      </c>
      <c r="L703" s="35">
        <f t="shared" si="231"/>
        <v>999</v>
      </c>
      <c r="O703">
        <v>697</v>
      </c>
      <c r="P703">
        <f t="shared" si="227"/>
        <v>473</v>
      </c>
      <c r="Q703">
        <f t="shared" si="228"/>
        <v>1</v>
      </c>
      <c r="R703">
        <f t="shared" ca="1" si="229"/>
        <v>1</v>
      </c>
      <c r="S703" t="str">
        <f t="shared" ca="1" si="232"/>
        <v>ER-EC-4</v>
      </c>
      <c r="T703" t="str">
        <f t="shared" ca="1" si="218"/>
        <v>WTA</v>
      </c>
      <c r="U703" t="str">
        <f t="shared" ca="1" si="219"/>
        <v>QF</v>
      </c>
      <c r="V703" s="37">
        <f t="shared" ca="1" si="220"/>
        <v>1236.8923884514434</v>
      </c>
      <c r="W703" s="37">
        <f t="shared" ca="1" si="221"/>
        <v>1256.9055118110234</v>
      </c>
      <c r="X703" s="37">
        <f t="shared" ca="1" si="233"/>
        <v>3</v>
      </c>
      <c r="Y703" s="37">
        <f t="shared" ca="1" si="222"/>
        <v>3</v>
      </c>
      <c r="Z703" s="35">
        <f t="shared" ca="1" si="230"/>
        <v>1200</v>
      </c>
      <c r="AA703" s="35">
        <f t="shared" ca="1" si="234"/>
        <v>1600</v>
      </c>
      <c r="AB703" s="35">
        <f t="shared" ca="1" si="223"/>
        <v>1236.8923884514434</v>
      </c>
      <c r="AC703" s="35">
        <f t="shared" ca="1" si="224"/>
        <v>1256.9055118110234</v>
      </c>
      <c r="AD703" s="35">
        <f t="shared" ca="1" si="235"/>
        <v>20.01312335958005</v>
      </c>
    </row>
    <row r="704" spans="1:30" x14ac:dyDescent="0.25">
      <c r="A704" t="s">
        <v>144</v>
      </c>
      <c r="B704" t="s">
        <v>11</v>
      </c>
      <c r="C704" t="s">
        <v>12</v>
      </c>
      <c r="D704" s="37">
        <v>2354.9868766404197</v>
      </c>
      <c r="E704" s="37">
        <v>2370.0787401574803</v>
      </c>
      <c r="F704" s="37">
        <v>1458</v>
      </c>
      <c r="G704" s="37">
        <f t="shared" si="225"/>
        <v>2354.9868766404197</v>
      </c>
      <c r="H704" s="37">
        <f t="shared" si="215"/>
        <v>15.091863517060574</v>
      </c>
      <c r="I704" s="37">
        <f t="shared" si="216"/>
        <v>896.98687664041972</v>
      </c>
      <c r="J704" s="37">
        <f t="shared" si="217"/>
        <v>912.0787401574803</v>
      </c>
      <c r="K704" s="37">
        <f t="shared" si="226"/>
        <v>1</v>
      </c>
      <c r="L704" s="35">
        <f t="shared" si="231"/>
        <v>1000</v>
      </c>
      <c r="O704">
        <v>698</v>
      </c>
      <c r="P704">
        <f t="shared" si="227"/>
        <v>474</v>
      </c>
      <c r="Q704">
        <f t="shared" si="228"/>
        <v>1</v>
      </c>
      <c r="R704">
        <f t="shared" ca="1" si="229"/>
        <v>1</v>
      </c>
      <c r="S704" t="str">
        <f t="shared" ca="1" si="232"/>
        <v>ER-EC-4</v>
      </c>
      <c r="T704" t="str">
        <f t="shared" ca="1" si="218"/>
        <v>WTA</v>
      </c>
      <c r="U704" t="str">
        <f t="shared" ca="1" si="219"/>
        <v>QF</v>
      </c>
      <c r="V704" s="37">
        <f t="shared" ca="1" si="220"/>
        <v>1256.9055118110234</v>
      </c>
      <c r="W704" s="37">
        <f t="shared" ca="1" si="221"/>
        <v>1331.0524934383202</v>
      </c>
      <c r="X704" s="37">
        <f t="shared" ca="1" si="233"/>
        <v>3</v>
      </c>
      <c r="Y704" s="37">
        <f t="shared" ca="1" si="222"/>
        <v>3</v>
      </c>
      <c r="Z704" s="35">
        <f t="shared" ca="1" si="230"/>
        <v>1200</v>
      </c>
      <c r="AA704" s="35">
        <f t="shared" ca="1" si="234"/>
        <v>1600</v>
      </c>
      <c r="AB704" s="35">
        <f t="shared" ca="1" si="223"/>
        <v>1256.9055118110234</v>
      </c>
      <c r="AC704" s="35">
        <f t="shared" ca="1" si="224"/>
        <v>1331.0524934383202</v>
      </c>
      <c r="AD704" s="35">
        <f t="shared" ca="1" si="235"/>
        <v>74.146981627296782</v>
      </c>
    </row>
    <row r="705" spans="1:30" x14ac:dyDescent="0.25">
      <c r="A705" t="s">
        <v>144</v>
      </c>
      <c r="B705" t="s">
        <v>11</v>
      </c>
      <c r="C705" t="s">
        <v>12</v>
      </c>
      <c r="D705" s="37">
        <v>2370.0787401574803</v>
      </c>
      <c r="E705" s="37">
        <v>2700.1312335958005</v>
      </c>
      <c r="F705" s="37">
        <v>1458</v>
      </c>
      <c r="G705" s="37">
        <f t="shared" si="225"/>
        <v>2370.0787401574803</v>
      </c>
      <c r="H705" s="37">
        <f t="shared" si="215"/>
        <v>330.0524934383202</v>
      </c>
      <c r="I705" s="37">
        <f t="shared" si="216"/>
        <v>912.0787401574803</v>
      </c>
      <c r="J705" s="37">
        <f t="shared" si="217"/>
        <v>1242.1312335958005</v>
      </c>
      <c r="K705" s="37">
        <f t="shared" si="226"/>
        <v>2</v>
      </c>
      <c r="L705" s="35">
        <f t="shared" si="231"/>
        <v>1001</v>
      </c>
      <c r="O705">
        <v>699</v>
      </c>
      <c r="P705">
        <f t="shared" si="227"/>
        <v>475</v>
      </c>
      <c r="Q705">
        <f t="shared" si="228"/>
        <v>1</v>
      </c>
      <c r="R705">
        <f t="shared" ca="1" si="229"/>
        <v>1</v>
      </c>
      <c r="S705" t="str">
        <f t="shared" ca="1" si="232"/>
        <v>ER-EC-4</v>
      </c>
      <c r="T705" t="str">
        <f t="shared" ca="1" si="218"/>
        <v>WTA</v>
      </c>
      <c r="U705" t="str">
        <f t="shared" ca="1" si="219"/>
        <v>QF, QZ</v>
      </c>
      <c r="V705" s="37">
        <f t="shared" ca="1" si="220"/>
        <v>1331.0524934383202</v>
      </c>
      <c r="W705" s="37">
        <f t="shared" ca="1" si="221"/>
        <v>1345.1601049868764</v>
      </c>
      <c r="X705" s="37">
        <f t="shared" ca="1" si="233"/>
        <v>3</v>
      </c>
      <c r="Y705" s="37">
        <f t="shared" ca="1" si="222"/>
        <v>3</v>
      </c>
      <c r="Z705" s="35">
        <f t="shared" ca="1" si="230"/>
        <v>1200</v>
      </c>
      <c r="AA705" s="35">
        <f t="shared" ca="1" si="234"/>
        <v>1600</v>
      </c>
      <c r="AB705" s="35">
        <f t="shared" ca="1" si="223"/>
        <v>1331.0524934383202</v>
      </c>
      <c r="AC705" s="35">
        <f t="shared" ca="1" si="224"/>
        <v>1345.1601049868764</v>
      </c>
      <c r="AD705" s="35">
        <f t="shared" ca="1" si="235"/>
        <v>14.107611548556179</v>
      </c>
    </row>
    <row r="706" spans="1:30" x14ac:dyDescent="0.25">
      <c r="A706" t="s">
        <v>144</v>
      </c>
      <c r="B706" t="s">
        <v>11</v>
      </c>
      <c r="C706" t="s">
        <v>12</v>
      </c>
      <c r="D706" s="37">
        <v>2700.1312335958005</v>
      </c>
      <c r="E706" s="37">
        <v>2810.0393700787399</v>
      </c>
      <c r="F706" s="37">
        <v>1458</v>
      </c>
      <c r="G706" s="37">
        <f t="shared" si="225"/>
        <v>2700.1312335958005</v>
      </c>
      <c r="H706" s="37">
        <f t="shared" si="215"/>
        <v>109.90813648293943</v>
      </c>
      <c r="I706" s="37">
        <f t="shared" si="216"/>
        <v>1242.1312335958005</v>
      </c>
      <c r="J706" s="37">
        <f t="shared" si="217"/>
        <v>1352.0393700787399</v>
      </c>
      <c r="K706" s="37">
        <f t="shared" si="226"/>
        <v>1</v>
      </c>
      <c r="L706" s="35">
        <f t="shared" si="231"/>
        <v>1003</v>
      </c>
      <c r="O706">
        <v>700</v>
      </c>
      <c r="P706">
        <f t="shared" si="227"/>
        <v>476</v>
      </c>
      <c r="Q706">
        <f t="shared" si="228"/>
        <v>1</v>
      </c>
      <c r="R706">
        <f t="shared" ca="1" si="229"/>
        <v>1</v>
      </c>
      <c r="S706" t="str">
        <f t="shared" ca="1" si="232"/>
        <v>ER-EC-4</v>
      </c>
      <c r="T706" t="str">
        <f t="shared" ca="1" si="218"/>
        <v>WTA</v>
      </c>
      <c r="U706" t="str">
        <f t="shared" ca="1" si="219"/>
        <v>QF</v>
      </c>
      <c r="V706" s="37">
        <f t="shared" ca="1" si="220"/>
        <v>1345.1601049868764</v>
      </c>
      <c r="W706" s="37">
        <f t="shared" ca="1" si="221"/>
        <v>1521.0131233595798</v>
      </c>
      <c r="X706" s="37">
        <f t="shared" ca="1" si="233"/>
        <v>3</v>
      </c>
      <c r="Y706" s="37">
        <f t="shared" ca="1" si="222"/>
        <v>3</v>
      </c>
      <c r="Z706" s="35">
        <f t="shared" ca="1" si="230"/>
        <v>1200</v>
      </c>
      <c r="AA706" s="35">
        <f t="shared" ca="1" si="234"/>
        <v>1600</v>
      </c>
      <c r="AB706" s="35">
        <f t="shared" ca="1" si="223"/>
        <v>1345.1601049868764</v>
      </c>
      <c r="AC706" s="35">
        <f t="shared" ca="1" si="224"/>
        <v>1521.0131233595798</v>
      </c>
      <c r="AD706" s="35">
        <f t="shared" ca="1" si="235"/>
        <v>175.85301837270345</v>
      </c>
    </row>
    <row r="707" spans="1:30" x14ac:dyDescent="0.25">
      <c r="A707" t="s">
        <v>144</v>
      </c>
      <c r="B707" t="s">
        <v>9</v>
      </c>
      <c r="C707" t="s">
        <v>5</v>
      </c>
      <c r="D707" s="37">
        <v>2810.0393700787399</v>
      </c>
      <c r="E707" s="37">
        <v>2870.0787401574798</v>
      </c>
      <c r="F707" s="37">
        <v>1458</v>
      </c>
      <c r="G707" s="37">
        <f t="shared" si="225"/>
        <v>2810.0393700787399</v>
      </c>
      <c r="H707" s="37">
        <f t="shared" si="215"/>
        <v>60.039370078739921</v>
      </c>
      <c r="I707" s="37">
        <f t="shared" si="216"/>
        <v>1352.0393700787399</v>
      </c>
      <c r="J707" s="37">
        <f t="shared" si="217"/>
        <v>1412.0787401574798</v>
      </c>
      <c r="K707" s="37">
        <f t="shared" si="226"/>
        <v>1</v>
      </c>
      <c r="L707" s="35">
        <f t="shared" si="231"/>
        <v>1004</v>
      </c>
      <c r="O707">
        <v>701</v>
      </c>
      <c r="P707">
        <f t="shared" si="227"/>
        <v>477</v>
      </c>
      <c r="Q707">
        <f t="shared" si="228"/>
        <v>1</v>
      </c>
      <c r="R707">
        <f t="shared" ca="1" si="229"/>
        <v>1</v>
      </c>
      <c r="S707" t="str">
        <f t="shared" ca="1" si="232"/>
        <v>ER-EC-4</v>
      </c>
      <c r="T707" t="str">
        <f t="shared" ca="1" si="218"/>
        <v>WTA</v>
      </c>
      <c r="U707" t="str">
        <f t="shared" ca="1" si="219"/>
        <v>QF, QZ</v>
      </c>
      <c r="V707" s="37">
        <f t="shared" ca="1" si="220"/>
        <v>1521.0131233595798</v>
      </c>
      <c r="W707" s="37">
        <f t="shared" ca="1" si="221"/>
        <v>1564.9763779527557</v>
      </c>
      <c r="X707" s="37">
        <f t="shared" ca="1" si="233"/>
        <v>3</v>
      </c>
      <c r="Y707" s="37">
        <f t="shared" ca="1" si="222"/>
        <v>3</v>
      </c>
      <c r="Z707" s="35">
        <f t="shared" ca="1" si="230"/>
        <v>1200</v>
      </c>
      <c r="AA707" s="35">
        <f t="shared" ca="1" si="234"/>
        <v>1600</v>
      </c>
      <c r="AB707" s="35">
        <f t="shared" ca="1" si="223"/>
        <v>1521.0131233595798</v>
      </c>
      <c r="AC707" s="35">
        <f t="shared" ca="1" si="224"/>
        <v>1564.9763779527557</v>
      </c>
      <c r="AD707" s="35">
        <f t="shared" ca="1" si="235"/>
        <v>43.963254593175861</v>
      </c>
    </row>
    <row r="708" spans="1:30" x14ac:dyDescent="0.25">
      <c r="A708" t="s">
        <v>144</v>
      </c>
      <c r="B708" t="s">
        <v>11</v>
      </c>
      <c r="C708" t="s">
        <v>23</v>
      </c>
      <c r="D708" s="37">
        <v>2870.0787401574798</v>
      </c>
      <c r="E708" s="37">
        <v>2910.1049868766404</v>
      </c>
      <c r="F708" s="37">
        <v>1458</v>
      </c>
      <c r="G708" s="37">
        <f t="shared" si="225"/>
        <v>2870.0787401574798</v>
      </c>
      <c r="H708" s="37">
        <f t="shared" si="215"/>
        <v>40.026246719160554</v>
      </c>
      <c r="I708" s="37">
        <f t="shared" si="216"/>
        <v>1412.0787401574798</v>
      </c>
      <c r="J708" s="37">
        <f t="shared" si="217"/>
        <v>1452.1049868766404</v>
      </c>
      <c r="K708" s="37">
        <f t="shared" si="226"/>
        <v>1</v>
      </c>
      <c r="L708" s="35">
        <f t="shared" si="231"/>
        <v>1005</v>
      </c>
      <c r="O708">
        <v>702</v>
      </c>
      <c r="P708">
        <f t="shared" si="227"/>
        <v>478</v>
      </c>
      <c r="Q708">
        <f t="shared" si="228"/>
        <v>1</v>
      </c>
      <c r="R708">
        <f t="shared" ca="1" si="229"/>
        <v>2</v>
      </c>
      <c r="S708" t="str">
        <f t="shared" ca="1" si="232"/>
        <v>ER-EC-4</v>
      </c>
      <c r="T708" t="str">
        <f t="shared" ca="1" si="218"/>
        <v>WTA</v>
      </c>
      <c r="U708" t="str">
        <f t="shared" ca="1" si="219"/>
        <v>DV, QZ</v>
      </c>
      <c r="V708" s="37">
        <f t="shared" ca="1" si="220"/>
        <v>1564.9763779527557</v>
      </c>
      <c r="W708" s="37">
        <f t="shared" ca="1" si="221"/>
        <v>1806.1181102362202</v>
      </c>
      <c r="X708" s="37">
        <f t="shared" ca="1" si="233"/>
        <v>3</v>
      </c>
      <c r="Y708" s="37">
        <f t="shared" ca="1" si="222"/>
        <v>3</v>
      </c>
      <c r="Z708" s="35">
        <f t="shared" ca="1" si="230"/>
        <v>1200</v>
      </c>
      <c r="AA708" s="35">
        <f t="shared" ca="1" si="234"/>
        <v>1600</v>
      </c>
      <c r="AB708" s="35">
        <f t="shared" ca="1" si="223"/>
        <v>1564.9763779527557</v>
      </c>
      <c r="AC708" s="35">
        <f t="shared" ca="1" si="224"/>
        <v>1600</v>
      </c>
      <c r="AD708" s="35">
        <f t="shared" ca="1" si="235"/>
        <v>35.023622047244316</v>
      </c>
    </row>
    <row r="709" spans="1:30" x14ac:dyDescent="0.25">
      <c r="A709" t="s">
        <v>144</v>
      </c>
      <c r="B709" t="s">
        <v>11</v>
      </c>
      <c r="C709" t="s">
        <v>23</v>
      </c>
      <c r="D709" s="37">
        <v>2910.1049868766404</v>
      </c>
      <c r="E709" s="37">
        <v>2950.1312335958005</v>
      </c>
      <c r="F709" s="37">
        <v>1458</v>
      </c>
      <c r="G709" s="37">
        <f t="shared" si="225"/>
        <v>2910.1049868766404</v>
      </c>
      <c r="H709" s="37">
        <f t="shared" ref="H709:H772" si="236">E709-G709</f>
        <v>40.026246719160099</v>
      </c>
      <c r="I709" s="37">
        <f t="shared" ref="I709:I772" si="237">IF(G709=F709,0,I708+H708)</f>
        <v>1452.1049868766404</v>
      </c>
      <c r="J709" s="37">
        <f t="shared" ref="J709:J772" si="238">I709+H709</f>
        <v>1492.1312335958005</v>
      </c>
      <c r="K709" s="37">
        <f t="shared" si="226"/>
        <v>1</v>
      </c>
      <c r="L709" s="35">
        <f t="shared" si="231"/>
        <v>1006</v>
      </c>
      <c r="O709">
        <v>703</v>
      </c>
      <c r="P709">
        <f t="shared" si="227"/>
        <v>478</v>
      </c>
      <c r="Q709">
        <f t="shared" si="228"/>
        <v>2</v>
      </c>
      <c r="R709">
        <f t="shared" ca="1" si="229"/>
        <v>2</v>
      </c>
      <c r="S709" t="str">
        <f t="shared" ca="1" si="232"/>
        <v>ER-EC-4</v>
      </c>
      <c r="T709" t="str">
        <f t="shared" ca="1" si="218"/>
        <v>WTA</v>
      </c>
      <c r="U709" t="str">
        <f t="shared" ca="1" si="219"/>
        <v>DV, QZ</v>
      </c>
      <c r="V709" s="37">
        <f t="shared" ca="1" si="220"/>
        <v>1564.9763779527557</v>
      </c>
      <c r="W709" s="37">
        <f t="shared" ca="1" si="221"/>
        <v>1806.1181102362202</v>
      </c>
      <c r="X709" s="37">
        <f t="shared" ca="1" si="233"/>
        <v>3</v>
      </c>
      <c r="Y709" s="37">
        <f t="shared" ca="1" si="222"/>
        <v>4</v>
      </c>
      <c r="Z709" s="35">
        <f t="shared" ca="1" si="230"/>
        <v>1600</v>
      </c>
      <c r="AA709" s="35">
        <f t="shared" ca="1" si="234"/>
        <v>2000</v>
      </c>
      <c r="AB709" s="35">
        <f t="shared" ca="1" si="223"/>
        <v>1600</v>
      </c>
      <c r="AC709" s="35">
        <f t="shared" ca="1" si="224"/>
        <v>1806.1181102362202</v>
      </c>
      <c r="AD709" s="35">
        <f t="shared" ca="1" si="235"/>
        <v>206.11811023622022</v>
      </c>
    </row>
    <row r="710" spans="1:30" x14ac:dyDescent="0.25">
      <c r="A710" t="s">
        <v>144</v>
      </c>
      <c r="B710" t="s">
        <v>4</v>
      </c>
      <c r="C710" t="s">
        <v>5</v>
      </c>
      <c r="D710" s="37">
        <v>2950.1312335958005</v>
      </c>
      <c r="E710" s="37">
        <v>2990.1574803149606</v>
      </c>
      <c r="F710" s="37">
        <v>1458</v>
      </c>
      <c r="G710" s="37">
        <f t="shared" si="225"/>
        <v>2950.1312335958005</v>
      </c>
      <c r="H710" s="37">
        <f t="shared" si="236"/>
        <v>40.026246719160099</v>
      </c>
      <c r="I710" s="37">
        <f t="shared" si="237"/>
        <v>1492.1312335958005</v>
      </c>
      <c r="J710" s="37">
        <f t="shared" si="238"/>
        <v>1532.1574803149606</v>
      </c>
      <c r="K710" s="37">
        <f t="shared" si="226"/>
        <v>1</v>
      </c>
      <c r="L710" s="35">
        <f t="shared" si="231"/>
        <v>1007</v>
      </c>
      <c r="O710">
        <v>704</v>
      </c>
      <c r="P710">
        <f t="shared" si="227"/>
        <v>479</v>
      </c>
      <c r="Q710">
        <f t="shared" si="228"/>
        <v>1</v>
      </c>
      <c r="R710">
        <f t="shared" ca="1" si="229"/>
        <v>1</v>
      </c>
      <c r="S710" t="str">
        <f t="shared" ca="1" si="232"/>
        <v>ER-EC-4</v>
      </c>
      <c r="T710" t="str">
        <f t="shared" ca="1" si="218"/>
        <v>WTA</v>
      </c>
      <c r="U710" t="str">
        <f t="shared" ca="1" si="219"/>
        <v>DV, GL</v>
      </c>
      <c r="V710" s="37">
        <f t="shared" ca="1" si="220"/>
        <v>1806.1181102362202</v>
      </c>
      <c r="W710" s="37">
        <f t="shared" ca="1" si="221"/>
        <v>1840.8950131233591</v>
      </c>
      <c r="X710" s="37">
        <f t="shared" ca="1" si="233"/>
        <v>4</v>
      </c>
      <c r="Y710" s="37">
        <f t="shared" ca="1" si="222"/>
        <v>4</v>
      </c>
      <c r="Z710" s="35">
        <f t="shared" ca="1" si="230"/>
        <v>1600</v>
      </c>
      <c r="AA710" s="35">
        <f t="shared" ca="1" si="234"/>
        <v>2000</v>
      </c>
      <c r="AB710" s="35">
        <f t="shared" ca="1" si="223"/>
        <v>1806.1181102362202</v>
      </c>
      <c r="AC710" s="35">
        <f t="shared" ca="1" si="224"/>
        <v>1840.8950131233591</v>
      </c>
      <c r="AD710" s="35">
        <f t="shared" ca="1" si="235"/>
        <v>34.776902887138931</v>
      </c>
    </row>
    <row r="711" spans="1:30" x14ac:dyDescent="0.25">
      <c r="A711" t="s">
        <v>144</v>
      </c>
      <c r="B711" t="s">
        <v>11</v>
      </c>
      <c r="C711" t="s">
        <v>23</v>
      </c>
      <c r="D711" s="37">
        <v>2990.1574803149606</v>
      </c>
      <c r="E711" s="37">
        <v>3000</v>
      </c>
      <c r="F711" s="37">
        <v>1458</v>
      </c>
      <c r="G711" s="37">
        <f t="shared" si="225"/>
        <v>2990.1574803149606</v>
      </c>
      <c r="H711" s="37">
        <f t="shared" si="236"/>
        <v>9.8425196850394059</v>
      </c>
      <c r="I711" s="37">
        <f t="shared" si="237"/>
        <v>1532.1574803149606</v>
      </c>
      <c r="J711" s="37">
        <f t="shared" si="238"/>
        <v>1542</v>
      </c>
      <c r="K711" s="37">
        <f t="shared" si="226"/>
        <v>1</v>
      </c>
      <c r="L711" s="35">
        <f t="shared" si="231"/>
        <v>1008</v>
      </c>
      <c r="O711">
        <v>705</v>
      </c>
      <c r="P711">
        <f t="shared" si="227"/>
        <v>480</v>
      </c>
      <c r="Q711">
        <f t="shared" si="228"/>
        <v>1</v>
      </c>
      <c r="R711">
        <f t="shared" ca="1" si="229"/>
        <v>1</v>
      </c>
      <c r="S711" t="str">
        <f t="shared" ca="1" si="232"/>
        <v>ER-EC-4</v>
      </c>
      <c r="T711" t="str">
        <f t="shared" ref="T711:T774" ca="1" si="239">OFFSET($B$6,$P711,0)</f>
        <v>WTA</v>
      </c>
      <c r="U711" t="str">
        <f t="shared" ref="U711:U774" ca="1" si="240">OFFSET($C$6,$P711,0)</f>
        <v>GL, DV</v>
      </c>
      <c r="V711" s="37">
        <f t="shared" ref="V711:V774" ca="1" si="241">OFFSET($I$6,$P711,0)</f>
        <v>1840.8950131233591</v>
      </c>
      <c r="W711" s="37">
        <f t="shared" ref="W711:W774" ca="1" si="242">OFFSET($J$6,$P711,0)</f>
        <v>1855.0026246719162</v>
      </c>
      <c r="X711" s="37">
        <f t="shared" ca="1" si="233"/>
        <v>4</v>
      </c>
      <c r="Y711" s="37">
        <f t="shared" ref="Y711:Y774" ca="1" si="243">IF(Q711=1,X711,Y710+1)</f>
        <v>4</v>
      </c>
      <c r="Z711" s="35">
        <f t="shared" ca="1" si="230"/>
        <v>1600</v>
      </c>
      <c r="AA711" s="35">
        <f t="shared" ca="1" si="234"/>
        <v>2000</v>
      </c>
      <c r="AB711" s="35">
        <f t="shared" ref="AB711:AB774" ca="1" si="244">IF(Q711=1,V711,Z711)</f>
        <v>1840.8950131233591</v>
      </c>
      <c r="AC711" s="35">
        <f t="shared" ref="AC711:AC774" ca="1" si="245">IF(Q711=R711,W711,AA711)</f>
        <v>1855.0026246719162</v>
      </c>
      <c r="AD711" s="35">
        <f t="shared" ca="1" si="235"/>
        <v>14.107611548557088</v>
      </c>
    </row>
    <row r="712" spans="1:30" x14ac:dyDescent="0.25">
      <c r="A712" t="s">
        <v>144</v>
      </c>
      <c r="B712" t="s">
        <v>11</v>
      </c>
      <c r="C712" t="s">
        <v>23</v>
      </c>
      <c r="D712" s="37">
        <v>3000</v>
      </c>
      <c r="E712" s="37">
        <v>3018.9960629921261</v>
      </c>
      <c r="F712" s="37">
        <v>1458</v>
      </c>
      <c r="G712" s="37">
        <f t="shared" ref="G712:G775" si="246">IF(A711=A712,D712,F712)</f>
        <v>3000</v>
      </c>
      <c r="H712" s="37">
        <f t="shared" si="236"/>
        <v>18.996062992126099</v>
      </c>
      <c r="I712" s="37">
        <f t="shared" si="237"/>
        <v>1542</v>
      </c>
      <c r="J712" s="37">
        <f t="shared" si="238"/>
        <v>1560.9960629921261</v>
      </c>
      <c r="K712" s="37">
        <f t="shared" ref="K712:K775" si="247">((INT(J712/400)+1) - (INT(I712/400)+1))+1</f>
        <v>1</v>
      </c>
      <c r="L712" s="35">
        <f t="shared" si="231"/>
        <v>1009</v>
      </c>
      <c r="O712">
        <v>706</v>
      </c>
      <c r="P712">
        <f t="shared" ref="P712:P775" si="248">MATCH(O712,$L$7:$L$99991)</f>
        <v>481</v>
      </c>
      <c r="Q712">
        <f t="shared" ref="Q712:Q775" si="249">IF(P712=P711,Q711+1,1)</f>
        <v>1</v>
      </c>
      <c r="R712">
        <f t="shared" ref="R712:R775" ca="1" si="250">OFFSET($K$6,P712,0)</f>
        <v>1</v>
      </c>
      <c r="S712" t="str">
        <f t="shared" ca="1" si="232"/>
        <v>ER-EC-4</v>
      </c>
      <c r="T712" t="str">
        <f t="shared" ca="1" si="239"/>
        <v>WTA</v>
      </c>
      <c r="U712" t="str">
        <f t="shared" ca="1" si="240"/>
        <v>DV, QZ</v>
      </c>
      <c r="V712" s="37">
        <f t="shared" ca="1" si="241"/>
        <v>1855.0026246719162</v>
      </c>
      <c r="W712" s="37">
        <f t="shared" ca="1" si="242"/>
        <v>1951.1312335958005</v>
      </c>
      <c r="X712" s="37">
        <f t="shared" ca="1" si="233"/>
        <v>4</v>
      </c>
      <c r="Y712" s="37">
        <f t="shared" ca="1" si="243"/>
        <v>4</v>
      </c>
      <c r="Z712" s="35">
        <f t="shared" ref="Z712:Z775" ca="1" si="251">AA712-400</f>
        <v>1600</v>
      </c>
      <c r="AA712" s="35">
        <f t="shared" ca="1" si="234"/>
        <v>2000</v>
      </c>
      <c r="AB712" s="35">
        <f t="shared" ca="1" si="244"/>
        <v>1855.0026246719162</v>
      </c>
      <c r="AC712" s="35">
        <f t="shared" ca="1" si="245"/>
        <v>1951.1312335958005</v>
      </c>
      <c r="AD712" s="35">
        <f t="shared" ca="1" si="235"/>
        <v>96.128608923884258</v>
      </c>
    </row>
    <row r="713" spans="1:30" x14ac:dyDescent="0.25">
      <c r="A713" t="s">
        <v>70</v>
      </c>
      <c r="B713" t="s">
        <v>11</v>
      </c>
      <c r="C713" t="s">
        <v>18</v>
      </c>
      <c r="D713" s="37">
        <v>1890.0918635170603</v>
      </c>
      <c r="E713" s="37">
        <v>2090.8792650918631</v>
      </c>
      <c r="F713" s="37">
        <v>2023</v>
      </c>
      <c r="G713" s="37">
        <f t="shared" si="246"/>
        <v>2023</v>
      </c>
      <c r="H713" s="37">
        <f t="shared" si="236"/>
        <v>67.87926509186309</v>
      </c>
      <c r="I713" s="37">
        <f t="shared" si="237"/>
        <v>0</v>
      </c>
      <c r="J713" s="37">
        <f t="shared" si="238"/>
        <v>67.87926509186309</v>
      </c>
      <c r="K713" s="37">
        <f t="shared" si="247"/>
        <v>1</v>
      </c>
      <c r="L713" s="35">
        <f t="shared" ref="L713:L776" si="252">L712+K712</f>
        <v>1010</v>
      </c>
      <c r="O713">
        <v>707</v>
      </c>
      <c r="P713">
        <f t="shared" si="248"/>
        <v>482</v>
      </c>
      <c r="Q713">
        <f t="shared" si="249"/>
        <v>1</v>
      </c>
      <c r="R713">
        <f t="shared" ca="1" si="250"/>
        <v>1</v>
      </c>
      <c r="S713" t="str">
        <f t="shared" ca="1" si="232"/>
        <v>ER-EC-4</v>
      </c>
      <c r="T713" t="str">
        <f t="shared" ca="1" si="239"/>
        <v>WTA</v>
      </c>
      <c r="U713" t="str">
        <f t="shared" ca="1" si="240"/>
        <v>DV</v>
      </c>
      <c r="V713" s="37">
        <f t="shared" ca="1" si="241"/>
        <v>1951.1312335958005</v>
      </c>
      <c r="W713" s="37">
        <f t="shared" ca="1" si="242"/>
        <v>1971.1443569553803</v>
      </c>
      <c r="X713" s="37">
        <f t="shared" ca="1" si="233"/>
        <v>4</v>
      </c>
      <c r="Y713" s="37">
        <f t="shared" ca="1" si="243"/>
        <v>4</v>
      </c>
      <c r="Z713" s="35">
        <f t="shared" ca="1" si="251"/>
        <v>1600</v>
      </c>
      <c r="AA713" s="35">
        <f t="shared" ca="1" si="234"/>
        <v>2000</v>
      </c>
      <c r="AB713" s="35">
        <f t="shared" ca="1" si="244"/>
        <v>1951.1312335958005</v>
      </c>
      <c r="AC713" s="35">
        <f t="shared" ca="1" si="245"/>
        <v>1971.1443569553803</v>
      </c>
      <c r="AD713" s="35">
        <f t="shared" ca="1" si="235"/>
        <v>20.013123359579822</v>
      </c>
    </row>
    <row r="714" spans="1:30" x14ac:dyDescent="0.25">
      <c r="A714" t="s">
        <v>70</v>
      </c>
      <c r="B714" t="s">
        <v>11</v>
      </c>
      <c r="C714" t="s">
        <v>31</v>
      </c>
      <c r="D714" s="37">
        <v>2090.8792650918631</v>
      </c>
      <c r="E714" s="37">
        <v>2103.0183727034118</v>
      </c>
      <c r="F714" s="37">
        <v>2023</v>
      </c>
      <c r="G714" s="37">
        <f t="shared" si="246"/>
        <v>2090.8792650918631</v>
      </c>
      <c r="H714" s="37">
        <f t="shared" si="236"/>
        <v>12.139107611548752</v>
      </c>
      <c r="I714" s="37">
        <f t="shared" si="237"/>
        <v>67.87926509186309</v>
      </c>
      <c r="J714" s="37">
        <f t="shared" si="238"/>
        <v>80.018372703411842</v>
      </c>
      <c r="K714" s="37">
        <f t="shared" si="247"/>
        <v>1</v>
      </c>
      <c r="L714" s="35">
        <f t="shared" si="252"/>
        <v>1011</v>
      </c>
      <c r="O714">
        <v>708</v>
      </c>
      <c r="P714">
        <f t="shared" si="248"/>
        <v>483</v>
      </c>
      <c r="Q714">
        <f t="shared" si="249"/>
        <v>1</v>
      </c>
      <c r="R714">
        <f t="shared" ca="1" si="250"/>
        <v>2</v>
      </c>
      <c r="S714" t="str">
        <f t="shared" ca="1" si="232"/>
        <v>ER-EC-4</v>
      </c>
      <c r="T714" t="str">
        <f t="shared" ca="1" si="239"/>
        <v>WTA</v>
      </c>
      <c r="U714" t="str">
        <f t="shared" ca="1" si="240"/>
        <v>DV, QZ</v>
      </c>
      <c r="V714" s="37">
        <f t="shared" ca="1" si="241"/>
        <v>1971.1443569553803</v>
      </c>
      <c r="W714" s="37">
        <f t="shared" ca="1" si="242"/>
        <v>2012.1548556430444</v>
      </c>
      <c r="X714" s="37">
        <f t="shared" ca="1" si="233"/>
        <v>4</v>
      </c>
      <c r="Y714" s="37">
        <f t="shared" ca="1" si="243"/>
        <v>4</v>
      </c>
      <c r="Z714" s="35">
        <f t="shared" ca="1" si="251"/>
        <v>1600</v>
      </c>
      <c r="AA714" s="35">
        <f t="shared" ca="1" si="234"/>
        <v>2000</v>
      </c>
      <c r="AB714" s="35">
        <f t="shared" ca="1" si="244"/>
        <v>1971.1443569553803</v>
      </c>
      <c r="AC714" s="35">
        <f t="shared" ca="1" si="245"/>
        <v>2000</v>
      </c>
      <c r="AD714" s="35">
        <f t="shared" ca="1" si="235"/>
        <v>28.855643044619683</v>
      </c>
    </row>
    <row r="715" spans="1:30" x14ac:dyDescent="0.25">
      <c r="A715" t="s">
        <v>70</v>
      </c>
      <c r="B715" t="s">
        <v>11</v>
      </c>
      <c r="C715" t="s">
        <v>18</v>
      </c>
      <c r="D715" s="37">
        <v>2103.0183727034118</v>
      </c>
      <c r="E715" s="37">
        <v>2193.8976377952758</v>
      </c>
      <c r="F715" s="37">
        <v>2023</v>
      </c>
      <c r="G715" s="37">
        <f t="shared" si="246"/>
        <v>2103.0183727034118</v>
      </c>
      <c r="H715" s="37">
        <f t="shared" si="236"/>
        <v>90.879265091863999</v>
      </c>
      <c r="I715" s="37">
        <f t="shared" si="237"/>
        <v>80.018372703411842</v>
      </c>
      <c r="J715" s="37">
        <f t="shared" si="238"/>
        <v>170.89763779527584</v>
      </c>
      <c r="K715" s="37">
        <f t="shared" si="247"/>
        <v>1</v>
      </c>
      <c r="L715" s="35">
        <f t="shared" si="252"/>
        <v>1012</v>
      </c>
      <c r="O715">
        <v>709</v>
      </c>
      <c r="P715">
        <f t="shared" si="248"/>
        <v>483</v>
      </c>
      <c r="Q715">
        <f t="shared" si="249"/>
        <v>2</v>
      </c>
      <c r="R715">
        <f t="shared" ca="1" si="250"/>
        <v>2</v>
      </c>
      <c r="S715" t="str">
        <f t="shared" ca="1" si="232"/>
        <v>ER-EC-4</v>
      </c>
      <c r="T715" t="str">
        <f t="shared" ca="1" si="239"/>
        <v>WTA</v>
      </c>
      <c r="U715" t="str">
        <f t="shared" ca="1" si="240"/>
        <v>DV, QZ</v>
      </c>
      <c r="V715" s="37">
        <f t="shared" ca="1" si="241"/>
        <v>1971.1443569553803</v>
      </c>
      <c r="W715" s="37">
        <f t="shared" ca="1" si="242"/>
        <v>2012.1548556430444</v>
      </c>
      <c r="X715" s="37">
        <f t="shared" ca="1" si="233"/>
        <v>4</v>
      </c>
      <c r="Y715" s="37">
        <f t="shared" ca="1" si="243"/>
        <v>5</v>
      </c>
      <c r="Z715" s="35">
        <f t="shared" ca="1" si="251"/>
        <v>2000</v>
      </c>
      <c r="AA715" s="35">
        <f t="shared" ca="1" si="234"/>
        <v>2400</v>
      </c>
      <c r="AB715" s="35">
        <f t="shared" ca="1" si="244"/>
        <v>2000</v>
      </c>
      <c r="AC715" s="35">
        <f t="shared" ca="1" si="245"/>
        <v>2012.1548556430444</v>
      </c>
      <c r="AD715" s="35">
        <f t="shared" ca="1" si="235"/>
        <v>12.154855643044357</v>
      </c>
    </row>
    <row r="716" spans="1:30" x14ac:dyDescent="0.25">
      <c r="A716" t="s">
        <v>70</v>
      </c>
      <c r="B716" t="s">
        <v>11</v>
      </c>
      <c r="C716" t="s">
        <v>18</v>
      </c>
      <c r="D716" s="37">
        <v>2193.8976377952758</v>
      </c>
      <c r="E716" s="37">
        <v>2249.9999999999995</v>
      </c>
      <c r="F716" s="37">
        <v>2023</v>
      </c>
      <c r="G716" s="37">
        <f t="shared" si="246"/>
        <v>2193.8976377952758</v>
      </c>
      <c r="H716" s="37">
        <f t="shared" si="236"/>
        <v>56.102362204723704</v>
      </c>
      <c r="I716" s="37">
        <f t="shared" si="237"/>
        <v>170.89763779527584</v>
      </c>
      <c r="J716" s="37">
        <f t="shared" si="238"/>
        <v>226.99999999999955</v>
      </c>
      <c r="K716" s="37">
        <f t="shared" si="247"/>
        <v>1</v>
      </c>
      <c r="L716" s="35">
        <f t="shared" si="252"/>
        <v>1013</v>
      </c>
      <c r="O716">
        <v>710</v>
      </c>
      <c r="P716">
        <f t="shared" si="248"/>
        <v>484</v>
      </c>
      <c r="Q716">
        <f t="shared" si="249"/>
        <v>1</v>
      </c>
      <c r="R716">
        <f t="shared" ca="1" si="250"/>
        <v>1</v>
      </c>
      <c r="S716" t="str">
        <f t="shared" ca="1" si="232"/>
        <v>ER-EC-4</v>
      </c>
      <c r="T716" t="str">
        <f t="shared" ca="1" si="239"/>
        <v>WTA</v>
      </c>
      <c r="U716" t="str">
        <f t="shared" ca="1" si="240"/>
        <v>DV</v>
      </c>
      <c r="V716" s="37">
        <f t="shared" ca="1" si="241"/>
        <v>2012.1548556430444</v>
      </c>
      <c r="W716" s="37">
        <f t="shared" ca="1" si="242"/>
        <v>2044.9632545931759</v>
      </c>
      <c r="X716" s="37">
        <f t="shared" ca="1" si="233"/>
        <v>5</v>
      </c>
      <c r="Y716" s="37">
        <f t="shared" ca="1" si="243"/>
        <v>5</v>
      </c>
      <c r="Z716" s="35">
        <f t="shared" ca="1" si="251"/>
        <v>2000</v>
      </c>
      <c r="AA716" s="35">
        <f t="shared" ca="1" si="234"/>
        <v>2400</v>
      </c>
      <c r="AB716" s="35">
        <f t="shared" ca="1" si="244"/>
        <v>2012.1548556430444</v>
      </c>
      <c r="AC716" s="35">
        <f t="shared" ca="1" si="245"/>
        <v>2044.9632545931759</v>
      </c>
      <c r="AD716" s="35">
        <f t="shared" ca="1" si="235"/>
        <v>32.808398950131505</v>
      </c>
    </row>
    <row r="717" spans="1:30" x14ac:dyDescent="0.25">
      <c r="A717" t="s">
        <v>34</v>
      </c>
      <c r="B717" t="s">
        <v>6</v>
      </c>
      <c r="C717" t="s">
        <v>7</v>
      </c>
      <c r="D717" s="37">
        <v>1850.0656167979</v>
      </c>
      <c r="E717" s="37">
        <v>2379.9212598425197</v>
      </c>
      <c r="F717" s="37">
        <v>2192</v>
      </c>
      <c r="G717" s="37">
        <f t="shared" si="246"/>
        <v>2192</v>
      </c>
      <c r="H717" s="37">
        <f t="shared" si="236"/>
        <v>187.9212598425197</v>
      </c>
      <c r="I717" s="37">
        <f t="shared" si="237"/>
        <v>0</v>
      </c>
      <c r="J717" s="37">
        <f t="shared" si="238"/>
        <v>187.9212598425197</v>
      </c>
      <c r="K717" s="37">
        <f t="shared" si="247"/>
        <v>1</v>
      </c>
      <c r="L717" s="35">
        <f t="shared" si="252"/>
        <v>1014</v>
      </c>
      <c r="O717">
        <v>711</v>
      </c>
      <c r="P717">
        <f t="shared" si="248"/>
        <v>485</v>
      </c>
      <c r="Q717">
        <f t="shared" si="249"/>
        <v>1</v>
      </c>
      <c r="R717">
        <f t="shared" ca="1" si="250"/>
        <v>1</v>
      </c>
      <c r="S717" t="str">
        <f t="shared" ca="1" si="232"/>
        <v>ER-EC-4</v>
      </c>
      <c r="T717" t="str">
        <f t="shared" ca="1" si="239"/>
        <v>VTA</v>
      </c>
      <c r="U717" t="str">
        <f t="shared" ca="1" si="240"/>
        <v>DV, QZ</v>
      </c>
      <c r="V717" s="37">
        <f t="shared" ca="1" si="241"/>
        <v>2044.9632545931759</v>
      </c>
      <c r="W717" s="37">
        <f t="shared" ca="1" si="242"/>
        <v>2158.1522309711286</v>
      </c>
      <c r="X717" s="37">
        <f t="shared" ca="1" si="233"/>
        <v>5</v>
      </c>
      <c r="Y717" s="37">
        <f t="shared" ca="1" si="243"/>
        <v>5</v>
      </c>
      <c r="Z717" s="35">
        <f t="shared" ca="1" si="251"/>
        <v>2000</v>
      </c>
      <c r="AA717" s="35">
        <f t="shared" ca="1" si="234"/>
        <v>2400</v>
      </c>
      <c r="AB717" s="35">
        <f t="shared" ca="1" si="244"/>
        <v>2044.9632545931759</v>
      </c>
      <c r="AC717" s="35">
        <f t="shared" ca="1" si="245"/>
        <v>2158.1522309711286</v>
      </c>
      <c r="AD717" s="35">
        <f t="shared" ca="1" si="235"/>
        <v>113.18897637795271</v>
      </c>
    </row>
    <row r="718" spans="1:30" x14ac:dyDescent="0.25">
      <c r="A718" t="s">
        <v>34</v>
      </c>
      <c r="B718" t="s">
        <v>9</v>
      </c>
      <c r="C718" t="s">
        <v>5</v>
      </c>
      <c r="D718" s="37">
        <v>2379.9212598425197</v>
      </c>
      <c r="E718" s="37">
        <v>2595.1443569553803</v>
      </c>
      <c r="F718" s="37">
        <v>2192</v>
      </c>
      <c r="G718" s="37">
        <f t="shared" si="246"/>
        <v>2379.9212598425197</v>
      </c>
      <c r="H718" s="37">
        <f t="shared" si="236"/>
        <v>215.22309711286061</v>
      </c>
      <c r="I718" s="37">
        <f t="shared" si="237"/>
        <v>187.9212598425197</v>
      </c>
      <c r="J718" s="37">
        <f t="shared" si="238"/>
        <v>403.14435695538032</v>
      </c>
      <c r="K718" s="37">
        <f t="shared" si="247"/>
        <v>2</v>
      </c>
      <c r="L718" s="35">
        <f t="shared" si="252"/>
        <v>1015</v>
      </c>
      <c r="O718">
        <v>712</v>
      </c>
      <c r="P718">
        <f t="shared" si="248"/>
        <v>486</v>
      </c>
      <c r="Q718">
        <f t="shared" si="249"/>
        <v>1</v>
      </c>
      <c r="R718">
        <f t="shared" ca="1" si="250"/>
        <v>1</v>
      </c>
      <c r="S718" t="str">
        <f t="shared" ca="1" si="232"/>
        <v>ER-EC-4</v>
      </c>
      <c r="T718" t="str">
        <f t="shared" ca="1" si="239"/>
        <v>TCU</v>
      </c>
      <c r="U718" t="str">
        <f t="shared" ca="1" si="240"/>
        <v>QZ, ZE</v>
      </c>
      <c r="V718" s="37">
        <f t="shared" ca="1" si="241"/>
        <v>2158.1522309711286</v>
      </c>
      <c r="W718" s="37">
        <f t="shared" ca="1" si="242"/>
        <v>2242.1417322834645</v>
      </c>
      <c r="X718" s="37">
        <f t="shared" ca="1" si="233"/>
        <v>5</v>
      </c>
      <c r="Y718" s="37">
        <f t="shared" ca="1" si="243"/>
        <v>5</v>
      </c>
      <c r="Z718" s="35">
        <f t="shared" ca="1" si="251"/>
        <v>2000</v>
      </c>
      <c r="AA718" s="35">
        <f t="shared" ca="1" si="234"/>
        <v>2400</v>
      </c>
      <c r="AB718" s="35">
        <f t="shared" ca="1" si="244"/>
        <v>2158.1522309711286</v>
      </c>
      <c r="AC718" s="35">
        <f t="shared" ca="1" si="245"/>
        <v>2242.1417322834645</v>
      </c>
      <c r="AD718" s="35">
        <f t="shared" ca="1" si="235"/>
        <v>83.98950131233596</v>
      </c>
    </row>
    <row r="719" spans="1:30" x14ac:dyDescent="0.25">
      <c r="A719" t="s">
        <v>34</v>
      </c>
      <c r="B719" t="s">
        <v>9</v>
      </c>
      <c r="C719" t="s">
        <v>7</v>
      </c>
      <c r="D719" s="37">
        <v>2595.1443569553803</v>
      </c>
      <c r="E719" s="37">
        <v>2669.9475065616793</v>
      </c>
      <c r="F719" s="37">
        <v>2192</v>
      </c>
      <c r="G719" s="37">
        <f t="shared" si="246"/>
        <v>2595.1443569553803</v>
      </c>
      <c r="H719" s="37">
        <f t="shared" si="236"/>
        <v>74.80314960629903</v>
      </c>
      <c r="I719" s="37">
        <f t="shared" si="237"/>
        <v>403.14435695538032</v>
      </c>
      <c r="J719" s="37">
        <f t="shared" si="238"/>
        <v>477.94750656167935</v>
      </c>
      <c r="K719" s="37">
        <f t="shared" si="247"/>
        <v>1</v>
      </c>
      <c r="L719" s="35">
        <f t="shared" si="252"/>
        <v>1017</v>
      </c>
      <c r="O719">
        <v>713</v>
      </c>
      <c r="P719">
        <f t="shared" si="248"/>
        <v>487</v>
      </c>
      <c r="Q719">
        <f t="shared" si="249"/>
        <v>1</v>
      </c>
      <c r="R719">
        <f t="shared" ca="1" si="250"/>
        <v>1</v>
      </c>
      <c r="S719" t="str">
        <f t="shared" ca="1" si="232"/>
        <v>ER-EC-4</v>
      </c>
      <c r="T719" t="str">
        <f t="shared" ca="1" si="239"/>
        <v>TCU</v>
      </c>
      <c r="U719" t="str">
        <f t="shared" ca="1" si="240"/>
        <v>ZE, AR, CC</v>
      </c>
      <c r="V719" s="37">
        <f t="shared" ca="1" si="241"/>
        <v>2242.1417322834645</v>
      </c>
      <c r="W719" s="37">
        <f t="shared" ca="1" si="242"/>
        <v>2271.0131233595798</v>
      </c>
      <c r="X719" s="37">
        <f t="shared" ca="1" si="233"/>
        <v>5</v>
      </c>
      <c r="Y719" s="37">
        <f t="shared" ca="1" si="243"/>
        <v>5</v>
      </c>
      <c r="Z719" s="35">
        <f t="shared" ca="1" si="251"/>
        <v>2000</v>
      </c>
      <c r="AA719" s="35">
        <f t="shared" ca="1" si="234"/>
        <v>2400</v>
      </c>
      <c r="AB719" s="35">
        <f t="shared" ca="1" si="244"/>
        <v>2242.1417322834645</v>
      </c>
      <c r="AC719" s="35">
        <f t="shared" ca="1" si="245"/>
        <v>2271.0131233595798</v>
      </c>
      <c r="AD719" s="35">
        <f t="shared" ca="1" si="235"/>
        <v>28.871391076115287</v>
      </c>
    </row>
    <row r="720" spans="1:30" x14ac:dyDescent="0.25">
      <c r="A720" t="s">
        <v>34</v>
      </c>
      <c r="B720" t="s">
        <v>6</v>
      </c>
      <c r="C720" t="s">
        <v>7</v>
      </c>
      <c r="D720" s="37">
        <v>2669.9475065616793</v>
      </c>
      <c r="E720" s="37">
        <v>2689.9606299212596</v>
      </c>
      <c r="F720" s="37">
        <v>2192</v>
      </c>
      <c r="G720" s="37">
        <f t="shared" si="246"/>
        <v>2669.9475065616793</v>
      </c>
      <c r="H720" s="37">
        <f t="shared" si="236"/>
        <v>20.013123359580277</v>
      </c>
      <c r="I720" s="37">
        <f t="shared" si="237"/>
        <v>477.94750656167935</v>
      </c>
      <c r="J720" s="37">
        <f t="shared" si="238"/>
        <v>497.96062992125962</v>
      </c>
      <c r="K720" s="37">
        <f t="shared" si="247"/>
        <v>1</v>
      </c>
      <c r="L720" s="35">
        <f t="shared" si="252"/>
        <v>1018</v>
      </c>
      <c r="O720">
        <v>714</v>
      </c>
      <c r="P720">
        <f t="shared" si="248"/>
        <v>488</v>
      </c>
      <c r="Q720">
        <f t="shared" si="249"/>
        <v>1</v>
      </c>
      <c r="R720">
        <f t="shared" ca="1" si="250"/>
        <v>1</v>
      </c>
      <c r="S720" t="str">
        <f t="shared" ca="1" si="232"/>
        <v>ER-EC-4</v>
      </c>
      <c r="T720" t="str">
        <f t="shared" ca="1" si="239"/>
        <v>TCU</v>
      </c>
      <c r="U720" t="str">
        <f t="shared" ca="1" si="240"/>
        <v>QF, ZE, OP</v>
      </c>
      <c r="V720" s="37">
        <f t="shared" ca="1" si="241"/>
        <v>2271.0131233595798</v>
      </c>
      <c r="W720" s="37">
        <f t="shared" ca="1" si="242"/>
        <v>2309.070866141732</v>
      </c>
      <c r="X720" s="37">
        <f t="shared" ca="1" si="233"/>
        <v>5</v>
      </c>
      <c r="Y720" s="37">
        <f t="shared" ca="1" si="243"/>
        <v>5</v>
      </c>
      <c r="Z720" s="35">
        <f t="shared" ca="1" si="251"/>
        <v>2000</v>
      </c>
      <c r="AA720" s="35">
        <f t="shared" ca="1" si="234"/>
        <v>2400</v>
      </c>
      <c r="AB720" s="35">
        <f t="shared" ca="1" si="244"/>
        <v>2271.0131233595798</v>
      </c>
      <c r="AC720" s="35">
        <f t="shared" ca="1" si="245"/>
        <v>2309.070866141732</v>
      </c>
      <c r="AD720" s="35">
        <f t="shared" ca="1" si="235"/>
        <v>38.057742782152218</v>
      </c>
    </row>
    <row r="721" spans="1:30" x14ac:dyDescent="0.25">
      <c r="A721" t="s">
        <v>34</v>
      </c>
      <c r="B721" t="s">
        <v>11</v>
      </c>
      <c r="C721" t="s">
        <v>18</v>
      </c>
      <c r="D721" s="37">
        <v>2689.9606299212596</v>
      </c>
      <c r="E721" s="37">
        <v>2754.9212598425197</v>
      </c>
      <c r="F721" s="37">
        <v>2192</v>
      </c>
      <c r="G721" s="37">
        <f t="shared" si="246"/>
        <v>2689.9606299212596</v>
      </c>
      <c r="H721" s="37">
        <f t="shared" si="236"/>
        <v>64.960629921260079</v>
      </c>
      <c r="I721" s="37">
        <f t="shared" si="237"/>
        <v>497.96062992125962</v>
      </c>
      <c r="J721" s="37">
        <f t="shared" si="238"/>
        <v>562.9212598425197</v>
      </c>
      <c r="K721" s="37">
        <f t="shared" si="247"/>
        <v>1</v>
      </c>
      <c r="L721" s="35">
        <f t="shared" si="252"/>
        <v>1019</v>
      </c>
      <c r="O721">
        <v>715</v>
      </c>
      <c r="P721">
        <f t="shared" si="248"/>
        <v>489</v>
      </c>
      <c r="Q721">
        <f t="shared" si="249"/>
        <v>1</v>
      </c>
      <c r="R721">
        <f t="shared" ca="1" si="250"/>
        <v>1</v>
      </c>
      <c r="S721" t="str">
        <f t="shared" ca="1" si="232"/>
        <v>ER-EC-4</v>
      </c>
      <c r="T721" t="str">
        <f t="shared" ca="1" si="239"/>
        <v>TCU</v>
      </c>
      <c r="U721" t="str">
        <f t="shared" ca="1" si="240"/>
        <v>QF, QZ, OP</v>
      </c>
      <c r="V721" s="37">
        <f t="shared" ca="1" si="241"/>
        <v>2309.070866141732</v>
      </c>
      <c r="W721" s="37">
        <f t="shared" ca="1" si="242"/>
        <v>2356.9711286089237</v>
      </c>
      <c r="X721" s="37">
        <f t="shared" ca="1" si="233"/>
        <v>5</v>
      </c>
      <c r="Y721" s="37">
        <f t="shared" ca="1" si="243"/>
        <v>5</v>
      </c>
      <c r="Z721" s="35">
        <f t="shared" ca="1" si="251"/>
        <v>2000</v>
      </c>
      <c r="AA721" s="35">
        <f t="shared" ca="1" si="234"/>
        <v>2400</v>
      </c>
      <c r="AB721" s="35">
        <f t="shared" ca="1" si="244"/>
        <v>2309.070866141732</v>
      </c>
      <c r="AC721" s="35">
        <f t="shared" ca="1" si="245"/>
        <v>2356.9711286089237</v>
      </c>
      <c r="AD721" s="35">
        <f t="shared" ca="1" si="235"/>
        <v>47.900262467191624</v>
      </c>
    </row>
    <row r="722" spans="1:30" x14ac:dyDescent="0.25">
      <c r="A722" t="s">
        <v>34</v>
      </c>
      <c r="B722" t="s">
        <v>6</v>
      </c>
      <c r="C722" t="s">
        <v>19</v>
      </c>
      <c r="D722" s="37">
        <v>2754.9212598425197</v>
      </c>
      <c r="E722" s="37">
        <v>3036.0892388451443</v>
      </c>
      <c r="F722" s="37">
        <v>2192</v>
      </c>
      <c r="G722" s="37">
        <f t="shared" si="246"/>
        <v>2754.9212598425197</v>
      </c>
      <c r="H722" s="37">
        <f t="shared" si="236"/>
        <v>281.16797900262463</v>
      </c>
      <c r="I722" s="37">
        <f t="shared" si="237"/>
        <v>562.9212598425197</v>
      </c>
      <c r="J722" s="37">
        <f t="shared" si="238"/>
        <v>844.08923884514434</v>
      </c>
      <c r="K722" s="37">
        <f t="shared" si="247"/>
        <v>2</v>
      </c>
      <c r="L722" s="35">
        <f t="shared" si="252"/>
        <v>1020</v>
      </c>
      <c r="O722">
        <v>716</v>
      </c>
      <c r="P722">
        <f t="shared" si="248"/>
        <v>490</v>
      </c>
      <c r="Q722">
        <f t="shared" si="249"/>
        <v>1</v>
      </c>
      <c r="R722">
        <f t="shared" ca="1" si="250"/>
        <v>2</v>
      </c>
      <c r="S722" t="str">
        <f t="shared" ca="1" si="232"/>
        <v>ER-EC-4</v>
      </c>
      <c r="T722" t="str">
        <f t="shared" ca="1" si="239"/>
        <v>WTA</v>
      </c>
      <c r="U722" t="str">
        <f t="shared" ca="1" si="240"/>
        <v>QF, QZ, OP</v>
      </c>
      <c r="V722" s="37">
        <f t="shared" ca="1" si="241"/>
        <v>2356.9711286089237</v>
      </c>
      <c r="W722" s="37">
        <f t="shared" ca="1" si="242"/>
        <v>2495.0944881889759</v>
      </c>
      <c r="X722" s="37">
        <f t="shared" ca="1" si="233"/>
        <v>5</v>
      </c>
      <c r="Y722" s="37">
        <f t="shared" ca="1" si="243"/>
        <v>5</v>
      </c>
      <c r="Z722" s="35">
        <f t="shared" ca="1" si="251"/>
        <v>2000</v>
      </c>
      <c r="AA722" s="35">
        <f t="shared" ca="1" si="234"/>
        <v>2400</v>
      </c>
      <c r="AB722" s="35">
        <f t="shared" ca="1" si="244"/>
        <v>2356.9711286089237</v>
      </c>
      <c r="AC722" s="35">
        <f t="shared" ca="1" si="245"/>
        <v>2400</v>
      </c>
      <c r="AD722" s="35">
        <f t="shared" ca="1" si="235"/>
        <v>43.028871391076336</v>
      </c>
    </row>
    <row r="723" spans="1:30" x14ac:dyDescent="0.25">
      <c r="A723" t="s">
        <v>34</v>
      </c>
      <c r="B723" t="s">
        <v>11</v>
      </c>
      <c r="C723" t="s">
        <v>18</v>
      </c>
      <c r="D723" s="37">
        <v>3036.0892388451443</v>
      </c>
      <c r="E723" s="37">
        <v>3089.8950131233591</v>
      </c>
      <c r="F723" s="37">
        <v>2192</v>
      </c>
      <c r="G723" s="37">
        <f t="shared" si="246"/>
        <v>3036.0892388451443</v>
      </c>
      <c r="H723" s="37">
        <f t="shared" si="236"/>
        <v>53.805774278214813</v>
      </c>
      <c r="I723" s="37">
        <f t="shared" si="237"/>
        <v>844.08923884514434</v>
      </c>
      <c r="J723" s="37">
        <f t="shared" si="238"/>
        <v>897.89501312335915</v>
      </c>
      <c r="K723" s="37">
        <f t="shared" si="247"/>
        <v>1</v>
      </c>
      <c r="L723" s="35">
        <f t="shared" si="252"/>
        <v>1022</v>
      </c>
      <c r="O723">
        <v>717</v>
      </c>
      <c r="P723">
        <f t="shared" si="248"/>
        <v>490</v>
      </c>
      <c r="Q723">
        <f t="shared" si="249"/>
        <v>2</v>
      </c>
      <c r="R723">
        <f t="shared" ca="1" si="250"/>
        <v>2</v>
      </c>
      <c r="S723" t="str">
        <f t="shared" ca="1" si="232"/>
        <v>ER-EC-4</v>
      </c>
      <c r="T723" t="str">
        <f t="shared" ca="1" si="239"/>
        <v>WTA</v>
      </c>
      <c r="U723" t="str">
        <f t="shared" ca="1" si="240"/>
        <v>QF, QZ, OP</v>
      </c>
      <c r="V723" s="37">
        <f t="shared" ca="1" si="241"/>
        <v>2356.9711286089237</v>
      </c>
      <c r="W723" s="37">
        <f t="shared" ca="1" si="242"/>
        <v>2495.0944881889759</v>
      </c>
      <c r="X723" s="37">
        <f t="shared" ca="1" si="233"/>
        <v>5</v>
      </c>
      <c r="Y723" s="37">
        <f t="shared" ca="1" si="243"/>
        <v>6</v>
      </c>
      <c r="Z723" s="35">
        <f t="shared" ca="1" si="251"/>
        <v>2400</v>
      </c>
      <c r="AA723" s="35">
        <f t="shared" ca="1" si="234"/>
        <v>2800</v>
      </c>
      <c r="AB723" s="35">
        <f t="shared" ca="1" si="244"/>
        <v>2400</v>
      </c>
      <c r="AC723" s="35">
        <f t="shared" ca="1" si="245"/>
        <v>2495.0944881889759</v>
      </c>
      <c r="AD723" s="35">
        <f t="shared" ca="1" si="235"/>
        <v>95.094488188975902</v>
      </c>
    </row>
    <row r="724" spans="1:30" x14ac:dyDescent="0.25">
      <c r="A724" t="s">
        <v>34</v>
      </c>
      <c r="B724" t="s">
        <v>11</v>
      </c>
      <c r="C724" t="s">
        <v>18</v>
      </c>
      <c r="D724" s="37">
        <v>3089.8950131233591</v>
      </c>
      <c r="E724" s="37">
        <v>3201.1154855643044</v>
      </c>
      <c r="F724" s="37">
        <v>2192</v>
      </c>
      <c r="G724" s="37">
        <f t="shared" si="246"/>
        <v>3089.8950131233591</v>
      </c>
      <c r="H724" s="37">
        <f t="shared" si="236"/>
        <v>111.22047244094529</v>
      </c>
      <c r="I724" s="37">
        <f t="shared" si="237"/>
        <v>897.89501312335915</v>
      </c>
      <c r="J724" s="37">
        <f t="shared" si="238"/>
        <v>1009.1154855643044</v>
      </c>
      <c r="K724" s="37">
        <f t="shared" si="247"/>
        <v>1</v>
      </c>
      <c r="L724" s="35">
        <f t="shared" si="252"/>
        <v>1023</v>
      </c>
      <c r="O724">
        <v>718</v>
      </c>
      <c r="P724">
        <f t="shared" si="248"/>
        <v>491</v>
      </c>
      <c r="Q724">
        <f t="shared" si="249"/>
        <v>1</v>
      </c>
      <c r="R724">
        <f t="shared" ca="1" si="250"/>
        <v>1</v>
      </c>
      <c r="S724" t="str">
        <f t="shared" ca="1" si="232"/>
        <v>ER-EC-4</v>
      </c>
      <c r="T724" t="str">
        <f t="shared" ca="1" si="239"/>
        <v>WTA</v>
      </c>
      <c r="U724" t="str">
        <f t="shared" ca="1" si="240"/>
        <v>QF</v>
      </c>
      <c r="V724" s="37">
        <f t="shared" ca="1" si="241"/>
        <v>2495.0944881889759</v>
      </c>
      <c r="W724" s="37">
        <f t="shared" ca="1" si="242"/>
        <v>2570.8818897637793</v>
      </c>
      <c r="X724" s="37">
        <f t="shared" ca="1" si="233"/>
        <v>6</v>
      </c>
      <c r="Y724" s="37">
        <f t="shared" ca="1" si="243"/>
        <v>6</v>
      </c>
      <c r="Z724" s="35">
        <f t="shared" ca="1" si="251"/>
        <v>2400</v>
      </c>
      <c r="AA724" s="35">
        <f t="shared" ca="1" si="234"/>
        <v>2800</v>
      </c>
      <c r="AB724" s="35">
        <f t="shared" ca="1" si="244"/>
        <v>2495.0944881889759</v>
      </c>
      <c r="AC724" s="35">
        <f t="shared" ca="1" si="245"/>
        <v>2570.8818897637793</v>
      </c>
      <c r="AD724" s="35">
        <f t="shared" ca="1" si="235"/>
        <v>75.787401574803425</v>
      </c>
    </row>
    <row r="725" spans="1:30" x14ac:dyDescent="0.25">
      <c r="A725" t="s">
        <v>34</v>
      </c>
      <c r="B725" t="s">
        <v>11</v>
      </c>
      <c r="C725" t="s">
        <v>18</v>
      </c>
      <c r="D725" s="37">
        <v>3201.1154855643044</v>
      </c>
      <c r="E725" s="37">
        <v>3210.6299212598424</v>
      </c>
      <c r="F725" s="37">
        <v>2192</v>
      </c>
      <c r="G725" s="37">
        <f t="shared" si="246"/>
        <v>3201.1154855643044</v>
      </c>
      <c r="H725" s="37">
        <f t="shared" si="236"/>
        <v>9.5144356955379408</v>
      </c>
      <c r="I725" s="37">
        <f t="shared" si="237"/>
        <v>1009.1154855643044</v>
      </c>
      <c r="J725" s="37">
        <f t="shared" si="238"/>
        <v>1018.6299212598424</v>
      </c>
      <c r="K725" s="37">
        <f t="shared" si="247"/>
        <v>1</v>
      </c>
      <c r="L725" s="35">
        <f t="shared" si="252"/>
        <v>1024</v>
      </c>
      <c r="O725">
        <v>719</v>
      </c>
      <c r="P725">
        <f t="shared" si="248"/>
        <v>492</v>
      </c>
      <c r="Q725">
        <f t="shared" si="249"/>
        <v>1</v>
      </c>
      <c r="R725">
        <f t="shared" ca="1" si="250"/>
        <v>1</v>
      </c>
      <c r="S725" t="str">
        <f t="shared" ca="1" si="232"/>
        <v>ER-EC-4</v>
      </c>
      <c r="T725" t="str">
        <f t="shared" ca="1" si="239"/>
        <v>WTA</v>
      </c>
      <c r="U725" t="str">
        <f t="shared" ca="1" si="240"/>
        <v>GL, DV</v>
      </c>
      <c r="V725" s="37">
        <f t="shared" ca="1" si="241"/>
        <v>2570.8818897637793</v>
      </c>
      <c r="W725" s="37">
        <f t="shared" ca="1" si="242"/>
        <v>2590.8950131233596</v>
      </c>
      <c r="X725" s="37">
        <f t="shared" ca="1" si="233"/>
        <v>6</v>
      </c>
      <c r="Y725" s="37">
        <f t="shared" ca="1" si="243"/>
        <v>6</v>
      </c>
      <c r="Z725" s="35">
        <f t="shared" ca="1" si="251"/>
        <v>2400</v>
      </c>
      <c r="AA725" s="35">
        <f t="shared" ca="1" si="234"/>
        <v>2800</v>
      </c>
      <c r="AB725" s="35">
        <f t="shared" ca="1" si="244"/>
        <v>2570.8818897637793</v>
      </c>
      <c r="AC725" s="35">
        <f t="shared" ca="1" si="245"/>
        <v>2590.8950131233596</v>
      </c>
      <c r="AD725" s="35">
        <f t="shared" ca="1" si="235"/>
        <v>20.013123359580277</v>
      </c>
    </row>
    <row r="726" spans="1:30" x14ac:dyDescent="0.25">
      <c r="A726" t="s">
        <v>34</v>
      </c>
      <c r="B726" t="s">
        <v>11</v>
      </c>
      <c r="C726" t="s">
        <v>18</v>
      </c>
      <c r="D726" s="37">
        <v>3210.6299212598424</v>
      </c>
      <c r="E726" s="37">
        <v>3220.1443569553803</v>
      </c>
      <c r="F726" s="37">
        <v>2192</v>
      </c>
      <c r="G726" s="37">
        <f t="shared" si="246"/>
        <v>3210.6299212598424</v>
      </c>
      <c r="H726" s="37">
        <f t="shared" si="236"/>
        <v>9.5144356955379408</v>
      </c>
      <c r="I726" s="37">
        <f t="shared" si="237"/>
        <v>1018.6299212598424</v>
      </c>
      <c r="J726" s="37">
        <f t="shared" si="238"/>
        <v>1028.1443569553803</v>
      </c>
      <c r="K726" s="37">
        <f t="shared" si="247"/>
        <v>1</v>
      </c>
      <c r="L726" s="35">
        <f t="shared" si="252"/>
        <v>1025</v>
      </c>
      <c r="O726">
        <v>720</v>
      </c>
      <c r="P726">
        <f t="shared" si="248"/>
        <v>493</v>
      </c>
      <c r="Q726">
        <f t="shared" si="249"/>
        <v>1</v>
      </c>
      <c r="R726">
        <f t="shared" ca="1" si="250"/>
        <v>1</v>
      </c>
      <c r="S726" t="str">
        <f t="shared" ca="1" si="232"/>
        <v>ER-EC-4</v>
      </c>
      <c r="T726" t="str">
        <f t="shared" ca="1" si="239"/>
        <v>WTA</v>
      </c>
      <c r="U726" t="str">
        <f t="shared" ca="1" si="240"/>
        <v>QF, QZ, OP</v>
      </c>
      <c r="V726" s="37">
        <f t="shared" ca="1" si="241"/>
        <v>2590.8950131233596</v>
      </c>
      <c r="W726" s="37">
        <f t="shared" ca="1" si="242"/>
        <v>2656.8398950131227</v>
      </c>
      <c r="X726" s="37">
        <f t="shared" ca="1" si="233"/>
        <v>6</v>
      </c>
      <c r="Y726" s="37">
        <f t="shared" ca="1" si="243"/>
        <v>6</v>
      </c>
      <c r="Z726" s="35">
        <f t="shared" ca="1" si="251"/>
        <v>2400</v>
      </c>
      <c r="AA726" s="35">
        <f t="shared" ca="1" si="234"/>
        <v>2800</v>
      </c>
      <c r="AB726" s="35">
        <f t="shared" ca="1" si="244"/>
        <v>2590.8950131233596</v>
      </c>
      <c r="AC726" s="35">
        <f t="shared" ca="1" si="245"/>
        <v>2656.8398950131227</v>
      </c>
      <c r="AD726" s="35">
        <f t="shared" ca="1" si="235"/>
        <v>65.94488188976311</v>
      </c>
    </row>
    <row r="727" spans="1:30" x14ac:dyDescent="0.25">
      <c r="A727" t="s">
        <v>34</v>
      </c>
      <c r="B727" t="s">
        <v>11</v>
      </c>
      <c r="C727" t="s">
        <v>18</v>
      </c>
      <c r="D727" s="37">
        <v>3220.1443569553803</v>
      </c>
      <c r="E727" s="37">
        <v>3250</v>
      </c>
      <c r="F727" s="37">
        <v>2192</v>
      </c>
      <c r="G727" s="37">
        <f t="shared" si="246"/>
        <v>3220.1443569553803</v>
      </c>
      <c r="H727" s="37">
        <f t="shared" si="236"/>
        <v>29.855643044619683</v>
      </c>
      <c r="I727" s="37">
        <f t="shared" si="237"/>
        <v>1028.1443569553803</v>
      </c>
      <c r="J727" s="37">
        <f t="shared" si="238"/>
        <v>1058</v>
      </c>
      <c r="K727" s="37">
        <f t="shared" si="247"/>
        <v>1</v>
      </c>
      <c r="L727" s="35">
        <f t="shared" si="252"/>
        <v>1026</v>
      </c>
      <c r="O727">
        <v>721</v>
      </c>
      <c r="P727">
        <f t="shared" si="248"/>
        <v>494</v>
      </c>
      <c r="Q727">
        <f t="shared" si="249"/>
        <v>1</v>
      </c>
      <c r="R727">
        <f t="shared" ca="1" si="250"/>
        <v>1</v>
      </c>
      <c r="S727" t="str">
        <f t="shared" ca="1" si="232"/>
        <v>ER-EC-4</v>
      </c>
      <c r="T727" t="str">
        <f t="shared" ca="1" si="239"/>
        <v>WTA</v>
      </c>
      <c r="U727" t="str">
        <f t="shared" ca="1" si="240"/>
        <v>GL, DV</v>
      </c>
      <c r="V727" s="37">
        <f t="shared" ca="1" si="241"/>
        <v>2656.8398950131227</v>
      </c>
      <c r="W727" s="37">
        <f t="shared" ca="1" si="242"/>
        <v>2670.9475065616798</v>
      </c>
      <c r="X727" s="37">
        <f t="shared" ca="1" si="233"/>
        <v>6</v>
      </c>
      <c r="Y727" s="37">
        <f t="shared" ca="1" si="243"/>
        <v>6</v>
      </c>
      <c r="Z727" s="35">
        <f t="shared" ca="1" si="251"/>
        <v>2400</v>
      </c>
      <c r="AA727" s="35">
        <f t="shared" ca="1" si="234"/>
        <v>2800</v>
      </c>
      <c r="AB727" s="35">
        <f t="shared" ca="1" si="244"/>
        <v>2656.8398950131227</v>
      </c>
      <c r="AC727" s="35">
        <f t="shared" ca="1" si="245"/>
        <v>2670.9475065616798</v>
      </c>
      <c r="AD727" s="35">
        <f t="shared" ca="1" si="235"/>
        <v>14.107611548557088</v>
      </c>
    </row>
    <row r="728" spans="1:30" x14ac:dyDescent="0.25">
      <c r="A728" t="s">
        <v>34</v>
      </c>
      <c r="B728" t="s">
        <v>11</v>
      </c>
      <c r="C728" t="s">
        <v>18</v>
      </c>
      <c r="D728" s="37">
        <v>3250</v>
      </c>
      <c r="E728" s="37">
        <v>3354.9868766404197</v>
      </c>
      <c r="F728" s="37">
        <v>2192</v>
      </c>
      <c r="G728" s="37">
        <f t="shared" si="246"/>
        <v>3250</v>
      </c>
      <c r="H728" s="37">
        <f t="shared" si="236"/>
        <v>104.98687664041972</v>
      </c>
      <c r="I728" s="37">
        <f t="shared" si="237"/>
        <v>1058</v>
      </c>
      <c r="J728" s="37">
        <f t="shared" si="238"/>
        <v>1162.9868766404197</v>
      </c>
      <c r="K728" s="37">
        <f t="shared" si="247"/>
        <v>1</v>
      </c>
      <c r="L728" s="35">
        <f t="shared" si="252"/>
        <v>1027</v>
      </c>
      <c r="O728">
        <v>722</v>
      </c>
      <c r="P728">
        <f t="shared" si="248"/>
        <v>495</v>
      </c>
      <c r="Q728">
        <f t="shared" si="249"/>
        <v>1</v>
      </c>
      <c r="R728">
        <f t="shared" ca="1" si="250"/>
        <v>1</v>
      </c>
      <c r="S728" t="str">
        <f t="shared" ca="1" si="232"/>
        <v>ER-EC-4</v>
      </c>
      <c r="T728" t="str">
        <f t="shared" ca="1" si="239"/>
        <v>TCU</v>
      </c>
      <c r="U728" t="str">
        <f t="shared" ca="1" si="240"/>
        <v>QF, ZE, QZ</v>
      </c>
      <c r="V728" s="37">
        <f t="shared" ca="1" si="241"/>
        <v>2670.9475065616798</v>
      </c>
      <c r="W728" s="37">
        <f t="shared" ca="1" si="242"/>
        <v>2738.0078740157478</v>
      </c>
      <c r="X728" s="37">
        <f t="shared" ca="1" si="233"/>
        <v>6</v>
      </c>
      <c r="Y728" s="37">
        <f t="shared" ca="1" si="243"/>
        <v>6</v>
      </c>
      <c r="Z728" s="35">
        <f t="shared" ca="1" si="251"/>
        <v>2400</v>
      </c>
      <c r="AA728" s="35">
        <f t="shared" ca="1" si="234"/>
        <v>2800</v>
      </c>
      <c r="AB728" s="35">
        <f t="shared" ca="1" si="244"/>
        <v>2670.9475065616798</v>
      </c>
      <c r="AC728" s="35">
        <f t="shared" ca="1" si="245"/>
        <v>2738.0078740157478</v>
      </c>
      <c r="AD728" s="35">
        <f t="shared" ca="1" si="235"/>
        <v>67.060367454068</v>
      </c>
    </row>
    <row r="729" spans="1:30" x14ac:dyDescent="0.25">
      <c r="A729" t="s">
        <v>34</v>
      </c>
      <c r="B729" t="s">
        <v>11</v>
      </c>
      <c r="C729" t="s">
        <v>18</v>
      </c>
      <c r="D729" s="37">
        <v>3354.9868766404197</v>
      </c>
      <c r="E729" s="37">
        <v>3583.989501312336</v>
      </c>
      <c r="F729" s="37">
        <v>2192</v>
      </c>
      <c r="G729" s="37">
        <f t="shared" si="246"/>
        <v>3354.9868766404197</v>
      </c>
      <c r="H729" s="37">
        <f t="shared" si="236"/>
        <v>229.00262467191624</v>
      </c>
      <c r="I729" s="37">
        <f t="shared" si="237"/>
        <v>1162.9868766404197</v>
      </c>
      <c r="J729" s="37">
        <f t="shared" si="238"/>
        <v>1391.989501312336</v>
      </c>
      <c r="K729" s="37">
        <f t="shared" si="247"/>
        <v>2</v>
      </c>
      <c r="L729" s="35">
        <f t="shared" si="252"/>
        <v>1028</v>
      </c>
      <c r="O729">
        <v>723</v>
      </c>
      <c r="P729">
        <f t="shared" si="248"/>
        <v>496</v>
      </c>
      <c r="Q729">
        <f t="shared" si="249"/>
        <v>1</v>
      </c>
      <c r="R729">
        <f t="shared" ca="1" si="250"/>
        <v>1</v>
      </c>
      <c r="S729" t="str">
        <f t="shared" ca="1" si="232"/>
        <v>ER-EC-5</v>
      </c>
      <c r="T729" t="str">
        <f t="shared" ca="1" si="239"/>
        <v>TCU</v>
      </c>
      <c r="U729" t="str">
        <f t="shared" ca="1" si="240"/>
        <v>ZE, AR, CC</v>
      </c>
      <c r="V729" s="37">
        <f t="shared" ca="1" si="241"/>
        <v>0</v>
      </c>
      <c r="W729" s="37">
        <f t="shared" ca="1" si="242"/>
        <v>40.102362204724386</v>
      </c>
      <c r="X729" s="37">
        <f t="shared" ca="1" si="233"/>
        <v>0</v>
      </c>
      <c r="Y729" s="37">
        <f t="shared" ca="1" si="243"/>
        <v>0</v>
      </c>
      <c r="Z729" s="35">
        <f t="shared" ca="1" si="251"/>
        <v>0</v>
      </c>
      <c r="AA729" s="35">
        <f t="shared" ca="1" si="234"/>
        <v>400</v>
      </c>
      <c r="AB729" s="35">
        <f t="shared" ca="1" si="244"/>
        <v>0</v>
      </c>
      <c r="AC729" s="35">
        <f t="shared" ca="1" si="245"/>
        <v>40.102362204724386</v>
      </c>
      <c r="AD729" s="35">
        <f t="shared" ca="1" si="235"/>
        <v>40.102362204724386</v>
      </c>
    </row>
    <row r="730" spans="1:30" x14ac:dyDescent="0.25">
      <c r="A730" t="s">
        <v>72</v>
      </c>
      <c r="B730" t="s">
        <v>9</v>
      </c>
      <c r="C730" t="s">
        <v>5</v>
      </c>
      <c r="D730" s="37">
        <v>2047.5721784776902</v>
      </c>
      <c r="E730" s="37">
        <v>2103.0183727034118</v>
      </c>
      <c r="F730" s="37">
        <v>2077</v>
      </c>
      <c r="G730" s="37">
        <f t="shared" si="246"/>
        <v>2077</v>
      </c>
      <c r="H730" s="37">
        <f t="shared" si="236"/>
        <v>26.018372703411842</v>
      </c>
      <c r="I730" s="37">
        <f t="shared" si="237"/>
        <v>0</v>
      </c>
      <c r="J730" s="37">
        <f t="shared" si="238"/>
        <v>26.018372703411842</v>
      </c>
      <c r="K730" s="37">
        <f t="shared" si="247"/>
        <v>1</v>
      </c>
      <c r="L730" s="35">
        <f t="shared" si="252"/>
        <v>1030</v>
      </c>
      <c r="O730">
        <v>724</v>
      </c>
      <c r="P730">
        <f t="shared" si="248"/>
        <v>497</v>
      </c>
      <c r="Q730">
        <f t="shared" si="249"/>
        <v>1</v>
      </c>
      <c r="R730">
        <f t="shared" ca="1" si="250"/>
        <v>1</v>
      </c>
      <c r="S730" t="str">
        <f t="shared" ca="1" si="232"/>
        <v>ER-EC-5</v>
      </c>
      <c r="T730" t="str">
        <f t="shared" ca="1" si="239"/>
        <v>WTA</v>
      </c>
      <c r="U730" t="str">
        <f t="shared" ca="1" si="240"/>
        <v>DV, GL, CC</v>
      </c>
      <c r="V730" s="37">
        <f t="shared" ca="1" si="241"/>
        <v>40.102362204724386</v>
      </c>
      <c r="W730" s="37">
        <f t="shared" ca="1" si="242"/>
        <v>83.081364829396307</v>
      </c>
      <c r="X730" s="37">
        <f t="shared" ca="1" si="233"/>
        <v>0</v>
      </c>
      <c r="Y730" s="37">
        <f t="shared" ca="1" si="243"/>
        <v>0</v>
      </c>
      <c r="Z730" s="35">
        <f t="shared" ca="1" si="251"/>
        <v>0</v>
      </c>
      <c r="AA730" s="35">
        <f t="shared" ca="1" si="234"/>
        <v>400</v>
      </c>
      <c r="AB730" s="35">
        <f t="shared" ca="1" si="244"/>
        <v>40.102362204724386</v>
      </c>
      <c r="AC730" s="35">
        <f t="shared" ca="1" si="245"/>
        <v>83.081364829396307</v>
      </c>
      <c r="AD730" s="35">
        <f t="shared" ca="1" si="235"/>
        <v>42.979002624671921</v>
      </c>
    </row>
    <row r="731" spans="1:30" x14ac:dyDescent="0.25">
      <c r="A731" t="s">
        <v>72</v>
      </c>
      <c r="B731" t="s">
        <v>11</v>
      </c>
      <c r="C731" t="s">
        <v>18</v>
      </c>
      <c r="D731" s="37">
        <v>2103.0183727034118</v>
      </c>
      <c r="E731" s="37">
        <v>2199.9999999999995</v>
      </c>
      <c r="F731" s="37">
        <v>2077</v>
      </c>
      <c r="G731" s="37">
        <f t="shared" si="246"/>
        <v>2103.0183727034118</v>
      </c>
      <c r="H731" s="37">
        <f t="shared" si="236"/>
        <v>96.981627296587703</v>
      </c>
      <c r="I731" s="37">
        <f t="shared" si="237"/>
        <v>26.018372703411842</v>
      </c>
      <c r="J731" s="37">
        <f t="shared" si="238"/>
        <v>122.99999999999955</v>
      </c>
      <c r="K731" s="37">
        <f t="shared" si="247"/>
        <v>1</v>
      </c>
      <c r="L731" s="35">
        <f t="shared" si="252"/>
        <v>1031</v>
      </c>
      <c r="O731">
        <v>725</v>
      </c>
      <c r="P731">
        <f t="shared" si="248"/>
        <v>498</v>
      </c>
      <c r="Q731">
        <f t="shared" si="249"/>
        <v>1</v>
      </c>
      <c r="R731">
        <f t="shared" ca="1" si="250"/>
        <v>1</v>
      </c>
      <c r="S731" t="str">
        <f t="shared" ca="1" si="232"/>
        <v>ER-EC-5</v>
      </c>
      <c r="T731" t="str">
        <f t="shared" ca="1" si="239"/>
        <v>WTA</v>
      </c>
      <c r="U731" t="str">
        <f t="shared" ca="1" si="240"/>
        <v>QF</v>
      </c>
      <c r="V731" s="37">
        <f t="shared" ca="1" si="241"/>
        <v>83.081364829396307</v>
      </c>
      <c r="W731" s="37">
        <f t="shared" ca="1" si="242"/>
        <v>323.89501312335938</v>
      </c>
      <c r="X731" s="37">
        <f t="shared" ca="1" si="233"/>
        <v>0</v>
      </c>
      <c r="Y731" s="37">
        <f t="shared" ca="1" si="243"/>
        <v>0</v>
      </c>
      <c r="Z731" s="35">
        <f t="shared" ca="1" si="251"/>
        <v>0</v>
      </c>
      <c r="AA731" s="35">
        <f t="shared" ca="1" si="234"/>
        <v>400</v>
      </c>
      <c r="AB731" s="35">
        <f t="shared" ca="1" si="244"/>
        <v>83.081364829396307</v>
      </c>
      <c r="AC731" s="35">
        <f t="shared" ca="1" si="245"/>
        <v>323.89501312335938</v>
      </c>
      <c r="AD731" s="35">
        <f t="shared" ca="1" si="235"/>
        <v>240.81364829396307</v>
      </c>
    </row>
    <row r="732" spans="1:30" x14ac:dyDescent="0.25">
      <c r="A732" t="s">
        <v>73</v>
      </c>
      <c r="B732" t="s">
        <v>11</v>
      </c>
      <c r="C732" t="s">
        <v>38</v>
      </c>
      <c r="D732" s="37">
        <v>2118.1102362204724</v>
      </c>
      <c r="E732" s="37">
        <v>2189.9606299212596</v>
      </c>
      <c r="F732" s="37">
        <v>2170</v>
      </c>
      <c r="G732" s="37">
        <f t="shared" si="246"/>
        <v>2170</v>
      </c>
      <c r="H732" s="37">
        <f t="shared" si="236"/>
        <v>19.960629921259624</v>
      </c>
      <c r="I732" s="37">
        <f t="shared" si="237"/>
        <v>0</v>
      </c>
      <c r="J732" s="37">
        <f t="shared" si="238"/>
        <v>19.960629921259624</v>
      </c>
      <c r="K732" s="37">
        <f t="shared" si="247"/>
        <v>1</v>
      </c>
      <c r="L732" s="35">
        <f t="shared" si="252"/>
        <v>1032</v>
      </c>
      <c r="O732">
        <v>726</v>
      </c>
      <c r="P732">
        <f t="shared" si="248"/>
        <v>499</v>
      </c>
      <c r="Q732">
        <f t="shared" si="249"/>
        <v>1</v>
      </c>
      <c r="R732">
        <f t="shared" ca="1" si="250"/>
        <v>1</v>
      </c>
      <c r="S732" t="str">
        <f t="shared" ca="1" si="232"/>
        <v>ER-EC-5</v>
      </c>
      <c r="T732" t="str">
        <f t="shared" ca="1" si="239"/>
        <v>WTA</v>
      </c>
      <c r="U732" t="str">
        <f t="shared" ca="1" si="240"/>
        <v>QF, ZE, AR</v>
      </c>
      <c r="V732" s="37">
        <f t="shared" ca="1" si="241"/>
        <v>323.89501312335938</v>
      </c>
      <c r="W732" s="37">
        <f t="shared" ca="1" si="242"/>
        <v>394.1049868766404</v>
      </c>
      <c r="X732" s="37">
        <f t="shared" ca="1" si="233"/>
        <v>0</v>
      </c>
      <c r="Y732" s="37">
        <f t="shared" ca="1" si="243"/>
        <v>0</v>
      </c>
      <c r="Z732" s="35">
        <f t="shared" ca="1" si="251"/>
        <v>0</v>
      </c>
      <c r="AA732" s="35">
        <f t="shared" ca="1" si="234"/>
        <v>400</v>
      </c>
      <c r="AB732" s="35">
        <f t="shared" ca="1" si="244"/>
        <v>323.89501312335938</v>
      </c>
      <c r="AC732" s="35">
        <f t="shared" ca="1" si="245"/>
        <v>394.1049868766404</v>
      </c>
      <c r="AD732" s="35">
        <f t="shared" ca="1" si="235"/>
        <v>70.20997375328102</v>
      </c>
    </row>
    <row r="733" spans="1:30" x14ac:dyDescent="0.25">
      <c r="A733" t="s">
        <v>73</v>
      </c>
      <c r="B733" t="s">
        <v>4</v>
      </c>
      <c r="C733" t="s">
        <v>5</v>
      </c>
      <c r="D733" s="37">
        <v>2189.9606299212596</v>
      </c>
      <c r="E733" s="37">
        <v>2200.459317585302</v>
      </c>
      <c r="F733" s="37">
        <v>2170</v>
      </c>
      <c r="G733" s="37">
        <f t="shared" si="246"/>
        <v>2189.9606299212596</v>
      </c>
      <c r="H733" s="37">
        <f t="shared" si="236"/>
        <v>10.498687664042336</v>
      </c>
      <c r="I733" s="37">
        <f t="shared" si="237"/>
        <v>19.960629921259624</v>
      </c>
      <c r="J733" s="37">
        <f t="shared" si="238"/>
        <v>30.45931758530196</v>
      </c>
      <c r="K733" s="37">
        <f t="shared" si="247"/>
        <v>1</v>
      </c>
      <c r="L733" s="35">
        <f t="shared" si="252"/>
        <v>1033</v>
      </c>
      <c r="O733">
        <v>727</v>
      </c>
      <c r="P733">
        <f t="shared" si="248"/>
        <v>500</v>
      </c>
      <c r="Q733">
        <f t="shared" si="249"/>
        <v>1</v>
      </c>
      <c r="R733">
        <f t="shared" ca="1" si="250"/>
        <v>2</v>
      </c>
      <c r="S733" t="str">
        <f t="shared" ca="1" si="232"/>
        <v>ER-EC-5</v>
      </c>
      <c r="T733" t="str">
        <f t="shared" ca="1" si="239"/>
        <v>WTA</v>
      </c>
      <c r="U733" t="str">
        <f t="shared" ca="1" si="240"/>
        <v>QF</v>
      </c>
      <c r="V733" s="37">
        <f t="shared" ca="1" si="241"/>
        <v>394.1049868766404</v>
      </c>
      <c r="W733" s="37">
        <f t="shared" ca="1" si="242"/>
        <v>407.88451443569556</v>
      </c>
      <c r="X733" s="37">
        <f t="shared" ca="1" si="233"/>
        <v>0</v>
      </c>
      <c r="Y733" s="37">
        <f t="shared" ca="1" si="243"/>
        <v>0</v>
      </c>
      <c r="Z733" s="35">
        <f t="shared" ca="1" si="251"/>
        <v>0</v>
      </c>
      <c r="AA733" s="35">
        <f t="shared" ca="1" si="234"/>
        <v>400</v>
      </c>
      <c r="AB733" s="35">
        <f t="shared" ca="1" si="244"/>
        <v>394.1049868766404</v>
      </c>
      <c r="AC733" s="35">
        <f t="shared" ca="1" si="245"/>
        <v>400</v>
      </c>
      <c r="AD733" s="35">
        <f t="shared" ca="1" si="235"/>
        <v>5.8950131233596039</v>
      </c>
    </row>
    <row r="734" spans="1:30" x14ac:dyDescent="0.25">
      <c r="A734" t="s">
        <v>75</v>
      </c>
      <c r="B734" t="s">
        <v>9</v>
      </c>
      <c r="C734" t="s">
        <v>8</v>
      </c>
      <c r="D734" s="37">
        <v>1904.8556430446195</v>
      </c>
      <c r="E734" s="37">
        <v>2156.0039370078739</v>
      </c>
      <c r="F734" s="37">
        <v>2129</v>
      </c>
      <c r="G734" s="37">
        <f t="shared" si="246"/>
        <v>2129</v>
      </c>
      <c r="H734" s="37">
        <f t="shared" si="236"/>
        <v>27.003937007873901</v>
      </c>
      <c r="I734" s="37">
        <f t="shared" si="237"/>
        <v>0</v>
      </c>
      <c r="J734" s="37">
        <f t="shared" si="238"/>
        <v>27.003937007873901</v>
      </c>
      <c r="K734" s="37">
        <f t="shared" si="247"/>
        <v>1</v>
      </c>
      <c r="L734" s="35">
        <f t="shared" si="252"/>
        <v>1034</v>
      </c>
      <c r="O734">
        <v>728</v>
      </c>
      <c r="P734">
        <f t="shared" si="248"/>
        <v>500</v>
      </c>
      <c r="Q734">
        <f t="shared" si="249"/>
        <v>2</v>
      </c>
      <c r="R734">
        <f t="shared" ca="1" si="250"/>
        <v>2</v>
      </c>
      <c r="S734" t="str">
        <f t="shared" ca="1" si="232"/>
        <v>ER-EC-5</v>
      </c>
      <c r="T734" t="str">
        <f t="shared" ca="1" si="239"/>
        <v>WTA</v>
      </c>
      <c r="U734" t="str">
        <f t="shared" ca="1" si="240"/>
        <v>QF</v>
      </c>
      <c r="V734" s="37">
        <f t="shared" ca="1" si="241"/>
        <v>394.1049868766404</v>
      </c>
      <c r="W734" s="37">
        <f t="shared" ca="1" si="242"/>
        <v>407.88451443569556</v>
      </c>
      <c r="X734" s="37">
        <f t="shared" ca="1" si="233"/>
        <v>0</v>
      </c>
      <c r="Y734" s="37">
        <f t="shared" ca="1" si="243"/>
        <v>1</v>
      </c>
      <c r="Z734" s="35">
        <f t="shared" ca="1" si="251"/>
        <v>400</v>
      </c>
      <c r="AA734" s="35">
        <f t="shared" ca="1" si="234"/>
        <v>800</v>
      </c>
      <c r="AB734" s="35">
        <f t="shared" ca="1" si="244"/>
        <v>400</v>
      </c>
      <c r="AC734" s="35">
        <f t="shared" ca="1" si="245"/>
        <v>407.88451443569556</v>
      </c>
      <c r="AD734" s="35">
        <f t="shared" ca="1" si="235"/>
        <v>7.8845144356955643</v>
      </c>
    </row>
    <row r="735" spans="1:30" x14ac:dyDescent="0.25">
      <c r="A735" t="s">
        <v>76</v>
      </c>
      <c r="B735" t="s">
        <v>4</v>
      </c>
      <c r="C735" t="s">
        <v>5</v>
      </c>
      <c r="D735" s="37">
        <v>1899.9343832020998</v>
      </c>
      <c r="E735" s="37">
        <v>2084.9737532808399</v>
      </c>
      <c r="F735" s="37">
        <v>2079</v>
      </c>
      <c r="G735" s="37">
        <f t="shared" si="246"/>
        <v>2079</v>
      </c>
      <c r="H735" s="37">
        <f t="shared" si="236"/>
        <v>5.973753280839901</v>
      </c>
      <c r="I735" s="37">
        <f t="shared" si="237"/>
        <v>0</v>
      </c>
      <c r="J735" s="37">
        <f t="shared" si="238"/>
        <v>5.973753280839901</v>
      </c>
      <c r="K735" s="37">
        <f t="shared" si="247"/>
        <v>1</v>
      </c>
      <c r="L735" s="35">
        <f t="shared" si="252"/>
        <v>1035</v>
      </c>
      <c r="O735">
        <v>729</v>
      </c>
      <c r="P735">
        <f t="shared" si="248"/>
        <v>501</v>
      </c>
      <c r="Q735">
        <f t="shared" si="249"/>
        <v>1</v>
      </c>
      <c r="R735">
        <f t="shared" ca="1" si="250"/>
        <v>1</v>
      </c>
      <c r="S735" t="str">
        <f t="shared" ca="1" si="232"/>
        <v>ER-EC-5</v>
      </c>
      <c r="T735" t="str">
        <f t="shared" ca="1" si="239"/>
        <v>WTA</v>
      </c>
      <c r="U735" t="str">
        <f t="shared" ca="1" si="240"/>
        <v>QF, AR, ZE, CC</v>
      </c>
      <c r="V735" s="37">
        <f t="shared" ca="1" si="241"/>
        <v>407.88451443569556</v>
      </c>
      <c r="W735" s="37">
        <f t="shared" ca="1" si="242"/>
        <v>500.07611548556429</v>
      </c>
      <c r="X735" s="37">
        <f t="shared" ca="1" si="233"/>
        <v>1</v>
      </c>
      <c r="Y735" s="37">
        <f t="shared" ca="1" si="243"/>
        <v>1</v>
      </c>
      <c r="Z735" s="35">
        <f t="shared" ca="1" si="251"/>
        <v>400</v>
      </c>
      <c r="AA735" s="35">
        <f t="shared" ca="1" si="234"/>
        <v>800</v>
      </c>
      <c r="AB735" s="35">
        <f t="shared" ca="1" si="244"/>
        <v>407.88451443569556</v>
      </c>
      <c r="AC735" s="35">
        <f t="shared" ca="1" si="245"/>
        <v>500.07611548556429</v>
      </c>
      <c r="AD735" s="35">
        <f t="shared" ca="1" si="235"/>
        <v>92.191601049868723</v>
      </c>
    </row>
    <row r="736" spans="1:30" x14ac:dyDescent="0.25">
      <c r="A736" t="s">
        <v>76</v>
      </c>
      <c r="B736" t="s">
        <v>4</v>
      </c>
      <c r="C736" t="s">
        <v>8</v>
      </c>
      <c r="D736" s="37">
        <v>2084.9737532808399</v>
      </c>
      <c r="E736" s="37">
        <v>2129.9868766404197</v>
      </c>
      <c r="F736" s="37">
        <v>2079</v>
      </c>
      <c r="G736" s="37">
        <f t="shared" si="246"/>
        <v>2084.9737532808399</v>
      </c>
      <c r="H736" s="37">
        <f t="shared" si="236"/>
        <v>45.013123359579822</v>
      </c>
      <c r="I736" s="37">
        <f t="shared" si="237"/>
        <v>5.973753280839901</v>
      </c>
      <c r="J736" s="37">
        <f t="shared" si="238"/>
        <v>50.986876640419723</v>
      </c>
      <c r="K736" s="37">
        <f t="shared" si="247"/>
        <v>1</v>
      </c>
      <c r="L736" s="35">
        <f t="shared" si="252"/>
        <v>1036</v>
      </c>
      <c r="O736">
        <v>730</v>
      </c>
      <c r="P736">
        <f t="shared" si="248"/>
        <v>502</v>
      </c>
      <c r="Q736">
        <f t="shared" si="249"/>
        <v>1</v>
      </c>
      <c r="R736">
        <f t="shared" ca="1" si="250"/>
        <v>1</v>
      </c>
      <c r="S736" t="str">
        <f t="shared" ca="1" si="232"/>
        <v>ER-EC-5</v>
      </c>
      <c r="T736" t="str">
        <f t="shared" ca="1" si="239"/>
        <v>WTA</v>
      </c>
      <c r="U736" t="str">
        <f t="shared" ca="1" si="240"/>
        <v>QF, ZE, AR</v>
      </c>
      <c r="V736" s="37">
        <f t="shared" ca="1" si="241"/>
        <v>500.07611548556429</v>
      </c>
      <c r="W736" s="37">
        <f t="shared" ca="1" si="242"/>
        <v>667.07086614173227</v>
      </c>
      <c r="X736" s="37">
        <f t="shared" ca="1" si="233"/>
        <v>1</v>
      </c>
      <c r="Y736" s="37">
        <f t="shared" ca="1" si="243"/>
        <v>1</v>
      </c>
      <c r="Z736" s="35">
        <f t="shared" ca="1" si="251"/>
        <v>400</v>
      </c>
      <c r="AA736" s="35">
        <f t="shared" ca="1" si="234"/>
        <v>800</v>
      </c>
      <c r="AB736" s="35">
        <f t="shared" ca="1" si="244"/>
        <v>500.07611548556429</v>
      </c>
      <c r="AC736" s="35">
        <f t="shared" ca="1" si="245"/>
        <v>667.07086614173227</v>
      </c>
      <c r="AD736" s="35">
        <f t="shared" ca="1" si="235"/>
        <v>166.99475065616798</v>
      </c>
    </row>
    <row r="737" spans="1:30" x14ac:dyDescent="0.25">
      <c r="A737" t="s">
        <v>77</v>
      </c>
      <c r="B737" t="s">
        <v>11</v>
      </c>
      <c r="C737" t="s">
        <v>18</v>
      </c>
      <c r="D737" s="37">
        <v>2097.1128608923887</v>
      </c>
      <c r="E737" s="37">
        <v>2179.9868766404202</v>
      </c>
      <c r="F737" s="37">
        <v>2153</v>
      </c>
      <c r="G737" s="37">
        <f t="shared" si="246"/>
        <v>2153</v>
      </c>
      <c r="H737" s="37">
        <f t="shared" si="236"/>
        <v>26.986876640420178</v>
      </c>
      <c r="I737" s="37">
        <f t="shared" si="237"/>
        <v>0</v>
      </c>
      <c r="J737" s="37">
        <f t="shared" si="238"/>
        <v>26.986876640420178</v>
      </c>
      <c r="K737" s="37">
        <f t="shared" si="247"/>
        <v>1</v>
      </c>
      <c r="L737" s="35">
        <f t="shared" si="252"/>
        <v>1037</v>
      </c>
      <c r="O737">
        <v>731</v>
      </c>
      <c r="P737">
        <f t="shared" si="248"/>
        <v>503</v>
      </c>
      <c r="Q737">
        <f t="shared" si="249"/>
        <v>1</v>
      </c>
      <c r="R737">
        <f t="shared" ca="1" si="250"/>
        <v>3</v>
      </c>
      <c r="S737" t="str">
        <f t="shared" ca="1" si="232"/>
        <v>ER-EC-5</v>
      </c>
      <c r="T737" t="str">
        <f t="shared" ca="1" si="239"/>
        <v>WTA</v>
      </c>
      <c r="U737" t="str">
        <f t="shared" ca="1" si="240"/>
        <v>QF, QZ, CC</v>
      </c>
      <c r="V737" s="37">
        <f t="shared" ca="1" si="241"/>
        <v>667.07086614173227</v>
      </c>
      <c r="W737" s="37">
        <f t="shared" ca="1" si="242"/>
        <v>1209.0656167979005</v>
      </c>
      <c r="X737" s="37">
        <f t="shared" ca="1" si="233"/>
        <v>1</v>
      </c>
      <c r="Y737" s="37">
        <f t="shared" ca="1" si="243"/>
        <v>1</v>
      </c>
      <c r="Z737" s="35">
        <f t="shared" ca="1" si="251"/>
        <v>400</v>
      </c>
      <c r="AA737" s="35">
        <f t="shared" ca="1" si="234"/>
        <v>800</v>
      </c>
      <c r="AB737" s="35">
        <f t="shared" ca="1" si="244"/>
        <v>667.07086614173227</v>
      </c>
      <c r="AC737" s="35">
        <f t="shared" ca="1" si="245"/>
        <v>800</v>
      </c>
      <c r="AD737" s="35">
        <f t="shared" ca="1" si="235"/>
        <v>132.92913385826773</v>
      </c>
    </row>
    <row r="738" spans="1:30" x14ac:dyDescent="0.25">
      <c r="A738" t="s">
        <v>78</v>
      </c>
      <c r="B738" t="s">
        <v>11</v>
      </c>
      <c r="C738" t="s">
        <v>18</v>
      </c>
      <c r="D738" s="37">
        <v>2085.9580052493434</v>
      </c>
      <c r="E738" s="37">
        <v>2129.9212598425197</v>
      </c>
      <c r="F738" s="37">
        <v>2086</v>
      </c>
      <c r="G738" s="37">
        <f t="shared" si="246"/>
        <v>2086</v>
      </c>
      <c r="H738" s="37">
        <f t="shared" si="236"/>
        <v>43.921259842519703</v>
      </c>
      <c r="I738" s="37">
        <f t="shared" si="237"/>
        <v>0</v>
      </c>
      <c r="J738" s="37">
        <f t="shared" si="238"/>
        <v>43.921259842519703</v>
      </c>
      <c r="K738" s="37">
        <f t="shared" si="247"/>
        <v>1</v>
      </c>
      <c r="L738" s="35">
        <f t="shared" si="252"/>
        <v>1038</v>
      </c>
      <c r="O738">
        <v>732</v>
      </c>
      <c r="P738">
        <f t="shared" si="248"/>
        <v>503</v>
      </c>
      <c r="Q738">
        <f t="shared" si="249"/>
        <v>2</v>
      </c>
      <c r="R738">
        <f t="shared" ca="1" si="250"/>
        <v>3</v>
      </c>
      <c r="S738" t="str">
        <f t="shared" ca="1" si="232"/>
        <v>ER-EC-5</v>
      </c>
      <c r="T738" t="str">
        <f t="shared" ca="1" si="239"/>
        <v>WTA</v>
      </c>
      <c r="U738" t="str">
        <f t="shared" ca="1" si="240"/>
        <v>QF, QZ, CC</v>
      </c>
      <c r="V738" s="37">
        <f t="shared" ca="1" si="241"/>
        <v>667.07086614173227</v>
      </c>
      <c r="W738" s="37">
        <f t="shared" ca="1" si="242"/>
        <v>1209.0656167979005</v>
      </c>
      <c r="X738" s="37">
        <f t="shared" ca="1" si="233"/>
        <v>1</v>
      </c>
      <c r="Y738" s="37">
        <f t="shared" ca="1" si="243"/>
        <v>2</v>
      </c>
      <c r="Z738" s="35">
        <f t="shared" ca="1" si="251"/>
        <v>800</v>
      </c>
      <c r="AA738" s="35">
        <f t="shared" ca="1" si="234"/>
        <v>1200</v>
      </c>
      <c r="AB738" s="35">
        <f t="shared" ca="1" si="244"/>
        <v>800</v>
      </c>
      <c r="AC738" s="35">
        <f t="shared" ca="1" si="245"/>
        <v>1200</v>
      </c>
      <c r="AD738" s="35">
        <f t="shared" ca="1" si="235"/>
        <v>400</v>
      </c>
    </row>
    <row r="739" spans="1:30" x14ac:dyDescent="0.25">
      <c r="A739" t="s">
        <v>78</v>
      </c>
      <c r="B739" t="s">
        <v>9</v>
      </c>
      <c r="C739" t="s">
        <v>68</v>
      </c>
      <c r="D739" s="37">
        <v>2129.9212598425197</v>
      </c>
      <c r="E739" s="37">
        <v>2147.9658792650921</v>
      </c>
      <c r="F739" s="37">
        <v>2086</v>
      </c>
      <c r="G739" s="37">
        <f t="shared" si="246"/>
        <v>2129.9212598425197</v>
      </c>
      <c r="H739" s="37">
        <f t="shared" si="236"/>
        <v>18.044619422572396</v>
      </c>
      <c r="I739" s="37">
        <f t="shared" si="237"/>
        <v>43.921259842519703</v>
      </c>
      <c r="J739" s="37">
        <f t="shared" si="238"/>
        <v>61.965879265092099</v>
      </c>
      <c r="K739" s="37">
        <f t="shared" si="247"/>
        <v>1</v>
      </c>
      <c r="L739" s="35">
        <f t="shared" si="252"/>
        <v>1039</v>
      </c>
      <c r="O739">
        <v>733</v>
      </c>
      <c r="P739">
        <f t="shared" si="248"/>
        <v>503</v>
      </c>
      <c r="Q739">
        <f t="shared" si="249"/>
        <v>3</v>
      </c>
      <c r="R739">
        <f t="shared" ca="1" si="250"/>
        <v>3</v>
      </c>
      <c r="S739" t="str">
        <f t="shared" ca="1" si="232"/>
        <v>ER-EC-5</v>
      </c>
      <c r="T739" t="str">
        <f t="shared" ca="1" si="239"/>
        <v>WTA</v>
      </c>
      <c r="U739" t="str">
        <f t="shared" ca="1" si="240"/>
        <v>QF, QZ, CC</v>
      </c>
      <c r="V739" s="37">
        <f t="shared" ca="1" si="241"/>
        <v>667.07086614173227</v>
      </c>
      <c r="W739" s="37">
        <f t="shared" ca="1" si="242"/>
        <v>1209.0656167979005</v>
      </c>
      <c r="X739" s="37">
        <f t="shared" ca="1" si="233"/>
        <v>1</v>
      </c>
      <c r="Y739" s="37">
        <f t="shared" ca="1" si="243"/>
        <v>3</v>
      </c>
      <c r="Z739" s="35">
        <f t="shared" ca="1" si="251"/>
        <v>1200</v>
      </c>
      <c r="AA739" s="35">
        <f t="shared" ca="1" si="234"/>
        <v>1600</v>
      </c>
      <c r="AB739" s="35">
        <f t="shared" ca="1" si="244"/>
        <v>1200</v>
      </c>
      <c r="AC739" s="35">
        <f t="shared" ca="1" si="245"/>
        <v>1209.0656167979005</v>
      </c>
      <c r="AD739" s="35">
        <f t="shared" ca="1" si="235"/>
        <v>9.0656167979004749</v>
      </c>
    </row>
    <row r="740" spans="1:30" x14ac:dyDescent="0.25">
      <c r="A740" t="s">
        <v>79</v>
      </c>
      <c r="B740" t="s">
        <v>9</v>
      </c>
      <c r="C740" t="s">
        <v>5</v>
      </c>
      <c r="D740" s="37">
        <v>1815.9448818897638</v>
      </c>
      <c r="E740" s="37">
        <v>2145.0131233595798</v>
      </c>
      <c r="F740" s="37">
        <v>2136</v>
      </c>
      <c r="G740" s="37">
        <f t="shared" si="246"/>
        <v>2136</v>
      </c>
      <c r="H740" s="37">
        <f t="shared" si="236"/>
        <v>9.0131233595798221</v>
      </c>
      <c r="I740" s="37">
        <f t="shared" si="237"/>
        <v>0</v>
      </c>
      <c r="J740" s="37">
        <f t="shared" si="238"/>
        <v>9.0131233595798221</v>
      </c>
      <c r="K740" s="37">
        <f t="shared" si="247"/>
        <v>1</v>
      </c>
      <c r="L740" s="35">
        <f t="shared" si="252"/>
        <v>1040</v>
      </c>
      <c r="O740">
        <v>734</v>
      </c>
      <c r="P740">
        <f t="shared" si="248"/>
        <v>504</v>
      </c>
      <c r="Q740">
        <f t="shared" si="249"/>
        <v>1</v>
      </c>
      <c r="R740">
        <f t="shared" ca="1" si="250"/>
        <v>1</v>
      </c>
      <c r="S740" t="str">
        <f t="shared" ca="1" si="232"/>
        <v>ER-EC-5</v>
      </c>
      <c r="T740" t="str">
        <f t="shared" ca="1" si="239"/>
        <v>WTA</v>
      </c>
      <c r="U740" t="str">
        <f t="shared" ca="1" si="240"/>
        <v>QF, QZ</v>
      </c>
      <c r="V740" s="37">
        <f t="shared" ca="1" si="241"/>
        <v>1209.0656167979005</v>
      </c>
      <c r="W740" s="37">
        <f t="shared" ca="1" si="242"/>
        <v>1216.9396325459315</v>
      </c>
      <c r="X740" s="37">
        <f t="shared" ca="1" si="233"/>
        <v>3</v>
      </c>
      <c r="Y740" s="37">
        <f t="shared" ca="1" si="243"/>
        <v>3</v>
      </c>
      <c r="Z740" s="35">
        <f t="shared" ca="1" si="251"/>
        <v>1200</v>
      </c>
      <c r="AA740" s="35">
        <f t="shared" ca="1" si="234"/>
        <v>1600</v>
      </c>
      <c r="AB740" s="35">
        <f t="shared" ca="1" si="244"/>
        <v>1209.0656167979005</v>
      </c>
      <c r="AC740" s="35">
        <f t="shared" ca="1" si="245"/>
        <v>1216.9396325459315</v>
      </c>
      <c r="AD740" s="35">
        <f t="shared" ca="1" si="235"/>
        <v>7.87401574803107</v>
      </c>
    </row>
    <row r="741" spans="1:30" x14ac:dyDescent="0.25">
      <c r="A741" t="s">
        <v>79</v>
      </c>
      <c r="B741" t="s">
        <v>9</v>
      </c>
      <c r="C741" t="s">
        <v>7</v>
      </c>
      <c r="D741" s="37">
        <v>2145.0131233595798</v>
      </c>
      <c r="E741" s="37">
        <v>2152.8871391076118</v>
      </c>
      <c r="F741" s="37">
        <v>2136</v>
      </c>
      <c r="G741" s="37">
        <f t="shared" si="246"/>
        <v>2145.0131233595798</v>
      </c>
      <c r="H741" s="37">
        <f t="shared" si="236"/>
        <v>7.8740157480319795</v>
      </c>
      <c r="I741" s="37">
        <f t="shared" si="237"/>
        <v>9.0131233595798221</v>
      </c>
      <c r="J741" s="37">
        <f t="shared" si="238"/>
        <v>16.887139107611802</v>
      </c>
      <c r="K741" s="37">
        <f t="shared" si="247"/>
        <v>1</v>
      </c>
      <c r="L741" s="35">
        <f t="shared" si="252"/>
        <v>1041</v>
      </c>
      <c r="O741">
        <v>735</v>
      </c>
      <c r="P741">
        <f t="shared" si="248"/>
        <v>505</v>
      </c>
      <c r="Q741">
        <f t="shared" si="249"/>
        <v>1</v>
      </c>
      <c r="R741">
        <f t="shared" ca="1" si="250"/>
        <v>1</v>
      </c>
      <c r="S741" t="str">
        <f t="shared" ca="1" si="232"/>
        <v>ER-EC-5</v>
      </c>
      <c r="T741" t="str">
        <f t="shared" ca="1" si="239"/>
        <v>WTA</v>
      </c>
      <c r="U741" t="str">
        <f t="shared" ca="1" si="240"/>
        <v>GL, DV, QZ</v>
      </c>
      <c r="V741" s="37">
        <f t="shared" ca="1" si="241"/>
        <v>1216.9396325459315</v>
      </c>
      <c r="W741" s="37">
        <f t="shared" ca="1" si="242"/>
        <v>1224.1574803149606</v>
      </c>
      <c r="X741" s="37">
        <f t="shared" ca="1" si="233"/>
        <v>3</v>
      </c>
      <c r="Y741" s="37">
        <f t="shared" ca="1" si="243"/>
        <v>3</v>
      </c>
      <c r="Z741" s="35">
        <f t="shared" ca="1" si="251"/>
        <v>1200</v>
      </c>
      <c r="AA741" s="35">
        <f t="shared" ca="1" si="234"/>
        <v>1600</v>
      </c>
      <c r="AB741" s="35">
        <f t="shared" ca="1" si="244"/>
        <v>1216.9396325459315</v>
      </c>
      <c r="AC741" s="35">
        <f t="shared" ca="1" si="245"/>
        <v>1224.1574803149606</v>
      </c>
      <c r="AD741" s="35">
        <f t="shared" ca="1" si="235"/>
        <v>7.2178477690290492</v>
      </c>
    </row>
    <row r="742" spans="1:30" x14ac:dyDescent="0.25">
      <c r="A742" t="s">
        <v>46</v>
      </c>
      <c r="B742" t="s">
        <v>11</v>
      </c>
      <c r="C742" t="s">
        <v>18</v>
      </c>
      <c r="D742" s="37">
        <v>2054.1338582677167</v>
      </c>
      <c r="E742" s="37">
        <v>2529.8556430446192</v>
      </c>
      <c r="F742" s="37">
        <v>2226</v>
      </c>
      <c r="G742" s="37">
        <f t="shared" si="246"/>
        <v>2226</v>
      </c>
      <c r="H742" s="37">
        <f t="shared" si="236"/>
        <v>303.85564304461923</v>
      </c>
      <c r="I742" s="37">
        <f t="shared" si="237"/>
        <v>0</v>
      </c>
      <c r="J742" s="37">
        <f t="shared" si="238"/>
        <v>303.85564304461923</v>
      </c>
      <c r="K742" s="37">
        <f t="shared" si="247"/>
        <v>1</v>
      </c>
      <c r="L742" s="35">
        <f t="shared" si="252"/>
        <v>1042</v>
      </c>
      <c r="O742">
        <v>736</v>
      </c>
      <c r="P742">
        <f t="shared" si="248"/>
        <v>506</v>
      </c>
      <c r="Q742">
        <f t="shared" si="249"/>
        <v>1</v>
      </c>
      <c r="R742">
        <f t="shared" ca="1" si="250"/>
        <v>1</v>
      </c>
      <c r="S742" t="str">
        <f t="shared" ca="1" si="232"/>
        <v>ER-EC-5</v>
      </c>
      <c r="T742" t="str">
        <f t="shared" ca="1" si="239"/>
        <v>WTA</v>
      </c>
      <c r="U742" t="str">
        <f t="shared" ca="1" si="240"/>
        <v>QF, QZ</v>
      </c>
      <c r="V742" s="37">
        <f t="shared" ca="1" si="241"/>
        <v>1224.1574803149606</v>
      </c>
      <c r="W742" s="37">
        <f t="shared" ca="1" si="242"/>
        <v>1427.8976377952754</v>
      </c>
      <c r="X742" s="37">
        <f t="shared" ca="1" si="233"/>
        <v>3</v>
      </c>
      <c r="Y742" s="37">
        <f t="shared" ca="1" si="243"/>
        <v>3</v>
      </c>
      <c r="Z742" s="35">
        <f t="shared" ca="1" si="251"/>
        <v>1200</v>
      </c>
      <c r="AA742" s="35">
        <f t="shared" ca="1" si="234"/>
        <v>1600</v>
      </c>
      <c r="AB742" s="35">
        <f t="shared" ca="1" si="244"/>
        <v>1224.1574803149606</v>
      </c>
      <c r="AC742" s="35">
        <f t="shared" ca="1" si="245"/>
        <v>1427.8976377952754</v>
      </c>
      <c r="AD742" s="35">
        <f t="shared" ca="1" si="235"/>
        <v>203.74015748031479</v>
      </c>
    </row>
    <row r="743" spans="1:30" x14ac:dyDescent="0.25">
      <c r="A743" t="s">
        <v>46</v>
      </c>
      <c r="B743" t="s">
        <v>11</v>
      </c>
      <c r="C743" t="s">
        <v>18</v>
      </c>
      <c r="D743" s="37">
        <v>2529.8556430446192</v>
      </c>
      <c r="E743" s="37">
        <v>2620.0787401574803</v>
      </c>
      <c r="F743" s="37">
        <v>2226</v>
      </c>
      <c r="G743" s="37">
        <f t="shared" si="246"/>
        <v>2529.8556430446192</v>
      </c>
      <c r="H743" s="37">
        <f t="shared" si="236"/>
        <v>90.223097112861069</v>
      </c>
      <c r="I743" s="37">
        <f t="shared" si="237"/>
        <v>303.85564304461923</v>
      </c>
      <c r="J743" s="37">
        <f t="shared" si="238"/>
        <v>394.0787401574803</v>
      </c>
      <c r="K743" s="37">
        <f t="shared" si="247"/>
        <v>1</v>
      </c>
      <c r="L743" s="35">
        <f t="shared" si="252"/>
        <v>1043</v>
      </c>
      <c r="O743">
        <v>737</v>
      </c>
      <c r="P743">
        <f t="shared" si="248"/>
        <v>507</v>
      </c>
      <c r="Q743">
        <f t="shared" si="249"/>
        <v>1</v>
      </c>
      <c r="R743">
        <f t="shared" ca="1" si="250"/>
        <v>1</v>
      </c>
      <c r="S743" t="str">
        <f t="shared" ca="1" si="232"/>
        <v>ER-EC-5</v>
      </c>
      <c r="T743" t="str">
        <f t="shared" ca="1" si="239"/>
        <v>WTA</v>
      </c>
      <c r="U743" t="str">
        <f t="shared" ca="1" si="240"/>
        <v>QF, QZ</v>
      </c>
      <c r="V743" s="37">
        <f t="shared" ca="1" si="241"/>
        <v>1427.8976377952754</v>
      </c>
      <c r="W743" s="37">
        <f t="shared" ca="1" si="242"/>
        <v>1484</v>
      </c>
      <c r="X743" s="37">
        <f t="shared" ca="1" si="233"/>
        <v>3</v>
      </c>
      <c r="Y743" s="37">
        <f t="shared" ca="1" si="243"/>
        <v>3</v>
      </c>
      <c r="Z743" s="35">
        <f t="shared" ca="1" si="251"/>
        <v>1200</v>
      </c>
      <c r="AA743" s="35">
        <f t="shared" ca="1" si="234"/>
        <v>1600</v>
      </c>
      <c r="AB743" s="35">
        <f t="shared" ca="1" si="244"/>
        <v>1427.8976377952754</v>
      </c>
      <c r="AC743" s="35">
        <f t="shared" ca="1" si="245"/>
        <v>1484</v>
      </c>
      <c r="AD743" s="35">
        <f t="shared" ca="1" si="235"/>
        <v>56.102362204724614</v>
      </c>
    </row>
    <row r="744" spans="1:30" x14ac:dyDescent="0.25">
      <c r="A744" t="s">
        <v>46</v>
      </c>
      <c r="B744" t="s">
        <v>11</v>
      </c>
      <c r="C744" t="s">
        <v>18</v>
      </c>
      <c r="D744" s="37">
        <v>2620.0787401574803</v>
      </c>
      <c r="E744" s="37">
        <v>2640.0918635170606</v>
      </c>
      <c r="F744" s="37">
        <v>2226</v>
      </c>
      <c r="G744" s="37">
        <f t="shared" si="246"/>
        <v>2620.0787401574803</v>
      </c>
      <c r="H744" s="37">
        <f t="shared" si="236"/>
        <v>20.013123359580277</v>
      </c>
      <c r="I744" s="37">
        <f t="shared" si="237"/>
        <v>394.0787401574803</v>
      </c>
      <c r="J744" s="37">
        <f t="shared" si="238"/>
        <v>414.09186351706057</v>
      </c>
      <c r="K744" s="37">
        <f t="shared" si="247"/>
        <v>2</v>
      </c>
      <c r="L744" s="35">
        <f t="shared" si="252"/>
        <v>1044</v>
      </c>
      <c r="O744">
        <v>738</v>
      </c>
      <c r="P744">
        <f t="shared" si="248"/>
        <v>508</v>
      </c>
      <c r="Q744">
        <f t="shared" si="249"/>
        <v>1</v>
      </c>
      <c r="R744">
        <f t="shared" ca="1" si="250"/>
        <v>1</v>
      </c>
      <c r="S744" t="str">
        <f t="shared" ca="1" si="232"/>
        <v>ER-EC-6</v>
      </c>
      <c r="T744" t="str">
        <f t="shared" ca="1" si="239"/>
        <v>TCU</v>
      </c>
      <c r="U744" t="str">
        <f t="shared" ca="1" si="240"/>
        <v>ZE</v>
      </c>
      <c r="V744" s="37">
        <f t="shared" ca="1" si="241"/>
        <v>0</v>
      </c>
      <c r="W744" s="37">
        <f t="shared" ca="1" si="242"/>
        <v>110.10498687664017</v>
      </c>
      <c r="X744" s="37">
        <f t="shared" ca="1" si="233"/>
        <v>0</v>
      </c>
      <c r="Y744" s="37">
        <f t="shared" ca="1" si="243"/>
        <v>0</v>
      </c>
      <c r="Z744" s="35">
        <f t="shared" ca="1" si="251"/>
        <v>0</v>
      </c>
      <c r="AA744" s="35">
        <f t="shared" ca="1" si="234"/>
        <v>400</v>
      </c>
      <c r="AB744" s="35">
        <f t="shared" ca="1" si="244"/>
        <v>0</v>
      </c>
      <c r="AC744" s="35">
        <f t="shared" ca="1" si="245"/>
        <v>110.10498687664017</v>
      </c>
      <c r="AD744" s="35">
        <f t="shared" ca="1" si="235"/>
        <v>110.10498687664017</v>
      </c>
    </row>
    <row r="745" spans="1:30" x14ac:dyDescent="0.25">
      <c r="A745" t="s">
        <v>46</v>
      </c>
      <c r="B745" t="s">
        <v>9</v>
      </c>
      <c r="C745" t="s">
        <v>5</v>
      </c>
      <c r="D745" s="37">
        <v>2640.0918635170606</v>
      </c>
      <c r="E745" s="37">
        <v>2710.9580052493434</v>
      </c>
      <c r="F745" s="37">
        <v>2226</v>
      </c>
      <c r="G745" s="37">
        <f t="shared" si="246"/>
        <v>2640.0918635170606</v>
      </c>
      <c r="H745" s="37">
        <f t="shared" si="236"/>
        <v>70.866141732282813</v>
      </c>
      <c r="I745" s="37">
        <f t="shared" si="237"/>
        <v>414.09186351706057</v>
      </c>
      <c r="J745" s="37">
        <f t="shared" si="238"/>
        <v>484.95800524934339</v>
      </c>
      <c r="K745" s="37">
        <f t="shared" si="247"/>
        <v>1</v>
      </c>
      <c r="L745" s="35">
        <f t="shared" si="252"/>
        <v>1046</v>
      </c>
      <c r="O745">
        <v>739</v>
      </c>
      <c r="P745">
        <f t="shared" si="248"/>
        <v>509</v>
      </c>
      <c r="Q745">
        <f t="shared" si="249"/>
        <v>1</v>
      </c>
      <c r="R745">
        <f t="shared" ca="1" si="250"/>
        <v>1</v>
      </c>
      <c r="S745" t="str">
        <f t="shared" ca="1" si="232"/>
        <v>ER-EC-6</v>
      </c>
      <c r="T745" t="str">
        <f t="shared" ca="1" si="239"/>
        <v>TCU</v>
      </c>
      <c r="U745" t="str">
        <f t="shared" ca="1" si="240"/>
        <v>ZE, QZ, OP</v>
      </c>
      <c r="V745" s="37">
        <f t="shared" ca="1" si="241"/>
        <v>110.10498687664017</v>
      </c>
      <c r="W745" s="37">
        <f t="shared" ca="1" si="242"/>
        <v>211.15485564304458</v>
      </c>
      <c r="X745" s="37">
        <f t="shared" ca="1" si="233"/>
        <v>0</v>
      </c>
      <c r="Y745" s="37">
        <f t="shared" ca="1" si="243"/>
        <v>0</v>
      </c>
      <c r="Z745" s="35">
        <f t="shared" ca="1" si="251"/>
        <v>0</v>
      </c>
      <c r="AA745" s="35">
        <f t="shared" ca="1" si="234"/>
        <v>400</v>
      </c>
      <c r="AB745" s="35">
        <f t="shared" ca="1" si="244"/>
        <v>110.10498687664017</v>
      </c>
      <c r="AC745" s="35">
        <f t="shared" ca="1" si="245"/>
        <v>211.15485564304458</v>
      </c>
      <c r="AD745" s="35">
        <f t="shared" ca="1" si="235"/>
        <v>101.04986876640442</v>
      </c>
    </row>
    <row r="746" spans="1:30" x14ac:dyDescent="0.25">
      <c r="A746" t="s">
        <v>46</v>
      </c>
      <c r="B746" t="s">
        <v>11</v>
      </c>
      <c r="C746" t="s">
        <v>18</v>
      </c>
      <c r="D746" s="37">
        <v>2710.9580052493434</v>
      </c>
      <c r="E746" s="37">
        <v>2933.070866141732</v>
      </c>
      <c r="F746" s="37">
        <v>2226</v>
      </c>
      <c r="G746" s="37">
        <f t="shared" si="246"/>
        <v>2710.9580052493434</v>
      </c>
      <c r="H746" s="37">
        <f t="shared" si="236"/>
        <v>222.11286089238865</v>
      </c>
      <c r="I746" s="37">
        <f t="shared" si="237"/>
        <v>484.95800524934339</v>
      </c>
      <c r="J746" s="37">
        <f t="shared" si="238"/>
        <v>707.07086614173204</v>
      </c>
      <c r="K746" s="37">
        <f t="shared" si="247"/>
        <v>1</v>
      </c>
      <c r="L746" s="35">
        <f t="shared" si="252"/>
        <v>1047</v>
      </c>
      <c r="O746">
        <v>740</v>
      </c>
      <c r="P746">
        <f t="shared" si="248"/>
        <v>510</v>
      </c>
      <c r="Q746">
        <f t="shared" si="249"/>
        <v>1</v>
      </c>
      <c r="R746">
        <f t="shared" ca="1" si="250"/>
        <v>1</v>
      </c>
      <c r="S746" t="str">
        <f t="shared" ca="1" si="232"/>
        <v>ER-EC-6</v>
      </c>
      <c r="T746" t="str">
        <f t="shared" ca="1" si="239"/>
        <v>LFA</v>
      </c>
      <c r="U746" t="str">
        <f t="shared" ca="1" si="240"/>
        <v>GL, DV</v>
      </c>
      <c r="V746" s="37">
        <f t="shared" ca="1" si="241"/>
        <v>211.15485564304458</v>
      </c>
      <c r="W746" s="37">
        <f t="shared" ca="1" si="242"/>
        <v>242.97900262467169</v>
      </c>
      <c r="X746" s="37">
        <f t="shared" ca="1" si="233"/>
        <v>0</v>
      </c>
      <c r="Y746" s="37">
        <f t="shared" ca="1" si="243"/>
        <v>0</v>
      </c>
      <c r="Z746" s="35">
        <f t="shared" ca="1" si="251"/>
        <v>0</v>
      </c>
      <c r="AA746" s="35">
        <f t="shared" ca="1" si="234"/>
        <v>400</v>
      </c>
      <c r="AB746" s="35">
        <f t="shared" ca="1" si="244"/>
        <v>211.15485564304458</v>
      </c>
      <c r="AC746" s="35">
        <f t="shared" ca="1" si="245"/>
        <v>242.97900262467169</v>
      </c>
      <c r="AD746" s="35">
        <f t="shared" ca="1" si="235"/>
        <v>31.824146981627109</v>
      </c>
    </row>
    <row r="747" spans="1:30" x14ac:dyDescent="0.25">
      <c r="A747" t="s">
        <v>46</v>
      </c>
      <c r="B747" t="s">
        <v>4</v>
      </c>
      <c r="C747" t="s">
        <v>5</v>
      </c>
      <c r="D747" s="37">
        <v>2933.070866141732</v>
      </c>
      <c r="E747" s="37">
        <v>3580.0524934383202</v>
      </c>
      <c r="F747" s="37">
        <v>2226</v>
      </c>
      <c r="G747" s="37">
        <f t="shared" si="246"/>
        <v>2933.070866141732</v>
      </c>
      <c r="H747" s="37">
        <f t="shared" si="236"/>
        <v>646.98162729658816</v>
      </c>
      <c r="I747" s="37">
        <f t="shared" si="237"/>
        <v>707.07086614173204</v>
      </c>
      <c r="J747" s="37">
        <f t="shared" si="238"/>
        <v>1354.0524934383202</v>
      </c>
      <c r="K747" s="37">
        <f t="shared" si="247"/>
        <v>3</v>
      </c>
      <c r="L747" s="35">
        <f t="shared" si="252"/>
        <v>1048</v>
      </c>
      <c r="O747">
        <v>741</v>
      </c>
      <c r="P747">
        <f t="shared" si="248"/>
        <v>511</v>
      </c>
      <c r="Q747">
        <f t="shared" si="249"/>
        <v>1</v>
      </c>
      <c r="R747">
        <f t="shared" ca="1" si="250"/>
        <v>2</v>
      </c>
      <c r="S747" t="str">
        <f t="shared" ca="1" si="232"/>
        <v>ER-EC-6</v>
      </c>
      <c r="T747" t="str">
        <f t="shared" ca="1" si="239"/>
        <v>LFA</v>
      </c>
      <c r="U747" t="str">
        <f t="shared" ca="1" si="240"/>
        <v>DV, QZ</v>
      </c>
      <c r="V747" s="37">
        <f t="shared" ca="1" si="241"/>
        <v>242.97900262467169</v>
      </c>
      <c r="W747" s="37">
        <f t="shared" ca="1" si="242"/>
        <v>556.95538057742783</v>
      </c>
      <c r="X747" s="37">
        <f t="shared" ca="1" si="233"/>
        <v>0</v>
      </c>
      <c r="Y747" s="37">
        <f t="shared" ca="1" si="243"/>
        <v>0</v>
      </c>
      <c r="Z747" s="35">
        <f t="shared" ca="1" si="251"/>
        <v>0</v>
      </c>
      <c r="AA747" s="35">
        <f t="shared" ca="1" si="234"/>
        <v>400</v>
      </c>
      <c r="AB747" s="35">
        <f t="shared" ca="1" si="244"/>
        <v>242.97900262467169</v>
      </c>
      <c r="AC747" s="35">
        <f t="shared" ca="1" si="245"/>
        <v>400</v>
      </c>
      <c r="AD747" s="35">
        <f t="shared" ca="1" si="235"/>
        <v>157.02099737532831</v>
      </c>
    </row>
    <row r="748" spans="1:30" x14ac:dyDescent="0.25">
      <c r="A748" t="s">
        <v>46</v>
      </c>
      <c r="B748" t="s">
        <v>11</v>
      </c>
      <c r="C748" t="s">
        <v>12</v>
      </c>
      <c r="D748" s="37">
        <v>3580.0524934383202</v>
      </c>
      <c r="E748" s="37">
        <v>3709.9737532808394</v>
      </c>
      <c r="F748" s="37">
        <v>2226</v>
      </c>
      <c r="G748" s="37">
        <f t="shared" si="246"/>
        <v>3580.0524934383202</v>
      </c>
      <c r="H748" s="37">
        <f t="shared" si="236"/>
        <v>129.92125984251925</v>
      </c>
      <c r="I748" s="37">
        <f t="shared" si="237"/>
        <v>1354.0524934383202</v>
      </c>
      <c r="J748" s="37">
        <f t="shared" si="238"/>
        <v>1483.9737532808394</v>
      </c>
      <c r="K748" s="37">
        <f t="shared" si="247"/>
        <v>1</v>
      </c>
      <c r="L748" s="35">
        <f t="shared" si="252"/>
        <v>1051</v>
      </c>
      <c r="O748">
        <v>742</v>
      </c>
      <c r="P748">
        <f t="shared" si="248"/>
        <v>511</v>
      </c>
      <c r="Q748">
        <f t="shared" si="249"/>
        <v>2</v>
      </c>
      <c r="R748">
        <f t="shared" ca="1" si="250"/>
        <v>2</v>
      </c>
      <c r="S748" t="str">
        <f t="shared" ca="1" si="232"/>
        <v>ER-EC-6</v>
      </c>
      <c r="T748" t="str">
        <f t="shared" ca="1" si="239"/>
        <v>LFA</v>
      </c>
      <c r="U748" t="str">
        <f t="shared" ca="1" si="240"/>
        <v>DV, QZ</v>
      </c>
      <c r="V748" s="37">
        <f t="shared" ca="1" si="241"/>
        <v>242.97900262467169</v>
      </c>
      <c r="W748" s="37">
        <f t="shared" ca="1" si="242"/>
        <v>556.95538057742783</v>
      </c>
      <c r="X748" s="37">
        <f t="shared" ca="1" si="233"/>
        <v>0</v>
      </c>
      <c r="Y748" s="37">
        <f t="shared" ca="1" si="243"/>
        <v>1</v>
      </c>
      <c r="Z748" s="35">
        <f t="shared" ca="1" si="251"/>
        <v>400</v>
      </c>
      <c r="AA748" s="35">
        <f t="shared" ca="1" si="234"/>
        <v>800</v>
      </c>
      <c r="AB748" s="35">
        <f t="shared" ca="1" si="244"/>
        <v>400</v>
      </c>
      <c r="AC748" s="35">
        <f t="shared" ca="1" si="245"/>
        <v>556.95538057742783</v>
      </c>
      <c r="AD748" s="35">
        <f t="shared" ca="1" si="235"/>
        <v>156.95538057742783</v>
      </c>
    </row>
    <row r="749" spans="1:30" x14ac:dyDescent="0.25">
      <c r="A749" t="s">
        <v>46</v>
      </c>
      <c r="B749" t="s">
        <v>4</v>
      </c>
      <c r="C749" t="s">
        <v>5</v>
      </c>
      <c r="D749" s="37">
        <v>3709.9737532808394</v>
      </c>
      <c r="E749" s="37">
        <v>3930.1181102362207</v>
      </c>
      <c r="F749" s="37">
        <v>2226</v>
      </c>
      <c r="G749" s="37">
        <f t="shared" si="246"/>
        <v>3709.9737532808394</v>
      </c>
      <c r="H749" s="37">
        <f t="shared" si="236"/>
        <v>220.14435695538123</v>
      </c>
      <c r="I749" s="37">
        <f t="shared" si="237"/>
        <v>1483.9737532808394</v>
      </c>
      <c r="J749" s="37">
        <f t="shared" si="238"/>
        <v>1704.1181102362207</v>
      </c>
      <c r="K749" s="37">
        <f t="shared" si="247"/>
        <v>2</v>
      </c>
      <c r="L749" s="35">
        <f t="shared" si="252"/>
        <v>1052</v>
      </c>
      <c r="O749">
        <v>743</v>
      </c>
      <c r="P749">
        <f t="shared" si="248"/>
        <v>512</v>
      </c>
      <c r="Q749">
        <f t="shared" si="249"/>
        <v>1</v>
      </c>
      <c r="R749">
        <f t="shared" ca="1" si="250"/>
        <v>1</v>
      </c>
      <c r="S749" t="str">
        <f t="shared" ca="1" si="232"/>
        <v>ER-EC-6</v>
      </c>
      <c r="T749" t="str">
        <f t="shared" ca="1" si="239"/>
        <v>LFA</v>
      </c>
      <c r="U749" t="str">
        <f t="shared" ca="1" si="240"/>
        <v>DV, QZ, GL, OP</v>
      </c>
      <c r="V749" s="37">
        <f t="shared" ca="1" si="241"/>
        <v>556.95538057742783</v>
      </c>
      <c r="W749" s="37">
        <f t="shared" ca="1" si="242"/>
        <v>604.85564304461946</v>
      </c>
      <c r="X749" s="37">
        <f t="shared" ca="1" si="233"/>
        <v>1</v>
      </c>
      <c r="Y749" s="37">
        <f t="shared" ca="1" si="243"/>
        <v>1</v>
      </c>
      <c r="Z749" s="35">
        <f t="shared" ca="1" si="251"/>
        <v>400</v>
      </c>
      <c r="AA749" s="35">
        <f t="shared" ca="1" si="234"/>
        <v>800</v>
      </c>
      <c r="AB749" s="35">
        <f t="shared" ca="1" si="244"/>
        <v>556.95538057742783</v>
      </c>
      <c r="AC749" s="35">
        <f t="shared" ca="1" si="245"/>
        <v>604.85564304461946</v>
      </c>
      <c r="AD749" s="35">
        <f t="shared" ca="1" si="235"/>
        <v>47.900262467191624</v>
      </c>
    </row>
    <row r="750" spans="1:30" x14ac:dyDescent="0.25">
      <c r="A750" t="s">
        <v>46</v>
      </c>
      <c r="B750" t="s">
        <v>11</v>
      </c>
      <c r="C750" t="s">
        <v>12</v>
      </c>
      <c r="D750" s="37">
        <v>3930.1181102362207</v>
      </c>
      <c r="E750" s="37">
        <v>3939.9606299212601</v>
      </c>
      <c r="F750" s="37">
        <v>2226</v>
      </c>
      <c r="G750" s="37">
        <f t="shared" si="246"/>
        <v>3930.1181102362207</v>
      </c>
      <c r="H750" s="37">
        <f t="shared" si="236"/>
        <v>9.8425196850394059</v>
      </c>
      <c r="I750" s="37">
        <f t="shared" si="237"/>
        <v>1704.1181102362207</v>
      </c>
      <c r="J750" s="37">
        <f t="shared" si="238"/>
        <v>1713.9606299212601</v>
      </c>
      <c r="K750" s="37">
        <f t="shared" si="247"/>
        <v>1</v>
      </c>
      <c r="L750" s="35">
        <f t="shared" si="252"/>
        <v>1054</v>
      </c>
      <c r="O750">
        <v>744</v>
      </c>
      <c r="P750">
        <f t="shared" si="248"/>
        <v>513</v>
      </c>
      <c r="Q750">
        <f t="shared" si="249"/>
        <v>1</v>
      </c>
      <c r="R750">
        <f t="shared" ca="1" si="250"/>
        <v>1</v>
      </c>
      <c r="S750" t="str">
        <f t="shared" ca="1" si="232"/>
        <v>ER-EC-6</v>
      </c>
      <c r="T750" t="str">
        <f t="shared" ca="1" si="239"/>
        <v>LFA</v>
      </c>
      <c r="U750" t="str">
        <f t="shared" ca="1" si="240"/>
        <v>GL, DV, QZ, OP</v>
      </c>
      <c r="V750" s="37">
        <f t="shared" ca="1" si="241"/>
        <v>604.85564304461946</v>
      </c>
      <c r="W750" s="37">
        <f t="shared" ca="1" si="242"/>
        <v>641.92913385826751</v>
      </c>
      <c r="X750" s="37">
        <f t="shared" ca="1" si="233"/>
        <v>1</v>
      </c>
      <c r="Y750" s="37">
        <f t="shared" ca="1" si="243"/>
        <v>1</v>
      </c>
      <c r="Z750" s="35">
        <f t="shared" ca="1" si="251"/>
        <v>400</v>
      </c>
      <c r="AA750" s="35">
        <f t="shared" ca="1" si="234"/>
        <v>800</v>
      </c>
      <c r="AB750" s="35">
        <f t="shared" ca="1" si="244"/>
        <v>604.85564304461946</v>
      </c>
      <c r="AC750" s="35">
        <f t="shared" ca="1" si="245"/>
        <v>641.92913385826751</v>
      </c>
      <c r="AD750" s="35">
        <f t="shared" ca="1" si="235"/>
        <v>37.07349081364805</v>
      </c>
    </row>
    <row r="751" spans="1:30" x14ac:dyDescent="0.25">
      <c r="A751" t="s">
        <v>46</v>
      </c>
      <c r="B751" t="s">
        <v>11</v>
      </c>
      <c r="C751" t="s">
        <v>23</v>
      </c>
      <c r="D751" s="37">
        <v>3939.9606299212601</v>
      </c>
      <c r="E751" s="37">
        <v>4009.8425196850394</v>
      </c>
      <c r="F751" s="37">
        <v>2226</v>
      </c>
      <c r="G751" s="37">
        <f t="shared" si="246"/>
        <v>3939.9606299212601</v>
      </c>
      <c r="H751" s="37">
        <f t="shared" si="236"/>
        <v>69.881889763779327</v>
      </c>
      <c r="I751" s="37">
        <f t="shared" si="237"/>
        <v>1713.9606299212601</v>
      </c>
      <c r="J751" s="37">
        <f t="shared" si="238"/>
        <v>1783.8425196850394</v>
      </c>
      <c r="K751" s="37">
        <f t="shared" si="247"/>
        <v>1</v>
      </c>
      <c r="L751" s="35">
        <f t="shared" si="252"/>
        <v>1055</v>
      </c>
      <c r="O751">
        <v>745</v>
      </c>
      <c r="P751">
        <f t="shared" si="248"/>
        <v>514</v>
      </c>
      <c r="Q751">
        <f t="shared" si="249"/>
        <v>1</v>
      </c>
      <c r="R751">
        <f t="shared" ca="1" si="250"/>
        <v>1</v>
      </c>
      <c r="S751" t="str">
        <f t="shared" ca="1" si="232"/>
        <v>ER-EC-6</v>
      </c>
      <c r="T751" t="str">
        <f t="shared" ca="1" si="239"/>
        <v>LFA</v>
      </c>
      <c r="U751" t="str">
        <f t="shared" ca="1" si="240"/>
        <v>DV, QZ, GL, OP</v>
      </c>
      <c r="V751" s="37">
        <f t="shared" ca="1" si="241"/>
        <v>641.92913385826751</v>
      </c>
      <c r="W751" s="37">
        <f t="shared" ca="1" si="242"/>
        <v>664.8950131233596</v>
      </c>
      <c r="X751" s="37">
        <f t="shared" ca="1" si="233"/>
        <v>1</v>
      </c>
      <c r="Y751" s="37">
        <f t="shared" ca="1" si="243"/>
        <v>1</v>
      </c>
      <c r="Z751" s="35">
        <f t="shared" ca="1" si="251"/>
        <v>400</v>
      </c>
      <c r="AA751" s="35">
        <f t="shared" ca="1" si="234"/>
        <v>800</v>
      </c>
      <c r="AB751" s="35">
        <f t="shared" ca="1" si="244"/>
        <v>641.92913385826751</v>
      </c>
      <c r="AC751" s="35">
        <f t="shared" ca="1" si="245"/>
        <v>664.8950131233596</v>
      </c>
      <c r="AD751" s="35">
        <f t="shared" ca="1" si="235"/>
        <v>22.965879265092099</v>
      </c>
    </row>
    <row r="752" spans="1:30" x14ac:dyDescent="0.25">
      <c r="A752" t="s">
        <v>46</v>
      </c>
      <c r="B752" t="s">
        <v>11</v>
      </c>
      <c r="C752" t="s">
        <v>23</v>
      </c>
      <c r="D752" s="37">
        <v>4009.8425196850394</v>
      </c>
      <c r="E752" s="37">
        <v>4069.8818897637793</v>
      </c>
      <c r="F752" s="37">
        <v>2226</v>
      </c>
      <c r="G752" s="37">
        <f t="shared" si="246"/>
        <v>4009.8425196850394</v>
      </c>
      <c r="H752" s="37">
        <f t="shared" si="236"/>
        <v>60.039370078739921</v>
      </c>
      <c r="I752" s="37">
        <f t="shared" si="237"/>
        <v>1783.8425196850394</v>
      </c>
      <c r="J752" s="37">
        <f t="shared" si="238"/>
        <v>1843.8818897637793</v>
      </c>
      <c r="K752" s="37">
        <f t="shared" si="247"/>
        <v>1</v>
      </c>
      <c r="L752" s="35">
        <f t="shared" si="252"/>
        <v>1056</v>
      </c>
      <c r="O752">
        <v>746</v>
      </c>
      <c r="P752">
        <f t="shared" si="248"/>
        <v>515</v>
      </c>
      <c r="Q752">
        <f t="shared" si="249"/>
        <v>1</v>
      </c>
      <c r="R752">
        <f t="shared" ca="1" si="250"/>
        <v>1</v>
      </c>
      <c r="S752" t="str">
        <f t="shared" ca="1" si="232"/>
        <v>ER-EC-6</v>
      </c>
      <c r="T752" t="str">
        <f t="shared" ca="1" si="239"/>
        <v>TCU</v>
      </c>
      <c r="U752" t="str">
        <f t="shared" ca="1" si="240"/>
        <v>ZE, QZ</v>
      </c>
      <c r="V752" s="37">
        <f t="shared" ca="1" si="241"/>
        <v>664.8950131233596</v>
      </c>
      <c r="W752" s="37">
        <f t="shared" ca="1" si="242"/>
        <v>699.01574803149606</v>
      </c>
      <c r="X752" s="37">
        <f t="shared" ca="1" si="233"/>
        <v>1</v>
      </c>
      <c r="Y752" s="37">
        <f t="shared" ca="1" si="243"/>
        <v>1</v>
      </c>
      <c r="Z752" s="35">
        <f t="shared" ca="1" si="251"/>
        <v>400</v>
      </c>
      <c r="AA752" s="35">
        <f t="shared" ca="1" si="234"/>
        <v>800</v>
      </c>
      <c r="AB752" s="35">
        <f t="shared" ca="1" si="244"/>
        <v>664.8950131233596</v>
      </c>
      <c r="AC752" s="35">
        <f t="shared" ca="1" si="245"/>
        <v>699.01574803149606</v>
      </c>
      <c r="AD752" s="35">
        <f t="shared" ca="1" si="235"/>
        <v>34.120734908136455</v>
      </c>
    </row>
    <row r="753" spans="1:30" x14ac:dyDescent="0.25">
      <c r="A753" t="s">
        <v>46</v>
      </c>
      <c r="B753" t="s">
        <v>11</v>
      </c>
      <c r="C753" t="s">
        <v>23</v>
      </c>
      <c r="D753" s="37">
        <v>4069.8818897637793</v>
      </c>
      <c r="E753" s="37">
        <v>4120.0787401574798</v>
      </c>
      <c r="F753" s="37">
        <v>2226</v>
      </c>
      <c r="G753" s="37">
        <f t="shared" si="246"/>
        <v>4069.8818897637793</v>
      </c>
      <c r="H753" s="37">
        <f t="shared" si="236"/>
        <v>50.196850393700515</v>
      </c>
      <c r="I753" s="37">
        <f t="shared" si="237"/>
        <v>1843.8818897637793</v>
      </c>
      <c r="J753" s="37">
        <f t="shared" si="238"/>
        <v>1894.0787401574798</v>
      </c>
      <c r="K753" s="37">
        <f t="shared" si="247"/>
        <v>1</v>
      </c>
      <c r="L753" s="35">
        <f t="shared" si="252"/>
        <v>1057</v>
      </c>
      <c r="O753">
        <v>747</v>
      </c>
      <c r="P753">
        <f t="shared" si="248"/>
        <v>516</v>
      </c>
      <c r="Q753">
        <f t="shared" si="249"/>
        <v>1</v>
      </c>
      <c r="R753">
        <f t="shared" ca="1" si="250"/>
        <v>2</v>
      </c>
      <c r="S753" t="str">
        <f t="shared" ca="1" si="232"/>
        <v>ER-EC-6</v>
      </c>
      <c r="T753" t="str">
        <f t="shared" ca="1" si="239"/>
        <v>TCU</v>
      </c>
      <c r="U753" t="str">
        <f t="shared" ca="1" si="240"/>
        <v>QF</v>
      </c>
      <c r="V753" s="37">
        <f t="shared" ca="1" si="241"/>
        <v>699.01574803149606</v>
      </c>
      <c r="W753" s="37">
        <f t="shared" ca="1" si="242"/>
        <v>951.96850393700788</v>
      </c>
      <c r="X753" s="37">
        <f t="shared" ca="1" si="233"/>
        <v>1</v>
      </c>
      <c r="Y753" s="37">
        <f t="shared" ca="1" si="243"/>
        <v>1</v>
      </c>
      <c r="Z753" s="35">
        <f t="shared" ca="1" si="251"/>
        <v>400</v>
      </c>
      <c r="AA753" s="35">
        <f t="shared" ca="1" si="234"/>
        <v>800</v>
      </c>
      <c r="AB753" s="35">
        <f t="shared" ca="1" si="244"/>
        <v>699.01574803149606</v>
      </c>
      <c r="AC753" s="35">
        <f t="shared" ca="1" si="245"/>
        <v>800</v>
      </c>
      <c r="AD753" s="35">
        <f t="shared" ca="1" si="235"/>
        <v>100.98425196850394</v>
      </c>
    </row>
    <row r="754" spans="1:30" x14ac:dyDescent="0.25">
      <c r="A754" t="s">
        <v>46</v>
      </c>
      <c r="B754" t="s">
        <v>11</v>
      </c>
      <c r="C754" t="s">
        <v>23</v>
      </c>
      <c r="D754" s="37">
        <v>4120.0787401574798</v>
      </c>
      <c r="E754" s="37">
        <v>4180.1181102362198</v>
      </c>
      <c r="F754" s="37">
        <v>2226</v>
      </c>
      <c r="G754" s="37">
        <f t="shared" si="246"/>
        <v>4120.0787401574798</v>
      </c>
      <c r="H754" s="37">
        <f t="shared" si="236"/>
        <v>60.039370078739921</v>
      </c>
      <c r="I754" s="37">
        <f t="shared" si="237"/>
        <v>1894.0787401574798</v>
      </c>
      <c r="J754" s="37">
        <f t="shared" si="238"/>
        <v>1954.1181102362198</v>
      </c>
      <c r="K754" s="37">
        <f t="shared" si="247"/>
        <v>1</v>
      </c>
      <c r="L754" s="35">
        <f t="shared" si="252"/>
        <v>1058</v>
      </c>
      <c r="O754">
        <v>748</v>
      </c>
      <c r="P754">
        <f t="shared" si="248"/>
        <v>516</v>
      </c>
      <c r="Q754">
        <f t="shared" si="249"/>
        <v>2</v>
      </c>
      <c r="R754">
        <f t="shared" ca="1" si="250"/>
        <v>2</v>
      </c>
      <c r="S754" t="str">
        <f t="shared" ca="1" si="232"/>
        <v>ER-EC-6</v>
      </c>
      <c r="T754" t="str">
        <f t="shared" ca="1" si="239"/>
        <v>TCU</v>
      </c>
      <c r="U754" t="str">
        <f t="shared" ca="1" si="240"/>
        <v>QF</v>
      </c>
      <c r="V754" s="37">
        <f t="shared" ca="1" si="241"/>
        <v>699.01574803149606</v>
      </c>
      <c r="W754" s="37">
        <f t="shared" ca="1" si="242"/>
        <v>951.96850393700788</v>
      </c>
      <c r="X754" s="37">
        <f t="shared" ca="1" si="233"/>
        <v>1</v>
      </c>
      <c r="Y754" s="37">
        <f t="shared" ca="1" si="243"/>
        <v>2</v>
      </c>
      <c r="Z754" s="35">
        <f t="shared" ca="1" si="251"/>
        <v>800</v>
      </c>
      <c r="AA754" s="35">
        <f t="shared" ca="1" si="234"/>
        <v>1200</v>
      </c>
      <c r="AB754" s="35">
        <f t="shared" ca="1" si="244"/>
        <v>800</v>
      </c>
      <c r="AC754" s="35">
        <f t="shared" ca="1" si="245"/>
        <v>951.96850393700788</v>
      </c>
      <c r="AD754" s="35">
        <f t="shared" ca="1" si="235"/>
        <v>151.96850393700788</v>
      </c>
    </row>
    <row r="755" spans="1:30" x14ac:dyDescent="0.25">
      <c r="A755" t="s">
        <v>46</v>
      </c>
      <c r="B755" t="s">
        <v>4</v>
      </c>
      <c r="C755" t="s">
        <v>5</v>
      </c>
      <c r="D755" s="37">
        <v>4180.1181102362198</v>
      </c>
      <c r="E755" s="37">
        <v>4330.0524934383202</v>
      </c>
      <c r="F755" s="37">
        <v>2226</v>
      </c>
      <c r="G755" s="37">
        <f t="shared" si="246"/>
        <v>4180.1181102362198</v>
      </c>
      <c r="H755" s="37">
        <f t="shared" si="236"/>
        <v>149.93438320210043</v>
      </c>
      <c r="I755" s="37">
        <f t="shared" si="237"/>
        <v>1954.1181102362198</v>
      </c>
      <c r="J755" s="37">
        <f t="shared" si="238"/>
        <v>2104.0524934383202</v>
      </c>
      <c r="K755" s="37">
        <f t="shared" si="247"/>
        <v>2</v>
      </c>
      <c r="L755" s="35">
        <f t="shared" si="252"/>
        <v>1059</v>
      </c>
      <c r="O755">
        <v>749</v>
      </c>
      <c r="P755">
        <f t="shared" si="248"/>
        <v>517</v>
      </c>
      <c r="Q755">
        <f t="shared" si="249"/>
        <v>1</v>
      </c>
      <c r="R755">
        <f t="shared" ca="1" si="250"/>
        <v>1</v>
      </c>
      <c r="S755" t="str">
        <f t="shared" ca="1" si="232"/>
        <v>ER-EC-6</v>
      </c>
      <c r="T755" t="str">
        <f t="shared" ca="1" si="239"/>
        <v>TCU</v>
      </c>
      <c r="U755" t="str">
        <f t="shared" ca="1" si="240"/>
        <v>QF</v>
      </c>
      <c r="V755" s="37">
        <f t="shared" ca="1" si="241"/>
        <v>951.96850393700788</v>
      </c>
      <c r="W755" s="37">
        <f t="shared" ca="1" si="242"/>
        <v>985.1049868766404</v>
      </c>
      <c r="X755" s="37">
        <f t="shared" ca="1" si="233"/>
        <v>2</v>
      </c>
      <c r="Y755" s="37">
        <f t="shared" ca="1" si="243"/>
        <v>2</v>
      </c>
      <c r="Z755" s="35">
        <f t="shared" ca="1" si="251"/>
        <v>800</v>
      </c>
      <c r="AA755" s="35">
        <f t="shared" ca="1" si="234"/>
        <v>1200</v>
      </c>
      <c r="AB755" s="35">
        <f t="shared" ca="1" si="244"/>
        <v>951.96850393700788</v>
      </c>
      <c r="AC755" s="35">
        <f t="shared" ca="1" si="245"/>
        <v>985.1049868766404</v>
      </c>
      <c r="AD755" s="35">
        <f t="shared" ca="1" si="235"/>
        <v>33.136482939632515</v>
      </c>
    </row>
    <row r="756" spans="1:30" x14ac:dyDescent="0.25">
      <c r="A756" t="s">
        <v>46</v>
      </c>
      <c r="B756" t="s">
        <v>11</v>
      </c>
      <c r="C756" t="s">
        <v>23</v>
      </c>
      <c r="D756" s="37">
        <v>4330.0524934383202</v>
      </c>
      <c r="E756" s="37">
        <v>4436.0236220472434</v>
      </c>
      <c r="F756" s="37">
        <v>2226</v>
      </c>
      <c r="G756" s="37">
        <f t="shared" si="246"/>
        <v>4330.0524934383202</v>
      </c>
      <c r="H756" s="37">
        <f t="shared" si="236"/>
        <v>105.97112860892321</v>
      </c>
      <c r="I756" s="37">
        <f t="shared" si="237"/>
        <v>2104.0524934383202</v>
      </c>
      <c r="J756" s="37">
        <f t="shared" si="238"/>
        <v>2210.0236220472434</v>
      </c>
      <c r="K756" s="37">
        <f t="shared" si="247"/>
        <v>1</v>
      </c>
      <c r="L756" s="35">
        <f t="shared" si="252"/>
        <v>1061</v>
      </c>
      <c r="O756">
        <v>750</v>
      </c>
      <c r="P756">
        <f t="shared" si="248"/>
        <v>518</v>
      </c>
      <c r="Q756">
        <f t="shared" si="249"/>
        <v>1</v>
      </c>
      <c r="R756">
        <f t="shared" ca="1" si="250"/>
        <v>1</v>
      </c>
      <c r="S756" t="str">
        <f t="shared" ca="1" si="232"/>
        <v>ER-EC-6</v>
      </c>
      <c r="T756" t="str">
        <f t="shared" ca="1" si="239"/>
        <v>WTA</v>
      </c>
      <c r="U756" t="str">
        <f t="shared" ca="1" si="240"/>
        <v>QF</v>
      </c>
      <c r="V756" s="37">
        <f t="shared" ca="1" si="241"/>
        <v>985.1049868766404</v>
      </c>
      <c r="W756" s="37">
        <f t="shared" ca="1" si="242"/>
        <v>1030.0524934383197</v>
      </c>
      <c r="X756" s="37">
        <f t="shared" ca="1" si="233"/>
        <v>2</v>
      </c>
      <c r="Y756" s="37">
        <f t="shared" ca="1" si="243"/>
        <v>2</v>
      </c>
      <c r="Z756" s="35">
        <f t="shared" ca="1" si="251"/>
        <v>800</v>
      </c>
      <c r="AA756" s="35">
        <f t="shared" ca="1" si="234"/>
        <v>1200</v>
      </c>
      <c r="AB756" s="35">
        <f t="shared" ca="1" si="244"/>
        <v>985.1049868766404</v>
      </c>
      <c r="AC756" s="35">
        <f t="shared" ca="1" si="245"/>
        <v>1030.0524934383197</v>
      </c>
      <c r="AD756" s="35">
        <f t="shared" ca="1" si="235"/>
        <v>44.947506561679347</v>
      </c>
    </row>
    <row r="757" spans="1:30" x14ac:dyDescent="0.25">
      <c r="A757" t="s">
        <v>46</v>
      </c>
      <c r="B757" t="s">
        <v>4</v>
      </c>
      <c r="C757" t="s">
        <v>5</v>
      </c>
      <c r="D757" s="37">
        <v>4436.0236220472434</v>
      </c>
      <c r="E757" s="37">
        <v>4460.9580052493438</v>
      </c>
      <c r="F757" s="37">
        <v>2226</v>
      </c>
      <c r="G757" s="37">
        <f t="shared" si="246"/>
        <v>4436.0236220472434</v>
      </c>
      <c r="H757" s="37">
        <f t="shared" si="236"/>
        <v>24.934383202100435</v>
      </c>
      <c r="I757" s="37">
        <f t="shared" si="237"/>
        <v>2210.0236220472434</v>
      </c>
      <c r="J757" s="37">
        <f t="shared" si="238"/>
        <v>2234.9580052493438</v>
      </c>
      <c r="K757" s="37">
        <f t="shared" si="247"/>
        <v>1</v>
      </c>
      <c r="L757" s="35">
        <f t="shared" si="252"/>
        <v>1062</v>
      </c>
      <c r="O757">
        <v>751</v>
      </c>
      <c r="P757">
        <f t="shared" si="248"/>
        <v>519</v>
      </c>
      <c r="Q757">
        <f t="shared" si="249"/>
        <v>1</v>
      </c>
      <c r="R757">
        <f t="shared" ca="1" si="250"/>
        <v>2</v>
      </c>
      <c r="S757" t="str">
        <f t="shared" ca="1" si="232"/>
        <v>ER-EC-6</v>
      </c>
      <c r="T757" t="str">
        <f t="shared" ca="1" si="239"/>
        <v>WTA</v>
      </c>
      <c r="U757" t="str">
        <f t="shared" ca="1" si="240"/>
        <v>QF</v>
      </c>
      <c r="V757" s="37">
        <f t="shared" ca="1" si="241"/>
        <v>1030.0524934383197</v>
      </c>
      <c r="W757" s="37">
        <f t="shared" ca="1" si="242"/>
        <v>1289.8950131233596</v>
      </c>
      <c r="X757" s="37">
        <f t="shared" ca="1" si="233"/>
        <v>2</v>
      </c>
      <c r="Y757" s="37">
        <f t="shared" ca="1" si="243"/>
        <v>2</v>
      </c>
      <c r="Z757" s="35">
        <f t="shared" ca="1" si="251"/>
        <v>800</v>
      </c>
      <c r="AA757" s="35">
        <f t="shared" ca="1" si="234"/>
        <v>1200</v>
      </c>
      <c r="AB757" s="35">
        <f t="shared" ca="1" si="244"/>
        <v>1030.0524934383197</v>
      </c>
      <c r="AC757" s="35">
        <f t="shared" ca="1" si="245"/>
        <v>1200</v>
      </c>
      <c r="AD757" s="35">
        <f t="shared" ca="1" si="235"/>
        <v>169.94750656168026</v>
      </c>
    </row>
    <row r="758" spans="1:30" x14ac:dyDescent="0.25">
      <c r="A758" t="s">
        <v>46</v>
      </c>
      <c r="B758" t="s">
        <v>11</v>
      </c>
      <c r="C758" t="s">
        <v>24</v>
      </c>
      <c r="D758" s="37">
        <v>4460.9580052493438</v>
      </c>
      <c r="E758" s="37">
        <v>4471.1286089238838</v>
      </c>
      <c r="F758" s="37">
        <v>2226</v>
      </c>
      <c r="G758" s="37">
        <f t="shared" si="246"/>
        <v>4460.9580052493438</v>
      </c>
      <c r="H758" s="37">
        <f t="shared" si="236"/>
        <v>10.170603674539962</v>
      </c>
      <c r="I758" s="37">
        <f t="shared" si="237"/>
        <v>2234.9580052493438</v>
      </c>
      <c r="J758" s="37">
        <f t="shared" si="238"/>
        <v>2245.1286089238838</v>
      </c>
      <c r="K758" s="37">
        <f t="shared" si="247"/>
        <v>1</v>
      </c>
      <c r="L758" s="35">
        <f t="shared" si="252"/>
        <v>1063</v>
      </c>
      <c r="O758">
        <v>752</v>
      </c>
      <c r="P758">
        <f t="shared" si="248"/>
        <v>519</v>
      </c>
      <c r="Q758">
        <f t="shared" si="249"/>
        <v>2</v>
      </c>
      <c r="R758">
        <f t="shared" ca="1" si="250"/>
        <v>2</v>
      </c>
      <c r="S758" t="str">
        <f t="shared" ca="1" si="232"/>
        <v>ER-EC-6</v>
      </c>
      <c r="T758" t="str">
        <f t="shared" ca="1" si="239"/>
        <v>WTA</v>
      </c>
      <c r="U758" t="str">
        <f t="shared" ca="1" si="240"/>
        <v>QF</v>
      </c>
      <c r="V758" s="37">
        <f t="shared" ca="1" si="241"/>
        <v>1030.0524934383197</v>
      </c>
      <c r="W758" s="37">
        <f t="shared" ca="1" si="242"/>
        <v>1289.8950131233596</v>
      </c>
      <c r="X758" s="37">
        <f t="shared" ca="1" si="233"/>
        <v>2</v>
      </c>
      <c r="Y758" s="37">
        <f t="shared" ca="1" si="243"/>
        <v>3</v>
      </c>
      <c r="Z758" s="35">
        <f t="shared" ca="1" si="251"/>
        <v>1200</v>
      </c>
      <c r="AA758" s="35">
        <f t="shared" ca="1" si="234"/>
        <v>1600</v>
      </c>
      <c r="AB758" s="35">
        <f t="shared" ca="1" si="244"/>
        <v>1200</v>
      </c>
      <c r="AC758" s="35">
        <f t="shared" ca="1" si="245"/>
        <v>1289.8950131233596</v>
      </c>
      <c r="AD758" s="35">
        <f t="shared" ca="1" si="235"/>
        <v>89.895013123359604</v>
      </c>
    </row>
    <row r="759" spans="1:30" x14ac:dyDescent="0.25">
      <c r="A759" t="s">
        <v>46</v>
      </c>
      <c r="B759" t="s">
        <v>4</v>
      </c>
      <c r="C759" t="s">
        <v>5</v>
      </c>
      <c r="D759" s="37">
        <v>4471.1286089238838</v>
      </c>
      <c r="E759" s="37">
        <v>4498.0314960629921</v>
      </c>
      <c r="F759" s="37">
        <v>2226</v>
      </c>
      <c r="G759" s="37">
        <f t="shared" si="246"/>
        <v>4471.1286089238838</v>
      </c>
      <c r="H759" s="37">
        <f t="shared" si="236"/>
        <v>26.902887139108316</v>
      </c>
      <c r="I759" s="37">
        <f t="shared" si="237"/>
        <v>2245.1286089238838</v>
      </c>
      <c r="J759" s="37">
        <f t="shared" si="238"/>
        <v>2272.0314960629921</v>
      </c>
      <c r="K759" s="37">
        <f t="shared" si="247"/>
        <v>1</v>
      </c>
      <c r="L759" s="35">
        <f t="shared" si="252"/>
        <v>1064</v>
      </c>
      <c r="O759">
        <v>753</v>
      </c>
      <c r="P759">
        <f t="shared" si="248"/>
        <v>520</v>
      </c>
      <c r="Q759">
        <f t="shared" si="249"/>
        <v>1</v>
      </c>
      <c r="R759">
        <f t="shared" ca="1" si="250"/>
        <v>1</v>
      </c>
      <c r="S759" t="str">
        <f t="shared" ca="1" si="232"/>
        <v>ER-EC-6</v>
      </c>
      <c r="T759" t="str">
        <f t="shared" ca="1" si="239"/>
        <v>TCU</v>
      </c>
      <c r="U759" t="str">
        <f t="shared" ca="1" si="240"/>
        <v>QF</v>
      </c>
      <c r="V759" s="37">
        <f t="shared" ca="1" si="241"/>
        <v>1289.8950131233596</v>
      </c>
      <c r="W759" s="37">
        <f t="shared" ca="1" si="242"/>
        <v>1340.0918635170601</v>
      </c>
      <c r="X759" s="37">
        <f t="shared" ca="1" si="233"/>
        <v>3</v>
      </c>
      <c r="Y759" s="37">
        <f t="shared" ca="1" si="243"/>
        <v>3</v>
      </c>
      <c r="Z759" s="35">
        <f t="shared" ca="1" si="251"/>
        <v>1200</v>
      </c>
      <c r="AA759" s="35">
        <f t="shared" ca="1" si="234"/>
        <v>1600</v>
      </c>
      <c r="AB759" s="35">
        <f t="shared" ca="1" si="244"/>
        <v>1289.8950131233596</v>
      </c>
      <c r="AC759" s="35">
        <f t="shared" ca="1" si="245"/>
        <v>1340.0918635170601</v>
      </c>
      <c r="AD759" s="35">
        <f t="shared" ca="1" si="235"/>
        <v>50.196850393700515</v>
      </c>
    </row>
    <row r="760" spans="1:30" x14ac:dyDescent="0.25">
      <c r="A760" t="s">
        <v>46</v>
      </c>
      <c r="B760" t="s">
        <v>11</v>
      </c>
      <c r="C760" t="s">
        <v>24</v>
      </c>
      <c r="D760" s="37">
        <v>4498.0314960629921</v>
      </c>
      <c r="E760" s="37">
        <v>4512.1391076115478</v>
      </c>
      <c r="F760" s="37">
        <v>2226</v>
      </c>
      <c r="G760" s="37">
        <f t="shared" si="246"/>
        <v>4498.0314960629921</v>
      </c>
      <c r="H760" s="37">
        <f t="shared" si="236"/>
        <v>14.107611548555724</v>
      </c>
      <c r="I760" s="37">
        <f t="shared" si="237"/>
        <v>2272.0314960629921</v>
      </c>
      <c r="J760" s="37">
        <f t="shared" si="238"/>
        <v>2286.1391076115478</v>
      </c>
      <c r="K760" s="37">
        <f t="shared" si="247"/>
        <v>1</v>
      </c>
      <c r="L760" s="35">
        <f t="shared" si="252"/>
        <v>1065</v>
      </c>
      <c r="O760">
        <v>754</v>
      </c>
      <c r="P760">
        <f t="shared" si="248"/>
        <v>521</v>
      </c>
      <c r="Q760">
        <f t="shared" si="249"/>
        <v>1</v>
      </c>
      <c r="R760">
        <f t="shared" ca="1" si="250"/>
        <v>1</v>
      </c>
      <c r="S760" t="str">
        <f t="shared" ca="1" si="232"/>
        <v>ER-EC-6</v>
      </c>
      <c r="T760" t="str">
        <f t="shared" ca="1" si="239"/>
        <v>TCU</v>
      </c>
      <c r="U760" t="str">
        <f t="shared" ca="1" si="240"/>
        <v>QF, PY</v>
      </c>
      <c r="V760" s="37">
        <f t="shared" ca="1" si="241"/>
        <v>1340.0918635170601</v>
      </c>
      <c r="W760" s="37">
        <f t="shared" ca="1" si="242"/>
        <v>1392.9133858267714</v>
      </c>
      <c r="X760" s="37">
        <f t="shared" ca="1" si="233"/>
        <v>3</v>
      </c>
      <c r="Y760" s="37">
        <f t="shared" ca="1" si="243"/>
        <v>3</v>
      </c>
      <c r="Z760" s="35">
        <f t="shared" ca="1" si="251"/>
        <v>1200</v>
      </c>
      <c r="AA760" s="35">
        <f t="shared" ca="1" si="234"/>
        <v>1600</v>
      </c>
      <c r="AB760" s="35">
        <f t="shared" ca="1" si="244"/>
        <v>1340.0918635170601</v>
      </c>
      <c r="AC760" s="35">
        <f t="shared" ca="1" si="245"/>
        <v>1392.9133858267714</v>
      </c>
      <c r="AD760" s="35">
        <f t="shared" ca="1" si="235"/>
        <v>52.821522309711327</v>
      </c>
    </row>
    <row r="761" spans="1:30" x14ac:dyDescent="0.25">
      <c r="A761" t="s">
        <v>46</v>
      </c>
      <c r="B761" t="s">
        <v>4</v>
      </c>
      <c r="C761" t="s">
        <v>5</v>
      </c>
      <c r="D761" s="37">
        <v>4512.1391076115478</v>
      </c>
      <c r="E761" s="37">
        <v>4605.9711286089241</v>
      </c>
      <c r="F761" s="37">
        <v>2226</v>
      </c>
      <c r="G761" s="37">
        <f t="shared" si="246"/>
        <v>4512.1391076115478</v>
      </c>
      <c r="H761" s="37">
        <f t="shared" si="236"/>
        <v>93.832020997376276</v>
      </c>
      <c r="I761" s="37">
        <f t="shared" si="237"/>
        <v>2286.1391076115478</v>
      </c>
      <c r="J761" s="37">
        <f t="shared" si="238"/>
        <v>2379.9711286089241</v>
      </c>
      <c r="K761" s="37">
        <f t="shared" si="247"/>
        <v>1</v>
      </c>
      <c r="L761" s="35">
        <f t="shared" si="252"/>
        <v>1066</v>
      </c>
      <c r="O761">
        <v>755</v>
      </c>
      <c r="P761">
        <f t="shared" si="248"/>
        <v>522</v>
      </c>
      <c r="Q761">
        <f t="shared" si="249"/>
        <v>1</v>
      </c>
      <c r="R761">
        <f t="shared" ca="1" si="250"/>
        <v>1</v>
      </c>
      <c r="S761" t="str">
        <f t="shared" ca="1" si="232"/>
        <v>ER-EC-6</v>
      </c>
      <c r="T761" t="str">
        <f t="shared" ca="1" si="239"/>
        <v>TCU</v>
      </c>
      <c r="U761" t="str">
        <f t="shared" ca="1" si="240"/>
        <v>QF, PY</v>
      </c>
      <c r="V761" s="37">
        <f t="shared" ca="1" si="241"/>
        <v>1392.9133858267714</v>
      </c>
      <c r="W761" s="37">
        <f t="shared" ca="1" si="242"/>
        <v>1570.0787401574803</v>
      </c>
      <c r="X761" s="37">
        <f t="shared" ca="1" si="233"/>
        <v>3</v>
      </c>
      <c r="Y761" s="37">
        <f t="shared" ca="1" si="243"/>
        <v>3</v>
      </c>
      <c r="Z761" s="35">
        <f t="shared" ca="1" si="251"/>
        <v>1200</v>
      </c>
      <c r="AA761" s="35">
        <f t="shared" ca="1" si="234"/>
        <v>1600</v>
      </c>
      <c r="AB761" s="35">
        <f t="shared" ca="1" si="244"/>
        <v>1392.9133858267714</v>
      </c>
      <c r="AC761" s="35">
        <f t="shared" ca="1" si="245"/>
        <v>1570.0787401574803</v>
      </c>
      <c r="AD761" s="35">
        <f t="shared" ca="1" si="235"/>
        <v>177.16535433070885</v>
      </c>
    </row>
    <row r="762" spans="1:30" x14ac:dyDescent="0.25">
      <c r="A762" t="s">
        <v>46</v>
      </c>
      <c r="B762" t="s">
        <v>11</v>
      </c>
      <c r="C762" t="s">
        <v>47</v>
      </c>
      <c r="D762" s="37">
        <v>4605.9711286089241</v>
      </c>
      <c r="E762" s="37">
        <v>4619.0944881889764</v>
      </c>
      <c r="F762" s="37">
        <v>2226</v>
      </c>
      <c r="G762" s="37">
        <f t="shared" si="246"/>
        <v>4605.9711286089241</v>
      </c>
      <c r="H762" s="37">
        <f t="shared" si="236"/>
        <v>13.123359580052238</v>
      </c>
      <c r="I762" s="37">
        <f t="shared" si="237"/>
        <v>2379.9711286089241</v>
      </c>
      <c r="J762" s="37">
        <f t="shared" si="238"/>
        <v>2393.0944881889764</v>
      </c>
      <c r="K762" s="37">
        <f t="shared" si="247"/>
        <v>1</v>
      </c>
      <c r="L762" s="35">
        <f t="shared" si="252"/>
        <v>1067</v>
      </c>
      <c r="O762">
        <v>756</v>
      </c>
      <c r="P762">
        <f t="shared" si="248"/>
        <v>523</v>
      </c>
      <c r="Q762">
        <f t="shared" si="249"/>
        <v>1</v>
      </c>
      <c r="R762">
        <f t="shared" ca="1" si="250"/>
        <v>2</v>
      </c>
      <c r="S762" t="str">
        <f t="shared" ca="1" si="232"/>
        <v>ER-EC-6</v>
      </c>
      <c r="T762" t="str">
        <f t="shared" ca="1" si="239"/>
        <v>TCU</v>
      </c>
      <c r="U762" t="str">
        <f t="shared" ca="1" si="240"/>
        <v>QF, PY, CH, ZA</v>
      </c>
      <c r="V762" s="37">
        <f t="shared" ca="1" si="241"/>
        <v>1570.0787401574803</v>
      </c>
      <c r="W762" s="37">
        <f t="shared" ca="1" si="242"/>
        <v>1704.9212598425197</v>
      </c>
      <c r="X762" s="37">
        <f t="shared" ca="1" si="233"/>
        <v>3</v>
      </c>
      <c r="Y762" s="37">
        <f t="shared" ca="1" si="243"/>
        <v>3</v>
      </c>
      <c r="Z762" s="35">
        <f t="shared" ca="1" si="251"/>
        <v>1200</v>
      </c>
      <c r="AA762" s="35">
        <f t="shared" ca="1" si="234"/>
        <v>1600</v>
      </c>
      <c r="AB762" s="35">
        <f t="shared" ca="1" si="244"/>
        <v>1570.0787401574803</v>
      </c>
      <c r="AC762" s="35">
        <f t="shared" ca="1" si="245"/>
        <v>1600</v>
      </c>
      <c r="AD762" s="35">
        <f t="shared" ca="1" si="235"/>
        <v>29.921259842519703</v>
      </c>
    </row>
    <row r="763" spans="1:30" x14ac:dyDescent="0.25">
      <c r="A763" t="s">
        <v>46</v>
      </c>
      <c r="B763" t="s">
        <v>4</v>
      </c>
      <c r="C763" t="s">
        <v>5</v>
      </c>
      <c r="D763" s="37">
        <v>4619.0944881889764</v>
      </c>
      <c r="E763" s="37">
        <v>4636.1548556430444</v>
      </c>
      <c r="F763" s="37">
        <v>2226</v>
      </c>
      <c r="G763" s="37">
        <f t="shared" si="246"/>
        <v>4619.0944881889764</v>
      </c>
      <c r="H763" s="37">
        <f t="shared" si="236"/>
        <v>17.060367454068</v>
      </c>
      <c r="I763" s="37">
        <f t="shared" si="237"/>
        <v>2393.0944881889764</v>
      </c>
      <c r="J763" s="37">
        <f t="shared" si="238"/>
        <v>2410.1548556430444</v>
      </c>
      <c r="K763" s="37">
        <f t="shared" si="247"/>
        <v>2</v>
      </c>
      <c r="L763" s="35">
        <f t="shared" si="252"/>
        <v>1068</v>
      </c>
      <c r="O763">
        <v>757</v>
      </c>
      <c r="P763">
        <f t="shared" si="248"/>
        <v>523</v>
      </c>
      <c r="Q763">
        <f t="shared" si="249"/>
        <v>2</v>
      </c>
      <c r="R763">
        <f t="shared" ca="1" si="250"/>
        <v>2</v>
      </c>
      <c r="S763" t="str">
        <f t="shared" ca="1" si="232"/>
        <v>ER-EC-6</v>
      </c>
      <c r="T763" t="str">
        <f t="shared" ca="1" si="239"/>
        <v>TCU</v>
      </c>
      <c r="U763" t="str">
        <f t="shared" ca="1" si="240"/>
        <v>QF, PY, CH, ZA</v>
      </c>
      <c r="V763" s="37">
        <f t="shared" ca="1" si="241"/>
        <v>1570.0787401574803</v>
      </c>
      <c r="W763" s="37">
        <f t="shared" ca="1" si="242"/>
        <v>1704.9212598425197</v>
      </c>
      <c r="X763" s="37">
        <f t="shared" ca="1" si="233"/>
        <v>3</v>
      </c>
      <c r="Y763" s="37">
        <f t="shared" ca="1" si="243"/>
        <v>4</v>
      </c>
      <c r="Z763" s="35">
        <f t="shared" ca="1" si="251"/>
        <v>1600</v>
      </c>
      <c r="AA763" s="35">
        <f t="shared" ca="1" si="234"/>
        <v>2000</v>
      </c>
      <c r="AB763" s="35">
        <f t="shared" ca="1" si="244"/>
        <v>1600</v>
      </c>
      <c r="AC763" s="35">
        <f t="shared" ca="1" si="245"/>
        <v>1704.9212598425197</v>
      </c>
      <c r="AD763" s="35">
        <f t="shared" ca="1" si="235"/>
        <v>104.9212598425197</v>
      </c>
    </row>
    <row r="764" spans="1:30" x14ac:dyDescent="0.25">
      <c r="A764" t="s">
        <v>46</v>
      </c>
      <c r="B764" t="s">
        <v>11</v>
      </c>
      <c r="C764" t="s">
        <v>24</v>
      </c>
      <c r="D764" s="37">
        <v>4636.1548556430444</v>
      </c>
      <c r="E764" s="37">
        <v>4649.9343832020995</v>
      </c>
      <c r="F764" s="37">
        <v>2226</v>
      </c>
      <c r="G764" s="37">
        <f t="shared" si="246"/>
        <v>4636.1548556430444</v>
      </c>
      <c r="H764" s="37">
        <f t="shared" si="236"/>
        <v>13.779527559055168</v>
      </c>
      <c r="I764" s="37">
        <f t="shared" si="237"/>
        <v>2410.1548556430444</v>
      </c>
      <c r="J764" s="37">
        <f t="shared" si="238"/>
        <v>2423.9343832020995</v>
      </c>
      <c r="K764" s="37">
        <f t="shared" si="247"/>
        <v>1</v>
      </c>
      <c r="L764" s="35">
        <f t="shared" si="252"/>
        <v>1070</v>
      </c>
      <c r="O764">
        <v>758</v>
      </c>
      <c r="P764">
        <f t="shared" si="248"/>
        <v>524</v>
      </c>
      <c r="Q764">
        <f t="shared" si="249"/>
        <v>1</v>
      </c>
      <c r="R764">
        <f t="shared" ca="1" si="250"/>
        <v>1</v>
      </c>
      <c r="S764" t="str">
        <f t="shared" ca="1" si="232"/>
        <v>ER-EC-6</v>
      </c>
      <c r="T764" t="str">
        <f t="shared" ca="1" si="239"/>
        <v>WTA</v>
      </c>
      <c r="U764" t="str">
        <f t="shared" ca="1" si="240"/>
        <v>QF</v>
      </c>
      <c r="V764" s="37">
        <f t="shared" ca="1" si="241"/>
        <v>1704.9212598425197</v>
      </c>
      <c r="W764" s="37">
        <f t="shared" ca="1" si="242"/>
        <v>1744.9475065616798</v>
      </c>
      <c r="X764" s="37">
        <f t="shared" ca="1" si="233"/>
        <v>4</v>
      </c>
      <c r="Y764" s="37">
        <f t="shared" ca="1" si="243"/>
        <v>4</v>
      </c>
      <c r="Z764" s="35">
        <f t="shared" ca="1" si="251"/>
        <v>1600</v>
      </c>
      <c r="AA764" s="35">
        <f t="shared" ca="1" si="234"/>
        <v>2000</v>
      </c>
      <c r="AB764" s="35">
        <f t="shared" ca="1" si="244"/>
        <v>1704.9212598425197</v>
      </c>
      <c r="AC764" s="35">
        <f t="shared" ca="1" si="245"/>
        <v>1744.9475065616798</v>
      </c>
      <c r="AD764" s="35">
        <f t="shared" ca="1" si="235"/>
        <v>40.026246719160099</v>
      </c>
    </row>
    <row r="765" spans="1:30" x14ac:dyDescent="0.25">
      <c r="A765" t="s">
        <v>46</v>
      </c>
      <c r="B765" t="s">
        <v>4</v>
      </c>
      <c r="C765" t="s">
        <v>5</v>
      </c>
      <c r="D765" s="37">
        <v>4649.9343832020995</v>
      </c>
      <c r="E765" s="37">
        <v>4743.110236220472</v>
      </c>
      <c r="F765" s="37">
        <v>2226</v>
      </c>
      <c r="G765" s="37">
        <f t="shared" si="246"/>
        <v>4649.9343832020995</v>
      </c>
      <c r="H765" s="37">
        <f t="shared" si="236"/>
        <v>93.175853018372436</v>
      </c>
      <c r="I765" s="37">
        <f t="shared" si="237"/>
        <v>2423.9343832020995</v>
      </c>
      <c r="J765" s="37">
        <f t="shared" si="238"/>
        <v>2517.110236220472</v>
      </c>
      <c r="K765" s="37">
        <f t="shared" si="247"/>
        <v>1</v>
      </c>
      <c r="L765" s="35">
        <f t="shared" si="252"/>
        <v>1071</v>
      </c>
      <c r="O765">
        <v>759</v>
      </c>
      <c r="P765">
        <f t="shared" si="248"/>
        <v>525</v>
      </c>
      <c r="Q765">
        <f t="shared" si="249"/>
        <v>1</v>
      </c>
      <c r="R765">
        <f t="shared" ca="1" si="250"/>
        <v>2</v>
      </c>
      <c r="S765" t="str">
        <f t="shared" ca="1" si="232"/>
        <v>ER-EC-6</v>
      </c>
      <c r="T765" t="str">
        <f t="shared" ca="1" si="239"/>
        <v>WTA</v>
      </c>
      <c r="U765" t="str">
        <f t="shared" ca="1" si="240"/>
        <v>QF</v>
      </c>
      <c r="V765" s="37">
        <f t="shared" ca="1" si="241"/>
        <v>1744.9475065616798</v>
      </c>
      <c r="W765" s="37">
        <f t="shared" ca="1" si="242"/>
        <v>2005.1181102362202</v>
      </c>
      <c r="X765" s="37">
        <f t="shared" ca="1" si="233"/>
        <v>4</v>
      </c>
      <c r="Y765" s="37">
        <f t="shared" ca="1" si="243"/>
        <v>4</v>
      </c>
      <c r="Z765" s="35">
        <f t="shared" ca="1" si="251"/>
        <v>1600</v>
      </c>
      <c r="AA765" s="35">
        <f t="shared" ca="1" si="234"/>
        <v>2000</v>
      </c>
      <c r="AB765" s="35">
        <f t="shared" ca="1" si="244"/>
        <v>1744.9475065616798</v>
      </c>
      <c r="AC765" s="35">
        <f t="shared" ca="1" si="245"/>
        <v>2000</v>
      </c>
      <c r="AD765" s="35">
        <f t="shared" ca="1" si="235"/>
        <v>255.0524934383202</v>
      </c>
    </row>
    <row r="766" spans="1:30" x14ac:dyDescent="0.25">
      <c r="A766" t="s">
        <v>46</v>
      </c>
      <c r="B766" t="s">
        <v>11</v>
      </c>
      <c r="C766" t="s">
        <v>24</v>
      </c>
      <c r="D766" s="37">
        <v>4743.110236220472</v>
      </c>
      <c r="E766" s="37">
        <v>4750</v>
      </c>
      <c r="F766" s="37">
        <v>2226</v>
      </c>
      <c r="G766" s="37">
        <f t="shared" si="246"/>
        <v>4743.110236220472</v>
      </c>
      <c r="H766" s="37">
        <f t="shared" si="236"/>
        <v>6.8897637795280389</v>
      </c>
      <c r="I766" s="37">
        <f t="shared" si="237"/>
        <v>2517.110236220472</v>
      </c>
      <c r="J766" s="37">
        <f t="shared" si="238"/>
        <v>2524</v>
      </c>
      <c r="K766" s="37">
        <f t="shared" si="247"/>
        <v>1</v>
      </c>
      <c r="L766" s="35">
        <f t="shared" si="252"/>
        <v>1072</v>
      </c>
      <c r="O766">
        <v>760</v>
      </c>
      <c r="P766">
        <f t="shared" si="248"/>
        <v>525</v>
      </c>
      <c r="Q766">
        <f t="shared" si="249"/>
        <v>2</v>
      </c>
      <c r="R766">
        <f t="shared" ca="1" si="250"/>
        <v>2</v>
      </c>
      <c r="S766" t="str">
        <f t="shared" ref="S766:S829" ca="1" si="253">OFFSET($A$6,P766,0)</f>
        <v>ER-EC-6</v>
      </c>
      <c r="T766" t="str">
        <f t="shared" ca="1" si="239"/>
        <v>WTA</v>
      </c>
      <c r="U766" t="str">
        <f t="shared" ca="1" si="240"/>
        <v>QF</v>
      </c>
      <c r="V766" s="37">
        <f t="shared" ca="1" si="241"/>
        <v>1744.9475065616798</v>
      </c>
      <c r="W766" s="37">
        <f t="shared" ca="1" si="242"/>
        <v>2005.1181102362202</v>
      </c>
      <c r="X766" s="37">
        <f t="shared" ref="X766:X829" ca="1" si="254">TRUNC(V766/400)</f>
        <v>4</v>
      </c>
      <c r="Y766" s="37">
        <f t="shared" ca="1" si="243"/>
        <v>5</v>
      </c>
      <c r="Z766" s="35">
        <f t="shared" ca="1" si="251"/>
        <v>2000</v>
      </c>
      <c r="AA766" s="35">
        <f t="shared" ref="AA766:AA829" ca="1" si="255">400*(Y766+1)</f>
        <v>2400</v>
      </c>
      <c r="AB766" s="35">
        <f t="shared" ca="1" si="244"/>
        <v>2000</v>
      </c>
      <c r="AC766" s="35">
        <f t="shared" ca="1" si="245"/>
        <v>2005.1181102362202</v>
      </c>
      <c r="AD766" s="35">
        <f t="shared" ref="AD766:AD829" ca="1" si="256">AC766-AB766</f>
        <v>5.1181102362202182</v>
      </c>
    </row>
    <row r="767" spans="1:30" x14ac:dyDescent="0.25">
      <c r="A767" t="s">
        <v>46</v>
      </c>
      <c r="B767" t="s">
        <v>4</v>
      </c>
      <c r="C767" t="s">
        <v>5</v>
      </c>
      <c r="D767" s="37">
        <v>4750</v>
      </c>
      <c r="E767" s="37">
        <v>4817.9133858267714</v>
      </c>
      <c r="F767" s="37">
        <v>2226</v>
      </c>
      <c r="G767" s="37">
        <f t="shared" si="246"/>
        <v>4750</v>
      </c>
      <c r="H767" s="37">
        <f t="shared" si="236"/>
        <v>67.913385826771446</v>
      </c>
      <c r="I767" s="37">
        <f t="shared" si="237"/>
        <v>2524</v>
      </c>
      <c r="J767" s="37">
        <f t="shared" si="238"/>
        <v>2591.9133858267714</v>
      </c>
      <c r="K767" s="37">
        <f t="shared" si="247"/>
        <v>1</v>
      </c>
      <c r="L767" s="35">
        <f t="shared" si="252"/>
        <v>1073</v>
      </c>
      <c r="O767">
        <v>761</v>
      </c>
      <c r="P767">
        <f t="shared" si="248"/>
        <v>526</v>
      </c>
      <c r="Q767">
        <f t="shared" si="249"/>
        <v>1</v>
      </c>
      <c r="R767">
        <f t="shared" ca="1" si="250"/>
        <v>1</v>
      </c>
      <c r="S767" t="str">
        <f t="shared" ca="1" si="253"/>
        <v>ER-EC-6</v>
      </c>
      <c r="T767" t="str">
        <f t="shared" ca="1" si="239"/>
        <v>WTA</v>
      </c>
      <c r="U767" t="str">
        <f t="shared" ca="1" si="240"/>
        <v>QF</v>
      </c>
      <c r="V767" s="37">
        <f t="shared" ca="1" si="241"/>
        <v>2005.1181102362202</v>
      </c>
      <c r="W767" s="37">
        <f t="shared" ca="1" si="242"/>
        <v>2133.070866141732</v>
      </c>
      <c r="X767" s="37">
        <f t="shared" ca="1" si="254"/>
        <v>5</v>
      </c>
      <c r="Y767" s="37">
        <f t="shared" ca="1" si="243"/>
        <v>5</v>
      </c>
      <c r="Z767" s="35">
        <f t="shared" ca="1" si="251"/>
        <v>2000</v>
      </c>
      <c r="AA767" s="35">
        <f t="shared" ca="1" si="255"/>
        <v>2400</v>
      </c>
      <c r="AB767" s="35">
        <f t="shared" ca="1" si="244"/>
        <v>2005.1181102362202</v>
      </c>
      <c r="AC767" s="35">
        <f t="shared" ca="1" si="245"/>
        <v>2133.070866141732</v>
      </c>
      <c r="AD767" s="35">
        <f t="shared" ca="1" si="256"/>
        <v>127.95275590551182</v>
      </c>
    </row>
    <row r="768" spans="1:30" x14ac:dyDescent="0.25">
      <c r="A768" t="s">
        <v>46</v>
      </c>
      <c r="B768" t="s">
        <v>11</v>
      </c>
      <c r="C768" t="s">
        <v>24</v>
      </c>
      <c r="D768" s="37">
        <v>4817.9133858267714</v>
      </c>
      <c r="E768" s="37">
        <v>4829.0682414698167</v>
      </c>
      <c r="F768" s="37">
        <v>2226</v>
      </c>
      <c r="G768" s="37">
        <f t="shared" si="246"/>
        <v>4817.9133858267714</v>
      </c>
      <c r="H768" s="37">
        <f t="shared" si="236"/>
        <v>11.154855643045266</v>
      </c>
      <c r="I768" s="37">
        <f t="shared" si="237"/>
        <v>2591.9133858267714</v>
      </c>
      <c r="J768" s="37">
        <f t="shared" si="238"/>
        <v>2603.0682414698167</v>
      </c>
      <c r="K768" s="37">
        <f t="shared" si="247"/>
        <v>1</v>
      </c>
      <c r="L768" s="35">
        <f t="shared" si="252"/>
        <v>1074</v>
      </c>
      <c r="O768">
        <v>762</v>
      </c>
      <c r="P768">
        <f t="shared" si="248"/>
        <v>527</v>
      </c>
      <c r="Q768">
        <f t="shared" si="249"/>
        <v>1</v>
      </c>
      <c r="R768">
        <f t="shared" ca="1" si="250"/>
        <v>1</v>
      </c>
      <c r="S768" t="str">
        <f t="shared" ca="1" si="253"/>
        <v>ER-EC-6</v>
      </c>
      <c r="T768" t="str">
        <f t="shared" ca="1" si="239"/>
        <v>TCU</v>
      </c>
      <c r="U768" t="str">
        <f t="shared" ca="1" si="240"/>
        <v>QF, PY, CH</v>
      </c>
      <c r="V768" s="37">
        <f t="shared" ca="1" si="241"/>
        <v>2133.070866141732</v>
      </c>
      <c r="W768" s="37">
        <f t="shared" ca="1" si="242"/>
        <v>2182.9396325459315</v>
      </c>
      <c r="X768" s="37">
        <f t="shared" ca="1" si="254"/>
        <v>5</v>
      </c>
      <c r="Y768" s="37">
        <f t="shared" ca="1" si="243"/>
        <v>5</v>
      </c>
      <c r="Z768" s="35">
        <f t="shared" ca="1" si="251"/>
        <v>2000</v>
      </c>
      <c r="AA768" s="35">
        <f t="shared" ca="1" si="255"/>
        <v>2400</v>
      </c>
      <c r="AB768" s="35">
        <f t="shared" ca="1" si="244"/>
        <v>2133.070866141732</v>
      </c>
      <c r="AC768" s="35">
        <f t="shared" ca="1" si="245"/>
        <v>2182.9396325459315</v>
      </c>
      <c r="AD768" s="35">
        <f t="shared" ca="1" si="256"/>
        <v>49.868766404199505</v>
      </c>
    </row>
    <row r="769" spans="1:30" x14ac:dyDescent="0.25">
      <c r="A769" t="s">
        <v>46</v>
      </c>
      <c r="B769" t="s">
        <v>9</v>
      </c>
      <c r="C769" t="s">
        <v>47</v>
      </c>
      <c r="D769" s="37">
        <v>4829.0682414698167</v>
      </c>
      <c r="E769" s="37">
        <v>5050</v>
      </c>
      <c r="F769" s="37">
        <v>2226</v>
      </c>
      <c r="G769" s="37">
        <f t="shared" si="246"/>
        <v>4829.0682414698167</v>
      </c>
      <c r="H769" s="37">
        <f t="shared" si="236"/>
        <v>220.93175853018329</v>
      </c>
      <c r="I769" s="37">
        <f t="shared" si="237"/>
        <v>2603.0682414698167</v>
      </c>
      <c r="J769" s="37">
        <f t="shared" si="238"/>
        <v>2824</v>
      </c>
      <c r="K769" s="37">
        <f t="shared" si="247"/>
        <v>2</v>
      </c>
      <c r="L769" s="35">
        <f t="shared" si="252"/>
        <v>1075</v>
      </c>
      <c r="O769">
        <v>763</v>
      </c>
      <c r="P769">
        <f t="shared" si="248"/>
        <v>528</v>
      </c>
      <c r="Q769">
        <f t="shared" si="249"/>
        <v>1</v>
      </c>
      <c r="R769">
        <f t="shared" ca="1" si="250"/>
        <v>1</v>
      </c>
      <c r="S769" t="str">
        <f t="shared" ca="1" si="253"/>
        <v>ER-EC-6</v>
      </c>
      <c r="T769" t="str">
        <f t="shared" ca="1" si="239"/>
        <v>TCU</v>
      </c>
      <c r="U769" t="str">
        <f t="shared" ca="1" si="240"/>
        <v>QF, PY, CH</v>
      </c>
      <c r="V769" s="37">
        <f t="shared" ca="1" si="241"/>
        <v>2182.9396325459315</v>
      </c>
      <c r="W769" s="37">
        <f t="shared" ca="1" si="242"/>
        <v>2287.9265091863517</v>
      </c>
      <c r="X769" s="37">
        <f t="shared" ca="1" si="254"/>
        <v>5</v>
      </c>
      <c r="Y769" s="37">
        <f t="shared" ca="1" si="243"/>
        <v>5</v>
      </c>
      <c r="Z769" s="35">
        <f t="shared" ca="1" si="251"/>
        <v>2000</v>
      </c>
      <c r="AA769" s="35">
        <f t="shared" ca="1" si="255"/>
        <v>2400</v>
      </c>
      <c r="AB769" s="35">
        <f t="shared" ca="1" si="244"/>
        <v>2182.9396325459315</v>
      </c>
      <c r="AC769" s="35">
        <f t="shared" ca="1" si="245"/>
        <v>2287.9265091863517</v>
      </c>
      <c r="AD769" s="35">
        <f t="shared" ca="1" si="256"/>
        <v>104.98687664042018</v>
      </c>
    </row>
    <row r="770" spans="1:30" x14ac:dyDescent="0.25">
      <c r="A770" t="s">
        <v>59</v>
      </c>
      <c r="B770" t="s">
        <v>11</v>
      </c>
      <c r="C770" t="s">
        <v>18</v>
      </c>
      <c r="D770" s="37">
        <v>1930.1181102362202</v>
      </c>
      <c r="E770" s="37">
        <v>2084.9737532808399</v>
      </c>
      <c r="F770" s="37">
        <v>2062</v>
      </c>
      <c r="G770" s="37">
        <f t="shared" si="246"/>
        <v>2062</v>
      </c>
      <c r="H770" s="37">
        <f t="shared" si="236"/>
        <v>22.973753280839901</v>
      </c>
      <c r="I770" s="37">
        <f t="shared" si="237"/>
        <v>0</v>
      </c>
      <c r="J770" s="37">
        <f t="shared" si="238"/>
        <v>22.973753280839901</v>
      </c>
      <c r="K770" s="37">
        <f t="shared" si="247"/>
        <v>1</v>
      </c>
      <c r="L770" s="35">
        <f t="shared" si="252"/>
        <v>1077</v>
      </c>
      <c r="O770">
        <v>764</v>
      </c>
      <c r="P770">
        <f t="shared" si="248"/>
        <v>529</v>
      </c>
      <c r="Q770">
        <f t="shared" si="249"/>
        <v>1</v>
      </c>
      <c r="R770">
        <f t="shared" ca="1" si="250"/>
        <v>2</v>
      </c>
      <c r="S770" t="str">
        <f t="shared" ca="1" si="253"/>
        <v>ER-EC-6</v>
      </c>
      <c r="T770" t="str">
        <f t="shared" ca="1" si="239"/>
        <v>TCU</v>
      </c>
      <c r="U770" t="str">
        <f t="shared" ca="1" si="240"/>
        <v>QF, PY, CH</v>
      </c>
      <c r="V770" s="37">
        <f t="shared" ca="1" si="241"/>
        <v>2287.9265091863517</v>
      </c>
      <c r="W770" s="37">
        <f t="shared" ca="1" si="242"/>
        <v>2534.9737532808399</v>
      </c>
      <c r="X770" s="37">
        <f t="shared" ca="1" si="254"/>
        <v>5</v>
      </c>
      <c r="Y770" s="37">
        <f t="shared" ca="1" si="243"/>
        <v>5</v>
      </c>
      <c r="Z770" s="35">
        <f t="shared" ca="1" si="251"/>
        <v>2000</v>
      </c>
      <c r="AA770" s="35">
        <f t="shared" ca="1" si="255"/>
        <v>2400</v>
      </c>
      <c r="AB770" s="35">
        <f t="shared" ca="1" si="244"/>
        <v>2287.9265091863517</v>
      </c>
      <c r="AC770" s="35">
        <f t="shared" ca="1" si="245"/>
        <v>2400</v>
      </c>
      <c r="AD770" s="35">
        <f t="shared" ca="1" si="256"/>
        <v>112.07349081364828</v>
      </c>
    </row>
    <row r="771" spans="1:30" x14ac:dyDescent="0.25">
      <c r="A771" t="s">
        <v>59</v>
      </c>
      <c r="B771" t="s">
        <v>9</v>
      </c>
      <c r="C771" t="s">
        <v>60</v>
      </c>
      <c r="D771" s="37">
        <v>2084.9737532808399</v>
      </c>
      <c r="E771" s="37">
        <v>2137.1391076115483</v>
      </c>
      <c r="F771" s="37">
        <v>2062</v>
      </c>
      <c r="G771" s="37">
        <f t="shared" si="246"/>
        <v>2084.9737532808399</v>
      </c>
      <c r="H771" s="37">
        <f t="shared" si="236"/>
        <v>52.165354330708396</v>
      </c>
      <c r="I771" s="37">
        <f t="shared" si="237"/>
        <v>22.973753280839901</v>
      </c>
      <c r="J771" s="37">
        <f t="shared" si="238"/>
        <v>75.139107611548297</v>
      </c>
      <c r="K771" s="37">
        <f t="shared" si="247"/>
        <v>1</v>
      </c>
      <c r="L771" s="35">
        <f t="shared" si="252"/>
        <v>1078</v>
      </c>
      <c r="O771">
        <v>765</v>
      </c>
      <c r="P771">
        <f t="shared" si="248"/>
        <v>529</v>
      </c>
      <c r="Q771">
        <f t="shared" si="249"/>
        <v>2</v>
      </c>
      <c r="R771">
        <f t="shared" ca="1" si="250"/>
        <v>2</v>
      </c>
      <c r="S771" t="str">
        <f t="shared" ca="1" si="253"/>
        <v>ER-EC-6</v>
      </c>
      <c r="T771" t="str">
        <f t="shared" ca="1" si="239"/>
        <v>TCU</v>
      </c>
      <c r="U771" t="str">
        <f t="shared" ca="1" si="240"/>
        <v>QF, PY, CH</v>
      </c>
      <c r="V771" s="37">
        <f t="shared" ca="1" si="241"/>
        <v>2287.9265091863517</v>
      </c>
      <c r="W771" s="37">
        <f t="shared" ca="1" si="242"/>
        <v>2534.9737532808399</v>
      </c>
      <c r="X771" s="37">
        <f t="shared" ca="1" si="254"/>
        <v>5</v>
      </c>
      <c r="Y771" s="37">
        <f t="shared" ca="1" si="243"/>
        <v>6</v>
      </c>
      <c r="Z771" s="35">
        <f t="shared" ca="1" si="251"/>
        <v>2400</v>
      </c>
      <c r="AA771" s="35">
        <f t="shared" ca="1" si="255"/>
        <v>2800</v>
      </c>
      <c r="AB771" s="35">
        <f t="shared" ca="1" si="244"/>
        <v>2400</v>
      </c>
      <c r="AC771" s="35">
        <f t="shared" ca="1" si="245"/>
        <v>2534.9737532808399</v>
      </c>
      <c r="AD771" s="35">
        <f t="shared" ca="1" si="256"/>
        <v>134.9737532808399</v>
      </c>
    </row>
    <row r="772" spans="1:30" x14ac:dyDescent="0.25">
      <c r="A772" t="s">
        <v>59</v>
      </c>
      <c r="B772" t="s">
        <v>11</v>
      </c>
      <c r="C772" t="s">
        <v>12</v>
      </c>
      <c r="D772" s="37">
        <v>2137.1391076115483</v>
      </c>
      <c r="E772" s="37">
        <v>2229.9868766404202</v>
      </c>
      <c r="F772" s="37">
        <v>2062</v>
      </c>
      <c r="G772" s="37">
        <f t="shared" si="246"/>
        <v>2137.1391076115483</v>
      </c>
      <c r="H772" s="37">
        <f t="shared" si="236"/>
        <v>92.84776902887188</v>
      </c>
      <c r="I772" s="37">
        <f t="shared" si="237"/>
        <v>75.139107611548297</v>
      </c>
      <c r="J772" s="37">
        <f t="shared" si="238"/>
        <v>167.98687664042018</v>
      </c>
      <c r="K772" s="37">
        <f t="shared" si="247"/>
        <v>1</v>
      </c>
      <c r="L772" s="35">
        <f t="shared" si="252"/>
        <v>1079</v>
      </c>
      <c r="O772">
        <v>766</v>
      </c>
      <c r="P772">
        <f t="shared" si="248"/>
        <v>530</v>
      </c>
      <c r="Q772">
        <f t="shared" si="249"/>
        <v>1</v>
      </c>
      <c r="R772">
        <f t="shared" ca="1" si="250"/>
        <v>1</v>
      </c>
      <c r="S772" t="str">
        <f t="shared" ca="1" si="253"/>
        <v>ER-EC-6</v>
      </c>
      <c r="T772" t="str">
        <f t="shared" ca="1" si="239"/>
        <v>TCU</v>
      </c>
      <c r="U772" t="str">
        <f t="shared" ca="1" si="240"/>
        <v>QF, PY</v>
      </c>
      <c r="V772" s="37">
        <f t="shared" ca="1" si="241"/>
        <v>2534.9737532808399</v>
      </c>
      <c r="W772" s="37">
        <f t="shared" ca="1" si="242"/>
        <v>2604.8556430446192</v>
      </c>
      <c r="X772" s="37">
        <f t="shared" ca="1" si="254"/>
        <v>6</v>
      </c>
      <c r="Y772" s="37">
        <f t="shared" ca="1" si="243"/>
        <v>6</v>
      </c>
      <c r="Z772" s="35">
        <f t="shared" ca="1" si="251"/>
        <v>2400</v>
      </c>
      <c r="AA772" s="35">
        <f t="shared" ca="1" si="255"/>
        <v>2800</v>
      </c>
      <c r="AB772" s="35">
        <f t="shared" ca="1" si="244"/>
        <v>2534.9737532808399</v>
      </c>
      <c r="AC772" s="35">
        <f t="shared" ca="1" si="245"/>
        <v>2604.8556430446192</v>
      </c>
      <c r="AD772" s="35">
        <f t="shared" ca="1" si="256"/>
        <v>69.881889763779327</v>
      </c>
    </row>
    <row r="773" spans="1:30" x14ac:dyDescent="0.25">
      <c r="A773" t="s">
        <v>59</v>
      </c>
      <c r="B773" t="s">
        <v>11</v>
      </c>
      <c r="C773" t="s">
        <v>12</v>
      </c>
      <c r="D773" s="37">
        <v>2229.9868766404202</v>
      </c>
      <c r="E773" s="37">
        <v>2814.9606299212596</v>
      </c>
      <c r="F773" s="37">
        <v>2062</v>
      </c>
      <c r="G773" s="37">
        <f t="shared" si="246"/>
        <v>2229.9868766404202</v>
      </c>
      <c r="H773" s="37">
        <f t="shared" ref="H773:H836" si="257">E773-G773</f>
        <v>584.97375328083945</v>
      </c>
      <c r="I773" s="37">
        <f t="shared" ref="I773:I836" si="258">IF(G773=F773,0,I772+H772)</f>
        <v>167.98687664042018</v>
      </c>
      <c r="J773" s="37">
        <f t="shared" ref="J773:J836" si="259">I773+H773</f>
        <v>752.96062992125962</v>
      </c>
      <c r="K773" s="37">
        <f t="shared" si="247"/>
        <v>2</v>
      </c>
      <c r="L773" s="35">
        <f t="shared" si="252"/>
        <v>1080</v>
      </c>
      <c r="O773">
        <v>767</v>
      </c>
      <c r="P773">
        <f t="shared" si="248"/>
        <v>531</v>
      </c>
      <c r="Q773">
        <f t="shared" si="249"/>
        <v>1</v>
      </c>
      <c r="R773">
        <f t="shared" ca="1" si="250"/>
        <v>1</v>
      </c>
      <c r="S773" t="str">
        <f t="shared" ca="1" si="253"/>
        <v>ER-EC-6</v>
      </c>
      <c r="T773" t="str">
        <f t="shared" ca="1" si="239"/>
        <v>LFA</v>
      </c>
      <c r="U773" t="str">
        <f t="shared" ca="1" si="240"/>
        <v>QF, CH, PY, CC</v>
      </c>
      <c r="V773" s="37">
        <f t="shared" ca="1" si="241"/>
        <v>2604.8556430446192</v>
      </c>
      <c r="W773" s="37">
        <f t="shared" ca="1" si="242"/>
        <v>2684.9081364829399</v>
      </c>
      <c r="X773" s="37">
        <f t="shared" ca="1" si="254"/>
        <v>6</v>
      </c>
      <c r="Y773" s="37">
        <f t="shared" ca="1" si="243"/>
        <v>6</v>
      </c>
      <c r="Z773" s="35">
        <f t="shared" ca="1" si="251"/>
        <v>2400</v>
      </c>
      <c r="AA773" s="35">
        <f t="shared" ca="1" si="255"/>
        <v>2800</v>
      </c>
      <c r="AB773" s="35">
        <f t="shared" ca="1" si="244"/>
        <v>2604.8556430446192</v>
      </c>
      <c r="AC773" s="35">
        <f t="shared" ca="1" si="245"/>
        <v>2684.9081364829399</v>
      </c>
      <c r="AD773" s="35">
        <f t="shared" ca="1" si="256"/>
        <v>80.052493438320653</v>
      </c>
    </row>
    <row r="774" spans="1:30" x14ac:dyDescent="0.25">
      <c r="A774" t="s">
        <v>59</v>
      </c>
      <c r="B774" t="s">
        <v>9</v>
      </c>
      <c r="C774" t="s">
        <v>5</v>
      </c>
      <c r="D774" s="37">
        <v>2814.9606299212596</v>
      </c>
      <c r="E774" s="37">
        <v>2892.060367454068</v>
      </c>
      <c r="F774" s="37">
        <v>2062</v>
      </c>
      <c r="G774" s="37">
        <f t="shared" si="246"/>
        <v>2814.9606299212596</v>
      </c>
      <c r="H774" s="37">
        <f t="shared" si="257"/>
        <v>77.099737532808376</v>
      </c>
      <c r="I774" s="37">
        <f t="shared" si="258"/>
        <v>752.96062992125962</v>
      </c>
      <c r="J774" s="37">
        <f t="shared" si="259"/>
        <v>830.060367454068</v>
      </c>
      <c r="K774" s="37">
        <f t="shared" si="247"/>
        <v>2</v>
      </c>
      <c r="L774" s="35">
        <f t="shared" si="252"/>
        <v>1082</v>
      </c>
      <c r="O774">
        <v>768</v>
      </c>
      <c r="P774">
        <f t="shared" si="248"/>
        <v>532</v>
      </c>
      <c r="Q774">
        <f t="shared" si="249"/>
        <v>1</v>
      </c>
      <c r="R774">
        <f t="shared" ca="1" si="250"/>
        <v>2</v>
      </c>
      <c r="S774" t="str">
        <f t="shared" ca="1" si="253"/>
        <v>ER-EC-6</v>
      </c>
      <c r="T774" t="str">
        <f t="shared" ca="1" si="239"/>
        <v>TCU</v>
      </c>
      <c r="U774" t="str">
        <f t="shared" ca="1" si="240"/>
        <v>QF, PY</v>
      </c>
      <c r="V774" s="37">
        <f t="shared" ca="1" si="241"/>
        <v>2684.9081364829399</v>
      </c>
      <c r="W774" s="37">
        <f t="shared" ca="1" si="242"/>
        <v>2849.9343832020995</v>
      </c>
      <c r="X774" s="37">
        <f t="shared" ca="1" si="254"/>
        <v>6</v>
      </c>
      <c r="Y774" s="37">
        <f t="shared" ca="1" si="243"/>
        <v>6</v>
      </c>
      <c r="Z774" s="35">
        <f t="shared" ca="1" si="251"/>
        <v>2400</v>
      </c>
      <c r="AA774" s="35">
        <f t="shared" ca="1" si="255"/>
        <v>2800</v>
      </c>
      <c r="AB774" s="35">
        <f t="shared" ca="1" si="244"/>
        <v>2684.9081364829399</v>
      </c>
      <c r="AC774" s="35">
        <f t="shared" ca="1" si="245"/>
        <v>2800</v>
      </c>
      <c r="AD774" s="35">
        <f t="shared" ca="1" si="256"/>
        <v>115.09186351706012</v>
      </c>
    </row>
    <row r="775" spans="1:30" x14ac:dyDescent="0.25">
      <c r="A775" t="s">
        <v>59</v>
      </c>
      <c r="B775" t="s">
        <v>11</v>
      </c>
      <c r="C775" t="s">
        <v>12</v>
      </c>
      <c r="D775" s="37">
        <v>2892.060367454068</v>
      </c>
      <c r="E775" s="37">
        <v>3098.0971128608921</v>
      </c>
      <c r="F775" s="37">
        <v>2062</v>
      </c>
      <c r="G775" s="37">
        <f t="shared" si="246"/>
        <v>2892.060367454068</v>
      </c>
      <c r="H775" s="37">
        <f t="shared" si="257"/>
        <v>206.03674540682414</v>
      </c>
      <c r="I775" s="37">
        <f t="shared" si="258"/>
        <v>830.060367454068</v>
      </c>
      <c r="J775" s="37">
        <f t="shared" si="259"/>
        <v>1036.0971128608921</v>
      </c>
      <c r="K775" s="37">
        <f t="shared" si="247"/>
        <v>1</v>
      </c>
      <c r="L775" s="35">
        <f t="shared" si="252"/>
        <v>1084</v>
      </c>
      <c r="O775">
        <v>769</v>
      </c>
      <c r="P775">
        <f t="shared" si="248"/>
        <v>532</v>
      </c>
      <c r="Q775">
        <f t="shared" si="249"/>
        <v>2</v>
      </c>
      <c r="R775">
        <f t="shared" ca="1" si="250"/>
        <v>2</v>
      </c>
      <c r="S775" t="str">
        <f t="shared" ca="1" si="253"/>
        <v>ER-EC-6</v>
      </c>
      <c r="T775" t="str">
        <f t="shared" ref="T775:T838" ca="1" si="260">OFFSET($B$6,$P775,0)</f>
        <v>TCU</v>
      </c>
      <c r="U775" t="str">
        <f t="shared" ref="U775:U838" ca="1" si="261">OFFSET($C$6,$P775,0)</f>
        <v>QF, PY</v>
      </c>
      <c r="V775" s="37">
        <f t="shared" ref="V775:V838" ca="1" si="262">OFFSET($I$6,$P775,0)</f>
        <v>2684.9081364829399</v>
      </c>
      <c r="W775" s="37">
        <f t="shared" ref="W775:W838" ca="1" si="263">OFFSET($J$6,$P775,0)</f>
        <v>2849.9343832020995</v>
      </c>
      <c r="X775" s="37">
        <f t="shared" ca="1" si="254"/>
        <v>6</v>
      </c>
      <c r="Y775" s="37">
        <f t="shared" ref="Y775:Y838" ca="1" si="264">IF(Q775=1,X775,Y774+1)</f>
        <v>7</v>
      </c>
      <c r="Z775" s="35">
        <f t="shared" ca="1" si="251"/>
        <v>2800</v>
      </c>
      <c r="AA775" s="35">
        <f t="shared" ca="1" si="255"/>
        <v>3200</v>
      </c>
      <c r="AB775" s="35">
        <f t="shared" ref="AB775:AB838" ca="1" si="265">IF(Q775=1,V775,Z775)</f>
        <v>2800</v>
      </c>
      <c r="AC775" s="35">
        <f t="shared" ref="AC775:AC838" ca="1" si="266">IF(Q775=R775,W775,AA775)</f>
        <v>2849.9343832020995</v>
      </c>
      <c r="AD775" s="35">
        <f t="shared" ca="1" si="256"/>
        <v>49.934383202099525</v>
      </c>
    </row>
    <row r="776" spans="1:30" x14ac:dyDescent="0.25">
      <c r="A776" t="s">
        <v>59</v>
      </c>
      <c r="B776" t="s">
        <v>9</v>
      </c>
      <c r="C776" t="s">
        <v>5</v>
      </c>
      <c r="D776" s="37">
        <v>3098.0971128608921</v>
      </c>
      <c r="E776" s="37">
        <v>3291.9947506561675</v>
      </c>
      <c r="F776" s="37">
        <v>2062</v>
      </c>
      <c r="G776" s="37">
        <f t="shared" ref="G776:G839" si="267">IF(A775=A776,D776,F776)</f>
        <v>3098.0971128608921</v>
      </c>
      <c r="H776" s="37">
        <f t="shared" si="257"/>
        <v>193.89763779527539</v>
      </c>
      <c r="I776" s="37">
        <f t="shared" si="258"/>
        <v>1036.0971128608921</v>
      </c>
      <c r="J776" s="37">
        <f t="shared" si="259"/>
        <v>1229.9947506561675</v>
      </c>
      <c r="K776" s="37">
        <f t="shared" ref="K776:K839" si="268">((INT(J776/400)+1) - (INT(I776/400)+1))+1</f>
        <v>2</v>
      </c>
      <c r="L776" s="35">
        <f t="shared" si="252"/>
        <v>1085</v>
      </c>
      <c r="O776">
        <v>770</v>
      </c>
      <c r="P776">
        <f t="shared" ref="P776:P839" si="269">MATCH(O776,$L$7:$L$99991)</f>
        <v>533</v>
      </c>
      <c r="Q776">
        <f t="shared" ref="Q776:Q839" si="270">IF(P776=P775,Q775+1,1)</f>
        <v>1</v>
      </c>
      <c r="R776">
        <f t="shared" ref="R776:R839" ca="1" si="271">OFFSET($K$6,P776,0)</f>
        <v>1</v>
      </c>
      <c r="S776" t="str">
        <f t="shared" ca="1" si="253"/>
        <v>ER-EC-6</v>
      </c>
      <c r="T776" t="str">
        <f t="shared" ca="1" si="260"/>
        <v>LFA</v>
      </c>
      <c r="U776" t="str">
        <f t="shared" ca="1" si="261"/>
        <v>QF, PY, CH</v>
      </c>
      <c r="V776" s="37">
        <f t="shared" ca="1" si="262"/>
        <v>2849.9343832020995</v>
      </c>
      <c r="W776" s="37">
        <f t="shared" ca="1" si="263"/>
        <v>3039.8950131233596</v>
      </c>
      <c r="X776" s="37">
        <f t="shared" ca="1" si="254"/>
        <v>7</v>
      </c>
      <c r="Y776" s="37">
        <f t="shared" ca="1" si="264"/>
        <v>7</v>
      </c>
      <c r="Z776" s="35">
        <f t="shared" ref="Z776:Z839" ca="1" si="272">AA776-400</f>
        <v>2800</v>
      </c>
      <c r="AA776" s="35">
        <f t="shared" ca="1" si="255"/>
        <v>3200</v>
      </c>
      <c r="AB776" s="35">
        <f t="shared" ca="1" si="265"/>
        <v>2849.9343832020995</v>
      </c>
      <c r="AC776" s="35">
        <f t="shared" ca="1" si="266"/>
        <v>3039.8950131233596</v>
      </c>
      <c r="AD776" s="35">
        <f t="shared" ca="1" si="256"/>
        <v>189.96062992126008</v>
      </c>
    </row>
    <row r="777" spans="1:30" x14ac:dyDescent="0.25">
      <c r="A777" t="s">
        <v>146</v>
      </c>
      <c r="B777" t="s">
        <v>9</v>
      </c>
      <c r="C777" t="s">
        <v>5</v>
      </c>
      <c r="D777" s="37">
        <v>1580.0524934383202</v>
      </c>
      <c r="E777" s="37">
        <v>2149.9343832020995</v>
      </c>
      <c r="F777" s="37">
        <v>2052</v>
      </c>
      <c r="G777" s="37">
        <f t="shared" si="267"/>
        <v>2052</v>
      </c>
      <c r="H777" s="37">
        <f t="shared" si="257"/>
        <v>97.934383202099525</v>
      </c>
      <c r="I777" s="37">
        <f t="shared" si="258"/>
        <v>0</v>
      </c>
      <c r="J777" s="37">
        <f t="shared" si="259"/>
        <v>97.934383202099525</v>
      </c>
      <c r="K777" s="37">
        <f t="shared" si="268"/>
        <v>1</v>
      </c>
      <c r="L777" s="35">
        <f t="shared" ref="L777:L840" si="273">L776+K776</f>
        <v>1087</v>
      </c>
      <c r="O777">
        <v>771</v>
      </c>
      <c r="P777">
        <f t="shared" si="269"/>
        <v>534</v>
      </c>
      <c r="Q777">
        <f t="shared" si="270"/>
        <v>1</v>
      </c>
      <c r="R777">
        <f t="shared" ca="1" si="271"/>
        <v>1</v>
      </c>
      <c r="S777" t="str">
        <f t="shared" ca="1" si="253"/>
        <v>ER-EC-6</v>
      </c>
      <c r="T777" t="str">
        <f t="shared" ca="1" si="260"/>
        <v>TCU</v>
      </c>
      <c r="U777" t="str">
        <f t="shared" ca="1" si="261"/>
        <v>QF, PY, CH</v>
      </c>
      <c r="V777" s="37">
        <f t="shared" ca="1" si="262"/>
        <v>3039.8950131233596</v>
      </c>
      <c r="W777" s="37">
        <f t="shared" ca="1" si="263"/>
        <v>3179.0026246719153</v>
      </c>
      <c r="X777" s="37">
        <f t="shared" ca="1" si="254"/>
        <v>7</v>
      </c>
      <c r="Y777" s="37">
        <f t="shared" ca="1" si="264"/>
        <v>7</v>
      </c>
      <c r="Z777" s="35">
        <f t="shared" ca="1" si="272"/>
        <v>2800</v>
      </c>
      <c r="AA777" s="35">
        <f t="shared" ca="1" si="255"/>
        <v>3200</v>
      </c>
      <c r="AB777" s="35">
        <f t="shared" ca="1" si="265"/>
        <v>3039.8950131233596</v>
      </c>
      <c r="AC777" s="35">
        <f t="shared" ca="1" si="266"/>
        <v>3179.0026246719153</v>
      </c>
      <c r="AD777" s="35">
        <f t="shared" ca="1" si="256"/>
        <v>139.10761154855572</v>
      </c>
    </row>
    <row r="778" spans="1:30" x14ac:dyDescent="0.25">
      <c r="A778" t="s">
        <v>146</v>
      </c>
      <c r="B778" t="s">
        <v>9</v>
      </c>
      <c r="C778" t="s">
        <v>5</v>
      </c>
      <c r="D778" s="37">
        <v>2149.9343832020995</v>
      </c>
      <c r="E778" s="37">
        <v>2180.1181102362202</v>
      </c>
      <c r="F778" s="37">
        <v>2052</v>
      </c>
      <c r="G778" s="37">
        <f t="shared" si="267"/>
        <v>2149.9343832020995</v>
      </c>
      <c r="H778" s="37">
        <f t="shared" si="257"/>
        <v>30.183727034120693</v>
      </c>
      <c r="I778" s="37">
        <f t="shared" si="258"/>
        <v>97.934383202099525</v>
      </c>
      <c r="J778" s="37">
        <f t="shared" si="259"/>
        <v>128.11811023622022</v>
      </c>
      <c r="K778" s="37">
        <f t="shared" si="268"/>
        <v>1</v>
      </c>
      <c r="L778" s="35">
        <f t="shared" si="273"/>
        <v>1088</v>
      </c>
      <c r="O778">
        <v>772</v>
      </c>
      <c r="P778">
        <f t="shared" si="269"/>
        <v>535</v>
      </c>
      <c r="Q778">
        <f t="shared" si="270"/>
        <v>1</v>
      </c>
      <c r="R778">
        <f t="shared" ca="1" si="271"/>
        <v>2</v>
      </c>
      <c r="S778" t="str">
        <f t="shared" ca="1" si="253"/>
        <v>ER-EC-6</v>
      </c>
      <c r="T778" t="str">
        <f t="shared" ca="1" si="260"/>
        <v>LFA</v>
      </c>
      <c r="U778" t="str">
        <f t="shared" ca="1" si="261"/>
        <v>QF, PY, CH</v>
      </c>
      <c r="V778" s="37">
        <f t="shared" ca="1" si="262"/>
        <v>3179.0026246719153</v>
      </c>
      <c r="W778" s="37">
        <f t="shared" ca="1" si="263"/>
        <v>3363.0577427821527</v>
      </c>
      <c r="X778" s="37">
        <f t="shared" ca="1" si="254"/>
        <v>7</v>
      </c>
      <c r="Y778" s="37">
        <f t="shared" ca="1" si="264"/>
        <v>7</v>
      </c>
      <c r="Z778" s="35">
        <f t="shared" ca="1" si="272"/>
        <v>2800</v>
      </c>
      <c r="AA778" s="35">
        <f t="shared" ca="1" si="255"/>
        <v>3200</v>
      </c>
      <c r="AB778" s="35">
        <f t="shared" ca="1" si="265"/>
        <v>3179.0026246719153</v>
      </c>
      <c r="AC778" s="35">
        <f t="shared" ca="1" si="266"/>
        <v>3200</v>
      </c>
      <c r="AD778" s="35">
        <f t="shared" ca="1" si="256"/>
        <v>20.997375328084672</v>
      </c>
    </row>
    <row r="779" spans="1:30" x14ac:dyDescent="0.25">
      <c r="A779" t="s">
        <v>146</v>
      </c>
      <c r="B779" t="s">
        <v>11</v>
      </c>
      <c r="C779" t="s">
        <v>12</v>
      </c>
      <c r="D779" s="37">
        <v>2180.1181102362202</v>
      </c>
      <c r="E779" s="37">
        <v>2826.1154855643044</v>
      </c>
      <c r="F779" s="37">
        <v>2052</v>
      </c>
      <c r="G779" s="37">
        <f t="shared" si="267"/>
        <v>2180.1181102362202</v>
      </c>
      <c r="H779" s="37">
        <f t="shared" si="257"/>
        <v>645.99737532808422</v>
      </c>
      <c r="I779" s="37">
        <f t="shared" si="258"/>
        <v>128.11811023622022</v>
      </c>
      <c r="J779" s="37">
        <f t="shared" si="259"/>
        <v>774.11548556430444</v>
      </c>
      <c r="K779" s="37">
        <f t="shared" si="268"/>
        <v>2</v>
      </c>
      <c r="L779" s="35">
        <f t="shared" si="273"/>
        <v>1089</v>
      </c>
      <c r="O779">
        <v>773</v>
      </c>
      <c r="P779">
        <f t="shared" si="269"/>
        <v>535</v>
      </c>
      <c r="Q779">
        <f t="shared" si="270"/>
        <v>2</v>
      </c>
      <c r="R779">
        <f t="shared" ca="1" si="271"/>
        <v>2</v>
      </c>
      <c r="S779" t="str">
        <f t="shared" ca="1" si="253"/>
        <v>ER-EC-6</v>
      </c>
      <c r="T779" t="str">
        <f t="shared" ca="1" si="260"/>
        <v>LFA</v>
      </c>
      <c r="U779" t="str">
        <f t="shared" ca="1" si="261"/>
        <v>QF, PY, CH</v>
      </c>
      <c r="V779" s="37">
        <f t="shared" ca="1" si="262"/>
        <v>3179.0026246719153</v>
      </c>
      <c r="W779" s="37">
        <f t="shared" ca="1" si="263"/>
        <v>3363.0577427821527</v>
      </c>
      <c r="X779" s="37">
        <f t="shared" ca="1" si="254"/>
        <v>7</v>
      </c>
      <c r="Y779" s="37">
        <f t="shared" ca="1" si="264"/>
        <v>8</v>
      </c>
      <c r="Z779" s="35">
        <f t="shared" ca="1" si="272"/>
        <v>3200</v>
      </c>
      <c r="AA779" s="35">
        <f t="shared" ca="1" si="255"/>
        <v>3600</v>
      </c>
      <c r="AB779" s="35">
        <f t="shared" ca="1" si="265"/>
        <v>3200</v>
      </c>
      <c r="AC779" s="35">
        <f t="shared" ca="1" si="266"/>
        <v>3363.0577427821527</v>
      </c>
      <c r="AD779" s="35">
        <f t="shared" ca="1" si="256"/>
        <v>163.05774278215267</v>
      </c>
    </row>
    <row r="780" spans="1:30" x14ac:dyDescent="0.25">
      <c r="A780" t="s">
        <v>146</v>
      </c>
      <c r="B780" t="s">
        <v>9</v>
      </c>
      <c r="C780" t="s">
        <v>10</v>
      </c>
      <c r="D780" s="37">
        <v>2826.1154855643044</v>
      </c>
      <c r="E780" s="37">
        <v>3005.9055118110236</v>
      </c>
      <c r="F780" s="37">
        <v>2052</v>
      </c>
      <c r="G780" s="37">
        <f t="shared" si="267"/>
        <v>2826.1154855643044</v>
      </c>
      <c r="H780" s="37">
        <f t="shared" si="257"/>
        <v>179.79002624671921</v>
      </c>
      <c r="I780" s="37">
        <f t="shared" si="258"/>
        <v>774.11548556430444</v>
      </c>
      <c r="J780" s="37">
        <f t="shared" si="259"/>
        <v>953.90551181102364</v>
      </c>
      <c r="K780" s="37">
        <f t="shared" si="268"/>
        <v>2</v>
      </c>
      <c r="L780" s="35">
        <f t="shared" si="273"/>
        <v>1091</v>
      </c>
      <c r="O780">
        <v>774</v>
      </c>
      <c r="P780">
        <f t="shared" si="269"/>
        <v>536</v>
      </c>
      <c r="Q780">
        <f t="shared" si="270"/>
        <v>1</v>
      </c>
      <c r="R780">
        <f t="shared" ca="1" si="271"/>
        <v>1</v>
      </c>
      <c r="S780" t="str">
        <f t="shared" ca="1" si="253"/>
        <v>ER-EC-6</v>
      </c>
      <c r="T780" t="str">
        <f t="shared" ca="1" si="260"/>
        <v>TCU</v>
      </c>
      <c r="U780" t="str">
        <f t="shared" ca="1" si="261"/>
        <v>QF, PY, CH</v>
      </c>
      <c r="V780" s="37">
        <f t="shared" ca="1" si="262"/>
        <v>3363.0577427821527</v>
      </c>
      <c r="W780" s="37">
        <f t="shared" ca="1" si="263"/>
        <v>3432.939632545932</v>
      </c>
      <c r="X780" s="37">
        <f t="shared" ca="1" si="254"/>
        <v>8</v>
      </c>
      <c r="Y780" s="37">
        <f t="shared" ca="1" si="264"/>
        <v>8</v>
      </c>
      <c r="Z780" s="35">
        <f t="shared" ca="1" si="272"/>
        <v>3200</v>
      </c>
      <c r="AA780" s="35">
        <f t="shared" ca="1" si="255"/>
        <v>3600</v>
      </c>
      <c r="AB780" s="35">
        <f t="shared" ca="1" si="265"/>
        <v>3363.0577427821527</v>
      </c>
      <c r="AC780" s="35">
        <f t="shared" ca="1" si="266"/>
        <v>3432.939632545932</v>
      </c>
      <c r="AD780" s="35">
        <f t="shared" ca="1" si="256"/>
        <v>69.881889763779327</v>
      </c>
    </row>
    <row r="781" spans="1:30" x14ac:dyDescent="0.25">
      <c r="A781" t="s">
        <v>146</v>
      </c>
      <c r="B781" t="s">
        <v>11</v>
      </c>
      <c r="C781" t="s">
        <v>12</v>
      </c>
      <c r="D781" s="37">
        <v>3005.9055118110236</v>
      </c>
      <c r="E781" s="37">
        <v>3240.1574803149606</v>
      </c>
      <c r="F781" s="37">
        <v>2052</v>
      </c>
      <c r="G781" s="37">
        <f t="shared" si="267"/>
        <v>3005.9055118110236</v>
      </c>
      <c r="H781" s="37">
        <f t="shared" si="257"/>
        <v>234.25196850393695</v>
      </c>
      <c r="I781" s="37">
        <f t="shared" si="258"/>
        <v>953.90551181102364</v>
      </c>
      <c r="J781" s="37">
        <f t="shared" si="259"/>
        <v>1188.1574803149606</v>
      </c>
      <c r="K781" s="37">
        <f t="shared" si="268"/>
        <v>1</v>
      </c>
      <c r="L781" s="35">
        <f t="shared" si="273"/>
        <v>1093</v>
      </c>
      <c r="O781">
        <v>775</v>
      </c>
      <c r="P781">
        <f t="shared" si="269"/>
        <v>537</v>
      </c>
      <c r="Q781">
        <f t="shared" si="270"/>
        <v>1</v>
      </c>
      <c r="R781">
        <f t="shared" ca="1" si="271"/>
        <v>1</v>
      </c>
      <c r="S781" t="str">
        <f t="shared" ca="1" si="253"/>
        <v>ER-EC-6</v>
      </c>
      <c r="T781" t="str">
        <f t="shared" ca="1" si="260"/>
        <v>LFA</v>
      </c>
      <c r="U781" t="str">
        <f t="shared" ca="1" si="261"/>
        <v>QF</v>
      </c>
      <c r="V781" s="37">
        <f t="shared" ca="1" si="262"/>
        <v>3432.939632545932</v>
      </c>
      <c r="W781" s="37">
        <f t="shared" ca="1" si="263"/>
        <v>3575</v>
      </c>
      <c r="X781" s="37">
        <f t="shared" ca="1" si="254"/>
        <v>8</v>
      </c>
      <c r="Y781" s="37">
        <f t="shared" ca="1" si="264"/>
        <v>8</v>
      </c>
      <c r="Z781" s="35">
        <f t="shared" ca="1" si="272"/>
        <v>3200</v>
      </c>
      <c r="AA781" s="35">
        <f t="shared" ca="1" si="255"/>
        <v>3600</v>
      </c>
      <c r="AB781" s="35">
        <f t="shared" ca="1" si="265"/>
        <v>3432.939632545932</v>
      </c>
      <c r="AC781" s="35">
        <f t="shared" ca="1" si="266"/>
        <v>3575</v>
      </c>
      <c r="AD781" s="35">
        <f t="shared" ca="1" si="256"/>
        <v>142.060367454068</v>
      </c>
    </row>
    <row r="782" spans="1:30" x14ac:dyDescent="0.25">
      <c r="A782" t="s">
        <v>146</v>
      </c>
      <c r="B782" t="s">
        <v>6</v>
      </c>
      <c r="C782" t="s">
        <v>7</v>
      </c>
      <c r="D782" s="37">
        <v>3240.1574803149606</v>
      </c>
      <c r="E782" s="37">
        <v>3268.0118110236222</v>
      </c>
      <c r="F782" s="37">
        <v>2052</v>
      </c>
      <c r="G782" s="37">
        <f t="shared" si="267"/>
        <v>3240.1574803149606</v>
      </c>
      <c r="H782" s="37">
        <f t="shared" si="257"/>
        <v>27.854330708661564</v>
      </c>
      <c r="I782" s="37">
        <f t="shared" si="258"/>
        <v>1188.1574803149606</v>
      </c>
      <c r="J782" s="37">
        <f t="shared" si="259"/>
        <v>1216.0118110236222</v>
      </c>
      <c r="K782" s="37">
        <f t="shared" si="268"/>
        <v>2</v>
      </c>
      <c r="L782" s="35">
        <f t="shared" si="273"/>
        <v>1094</v>
      </c>
      <c r="O782">
        <v>776</v>
      </c>
      <c r="P782">
        <f t="shared" si="269"/>
        <v>538</v>
      </c>
      <c r="Q782">
        <f t="shared" si="270"/>
        <v>1</v>
      </c>
      <c r="R782">
        <f t="shared" ca="1" si="271"/>
        <v>1</v>
      </c>
      <c r="S782" t="str">
        <f t="shared" ca="1" si="253"/>
        <v>ER-EC-7</v>
      </c>
      <c r="T782" t="str">
        <f t="shared" ca="1" si="260"/>
        <v>LFA</v>
      </c>
      <c r="U782" t="str">
        <f t="shared" ca="1" si="261"/>
        <v>QF</v>
      </c>
      <c r="V782" s="37">
        <f t="shared" ca="1" si="262"/>
        <v>0</v>
      </c>
      <c r="W782" s="37">
        <f t="shared" ca="1" si="263"/>
        <v>133.92125984251959</v>
      </c>
      <c r="X782" s="37">
        <f t="shared" ca="1" si="254"/>
        <v>0</v>
      </c>
      <c r="Y782" s="37">
        <f t="shared" ca="1" si="264"/>
        <v>0</v>
      </c>
      <c r="Z782" s="35">
        <f t="shared" ca="1" si="272"/>
        <v>0</v>
      </c>
      <c r="AA782" s="35">
        <f t="shared" ca="1" si="255"/>
        <v>400</v>
      </c>
      <c r="AB782" s="35">
        <f t="shared" ca="1" si="265"/>
        <v>0</v>
      </c>
      <c r="AC782" s="35">
        <f t="shared" ca="1" si="266"/>
        <v>133.92125984251959</v>
      </c>
      <c r="AD782" s="35">
        <f t="shared" ca="1" si="256"/>
        <v>133.92125984251959</v>
      </c>
    </row>
    <row r="783" spans="1:30" x14ac:dyDescent="0.25">
      <c r="A783" t="s">
        <v>122</v>
      </c>
      <c r="B783" t="s">
        <v>11</v>
      </c>
      <c r="C783" t="s">
        <v>20</v>
      </c>
      <c r="D783" s="37">
        <v>2038.0577427821522</v>
      </c>
      <c r="E783" s="37">
        <v>2150</v>
      </c>
      <c r="F783" s="37">
        <v>2138</v>
      </c>
      <c r="G783" s="37">
        <f t="shared" si="267"/>
        <v>2138</v>
      </c>
      <c r="H783" s="37">
        <f t="shared" si="257"/>
        <v>12</v>
      </c>
      <c r="I783" s="37">
        <f t="shared" si="258"/>
        <v>0</v>
      </c>
      <c r="J783" s="37">
        <f t="shared" si="259"/>
        <v>12</v>
      </c>
      <c r="K783" s="37">
        <f t="shared" si="268"/>
        <v>1</v>
      </c>
      <c r="L783" s="35">
        <f t="shared" si="273"/>
        <v>1096</v>
      </c>
      <c r="O783">
        <v>777</v>
      </c>
      <c r="P783">
        <f t="shared" si="269"/>
        <v>539</v>
      </c>
      <c r="Q783">
        <f t="shared" si="270"/>
        <v>1</v>
      </c>
      <c r="R783">
        <f t="shared" ca="1" si="271"/>
        <v>1</v>
      </c>
      <c r="S783" t="str">
        <f t="shared" ca="1" si="253"/>
        <v>ER-EC-7</v>
      </c>
      <c r="T783" t="str">
        <f t="shared" ca="1" si="260"/>
        <v>LFA</v>
      </c>
      <c r="U783" t="str">
        <f t="shared" ca="1" si="261"/>
        <v>QF, QZ</v>
      </c>
      <c r="V783" s="37">
        <f t="shared" ca="1" si="262"/>
        <v>133.92125984251959</v>
      </c>
      <c r="W783" s="37">
        <f t="shared" ca="1" si="263"/>
        <v>204.1312335958005</v>
      </c>
      <c r="X783" s="37">
        <f t="shared" ca="1" si="254"/>
        <v>0</v>
      </c>
      <c r="Y783" s="37">
        <f t="shared" ca="1" si="264"/>
        <v>0</v>
      </c>
      <c r="Z783" s="35">
        <f t="shared" ca="1" si="272"/>
        <v>0</v>
      </c>
      <c r="AA783" s="35">
        <f t="shared" ca="1" si="255"/>
        <v>400</v>
      </c>
      <c r="AB783" s="35">
        <f t="shared" ca="1" si="265"/>
        <v>133.92125984251959</v>
      </c>
      <c r="AC783" s="35">
        <f t="shared" ca="1" si="266"/>
        <v>204.1312335958005</v>
      </c>
      <c r="AD783" s="35">
        <f t="shared" ca="1" si="256"/>
        <v>70.209973753280906</v>
      </c>
    </row>
    <row r="784" spans="1:30" x14ac:dyDescent="0.25">
      <c r="A784" t="s">
        <v>124</v>
      </c>
      <c r="B784" t="s">
        <v>11</v>
      </c>
      <c r="C784" t="s">
        <v>12</v>
      </c>
      <c r="D784" s="37">
        <v>1935.0393700787399</v>
      </c>
      <c r="E784" s="37">
        <v>2199.9999999999995</v>
      </c>
      <c r="F784" s="37">
        <v>2173</v>
      </c>
      <c r="G784" s="37">
        <f t="shared" si="267"/>
        <v>2173</v>
      </c>
      <c r="H784" s="37">
        <f t="shared" si="257"/>
        <v>26.999999999999545</v>
      </c>
      <c r="I784" s="37">
        <f t="shared" si="258"/>
        <v>0</v>
      </c>
      <c r="J784" s="37">
        <f t="shared" si="259"/>
        <v>26.999999999999545</v>
      </c>
      <c r="K784" s="37">
        <f t="shared" si="268"/>
        <v>1</v>
      </c>
      <c r="L784" s="35">
        <f t="shared" si="273"/>
        <v>1097</v>
      </c>
      <c r="O784">
        <v>778</v>
      </c>
      <c r="P784">
        <f t="shared" si="269"/>
        <v>540</v>
      </c>
      <c r="Q784">
        <f t="shared" si="270"/>
        <v>1</v>
      </c>
      <c r="R784">
        <f t="shared" ca="1" si="271"/>
        <v>1</v>
      </c>
      <c r="S784" t="str">
        <f t="shared" ca="1" si="253"/>
        <v>ER-EC-7</v>
      </c>
      <c r="T784" t="str">
        <f t="shared" ca="1" si="260"/>
        <v>LFA</v>
      </c>
      <c r="U784" t="str">
        <f t="shared" ca="1" si="261"/>
        <v>QF, QZ</v>
      </c>
      <c r="V784" s="37">
        <f t="shared" ca="1" si="262"/>
        <v>204.1312335958005</v>
      </c>
      <c r="W784" s="37">
        <f t="shared" ca="1" si="263"/>
        <v>247.1102362204723</v>
      </c>
      <c r="X784" s="37">
        <f t="shared" ca="1" si="254"/>
        <v>0</v>
      </c>
      <c r="Y784" s="37">
        <f t="shared" ca="1" si="264"/>
        <v>0</v>
      </c>
      <c r="Z784" s="35">
        <f t="shared" ca="1" si="272"/>
        <v>0</v>
      </c>
      <c r="AA784" s="35">
        <f t="shared" ca="1" si="255"/>
        <v>400</v>
      </c>
      <c r="AB784" s="35">
        <f t="shared" ca="1" si="265"/>
        <v>204.1312335958005</v>
      </c>
      <c r="AC784" s="35">
        <f t="shared" ca="1" si="266"/>
        <v>247.1102362204723</v>
      </c>
      <c r="AD784" s="35">
        <f t="shared" ca="1" si="256"/>
        <v>42.979002624671807</v>
      </c>
    </row>
    <row r="785" spans="1:30" x14ac:dyDescent="0.25">
      <c r="A785" t="s">
        <v>126</v>
      </c>
      <c r="B785" t="s">
        <v>9</v>
      </c>
      <c r="C785" t="s">
        <v>7</v>
      </c>
      <c r="D785" s="37">
        <v>2020.01312335958</v>
      </c>
      <c r="E785" s="37">
        <v>2100.0656167979</v>
      </c>
      <c r="F785" s="37">
        <v>2055</v>
      </c>
      <c r="G785" s="37">
        <f t="shared" si="267"/>
        <v>2055</v>
      </c>
      <c r="H785" s="37">
        <f t="shared" si="257"/>
        <v>45.06561679790002</v>
      </c>
      <c r="I785" s="37">
        <f t="shared" si="258"/>
        <v>0</v>
      </c>
      <c r="J785" s="37">
        <f t="shared" si="259"/>
        <v>45.06561679790002</v>
      </c>
      <c r="K785" s="37">
        <f t="shared" si="268"/>
        <v>1</v>
      </c>
      <c r="L785" s="35">
        <f t="shared" si="273"/>
        <v>1098</v>
      </c>
      <c r="O785">
        <v>779</v>
      </c>
      <c r="P785">
        <f t="shared" si="269"/>
        <v>541</v>
      </c>
      <c r="Q785">
        <f t="shared" si="270"/>
        <v>1</v>
      </c>
      <c r="R785">
        <f t="shared" ca="1" si="271"/>
        <v>1</v>
      </c>
      <c r="S785" t="str">
        <f t="shared" ca="1" si="253"/>
        <v>ER-EC-7</v>
      </c>
      <c r="T785" t="str">
        <f t="shared" ca="1" si="260"/>
        <v>LFA</v>
      </c>
      <c r="U785" t="str">
        <f t="shared" ca="1" si="261"/>
        <v>GL, ZE</v>
      </c>
      <c r="V785" s="37">
        <f t="shared" ca="1" si="262"/>
        <v>247.1102362204723</v>
      </c>
      <c r="W785" s="37">
        <f t="shared" ca="1" si="263"/>
        <v>256.95275590551171</v>
      </c>
      <c r="X785" s="37">
        <f t="shared" ca="1" si="254"/>
        <v>0</v>
      </c>
      <c r="Y785" s="37">
        <f t="shared" ca="1" si="264"/>
        <v>0</v>
      </c>
      <c r="Z785" s="35">
        <f t="shared" ca="1" si="272"/>
        <v>0</v>
      </c>
      <c r="AA785" s="35">
        <f t="shared" ca="1" si="255"/>
        <v>400</v>
      </c>
      <c r="AB785" s="35">
        <f t="shared" ca="1" si="265"/>
        <v>247.1102362204723</v>
      </c>
      <c r="AC785" s="35">
        <f t="shared" ca="1" si="266"/>
        <v>256.95275590551171</v>
      </c>
      <c r="AD785" s="35">
        <f t="shared" ca="1" si="256"/>
        <v>9.8425196850394059</v>
      </c>
    </row>
    <row r="786" spans="1:30" x14ac:dyDescent="0.25">
      <c r="A786" t="s">
        <v>128</v>
      </c>
      <c r="B786" t="s">
        <v>11</v>
      </c>
      <c r="C786" t="s">
        <v>18</v>
      </c>
      <c r="D786" s="37">
        <v>1264.9278215223096</v>
      </c>
      <c r="E786" s="37">
        <v>2249.9999999999995</v>
      </c>
      <c r="F786" s="37">
        <v>2160</v>
      </c>
      <c r="G786" s="37">
        <f t="shared" si="267"/>
        <v>2160</v>
      </c>
      <c r="H786" s="37">
        <f t="shared" si="257"/>
        <v>89.999999999999545</v>
      </c>
      <c r="I786" s="37">
        <f t="shared" si="258"/>
        <v>0</v>
      </c>
      <c r="J786" s="37">
        <f t="shared" si="259"/>
        <v>89.999999999999545</v>
      </c>
      <c r="K786" s="37">
        <f t="shared" si="268"/>
        <v>1</v>
      </c>
      <c r="L786" s="35">
        <f t="shared" si="273"/>
        <v>1099</v>
      </c>
      <c r="O786">
        <v>780</v>
      </c>
      <c r="P786">
        <f t="shared" si="269"/>
        <v>542</v>
      </c>
      <c r="Q786">
        <f t="shared" si="270"/>
        <v>1</v>
      </c>
      <c r="R786">
        <f t="shared" ca="1" si="271"/>
        <v>1</v>
      </c>
      <c r="S786" t="str">
        <f t="shared" ca="1" si="253"/>
        <v>ER-EC-7</v>
      </c>
      <c r="T786" t="str">
        <f t="shared" ca="1" si="260"/>
        <v>LFA</v>
      </c>
      <c r="U786" t="str">
        <f t="shared" ca="1" si="261"/>
        <v>DV, QF</v>
      </c>
      <c r="V786" s="37">
        <f t="shared" ca="1" si="262"/>
        <v>256.95275590551171</v>
      </c>
      <c r="W786" s="37">
        <f t="shared" ca="1" si="263"/>
        <v>284.83989501312317</v>
      </c>
      <c r="X786" s="37">
        <f t="shared" ca="1" si="254"/>
        <v>0</v>
      </c>
      <c r="Y786" s="37">
        <f t="shared" ca="1" si="264"/>
        <v>0</v>
      </c>
      <c r="Z786" s="35">
        <f t="shared" ca="1" si="272"/>
        <v>0</v>
      </c>
      <c r="AA786" s="35">
        <f t="shared" ca="1" si="255"/>
        <v>400</v>
      </c>
      <c r="AB786" s="35">
        <f t="shared" ca="1" si="265"/>
        <v>256.95275590551171</v>
      </c>
      <c r="AC786" s="35">
        <f t="shared" ca="1" si="266"/>
        <v>284.83989501312317</v>
      </c>
      <c r="AD786" s="35">
        <f t="shared" ca="1" si="256"/>
        <v>27.887139107611461</v>
      </c>
    </row>
    <row r="787" spans="1:30" x14ac:dyDescent="0.25">
      <c r="A787" t="s">
        <v>129</v>
      </c>
      <c r="B787" t="s">
        <v>11</v>
      </c>
      <c r="C787" t="s">
        <v>12</v>
      </c>
      <c r="D787" s="37">
        <v>2009.8425196850394</v>
      </c>
      <c r="E787" s="37">
        <v>2112.8608923884512</v>
      </c>
      <c r="F787" s="37">
        <v>2013</v>
      </c>
      <c r="G787" s="37">
        <f t="shared" si="267"/>
        <v>2013</v>
      </c>
      <c r="H787" s="37">
        <f t="shared" si="257"/>
        <v>99.860892388451248</v>
      </c>
      <c r="I787" s="37">
        <f t="shared" si="258"/>
        <v>0</v>
      </c>
      <c r="J787" s="37">
        <f t="shared" si="259"/>
        <v>99.860892388451248</v>
      </c>
      <c r="K787" s="37">
        <f t="shared" si="268"/>
        <v>1</v>
      </c>
      <c r="L787" s="35">
        <f t="shared" si="273"/>
        <v>1100</v>
      </c>
      <c r="O787">
        <v>781</v>
      </c>
      <c r="P787">
        <f t="shared" si="269"/>
        <v>543</v>
      </c>
      <c r="Q787">
        <f t="shared" si="270"/>
        <v>1</v>
      </c>
      <c r="R787">
        <f t="shared" ca="1" si="271"/>
        <v>2</v>
      </c>
      <c r="S787" t="str">
        <f t="shared" ca="1" si="253"/>
        <v>ER-EC-7</v>
      </c>
      <c r="T787" t="str">
        <f t="shared" ca="1" si="260"/>
        <v>TCU</v>
      </c>
      <c r="U787" t="str">
        <f t="shared" ca="1" si="261"/>
        <v>QF</v>
      </c>
      <c r="V787" s="37">
        <f t="shared" ca="1" si="262"/>
        <v>284.83989501312317</v>
      </c>
      <c r="W787" s="37">
        <f t="shared" ca="1" si="263"/>
        <v>408.85564304461946</v>
      </c>
      <c r="X787" s="37">
        <f t="shared" ca="1" si="254"/>
        <v>0</v>
      </c>
      <c r="Y787" s="37">
        <f t="shared" ca="1" si="264"/>
        <v>0</v>
      </c>
      <c r="Z787" s="35">
        <f t="shared" ca="1" si="272"/>
        <v>0</v>
      </c>
      <c r="AA787" s="35">
        <f t="shared" ca="1" si="255"/>
        <v>400</v>
      </c>
      <c r="AB787" s="35">
        <f t="shared" ca="1" si="265"/>
        <v>284.83989501312317</v>
      </c>
      <c r="AC787" s="35">
        <f t="shared" ca="1" si="266"/>
        <v>400</v>
      </c>
      <c r="AD787" s="35">
        <f t="shared" ca="1" si="256"/>
        <v>115.16010498687683</v>
      </c>
    </row>
    <row r="788" spans="1:30" x14ac:dyDescent="0.25">
      <c r="A788" t="s">
        <v>129</v>
      </c>
      <c r="B788" t="s">
        <v>9</v>
      </c>
      <c r="C788" t="s">
        <v>52</v>
      </c>
      <c r="D788" s="37">
        <v>2112.8608923884512</v>
      </c>
      <c r="E788" s="37">
        <v>2160.1049868766404</v>
      </c>
      <c r="F788" s="37">
        <v>2013</v>
      </c>
      <c r="G788" s="37">
        <f t="shared" si="267"/>
        <v>2112.8608923884512</v>
      </c>
      <c r="H788" s="37">
        <f t="shared" si="257"/>
        <v>47.244094488189148</v>
      </c>
      <c r="I788" s="37">
        <f t="shared" si="258"/>
        <v>99.860892388451248</v>
      </c>
      <c r="J788" s="37">
        <f t="shared" si="259"/>
        <v>147.1049868766404</v>
      </c>
      <c r="K788" s="37">
        <f t="shared" si="268"/>
        <v>1</v>
      </c>
      <c r="L788" s="35">
        <f t="shared" si="273"/>
        <v>1101</v>
      </c>
      <c r="O788">
        <v>782</v>
      </c>
      <c r="P788">
        <f t="shared" si="269"/>
        <v>543</v>
      </c>
      <c r="Q788">
        <f t="shared" si="270"/>
        <v>2</v>
      </c>
      <c r="R788">
        <f t="shared" ca="1" si="271"/>
        <v>2</v>
      </c>
      <c r="S788" t="str">
        <f t="shared" ca="1" si="253"/>
        <v>ER-EC-7</v>
      </c>
      <c r="T788" t="str">
        <f t="shared" ca="1" si="260"/>
        <v>TCU</v>
      </c>
      <c r="U788" t="str">
        <f t="shared" ca="1" si="261"/>
        <v>QF</v>
      </c>
      <c r="V788" s="37">
        <f t="shared" ca="1" si="262"/>
        <v>284.83989501312317</v>
      </c>
      <c r="W788" s="37">
        <f t="shared" ca="1" si="263"/>
        <v>408.85564304461946</v>
      </c>
      <c r="X788" s="37">
        <f t="shared" ca="1" si="254"/>
        <v>0</v>
      </c>
      <c r="Y788" s="37">
        <f t="shared" ca="1" si="264"/>
        <v>1</v>
      </c>
      <c r="Z788" s="35">
        <f t="shared" ca="1" si="272"/>
        <v>400</v>
      </c>
      <c r="AA788" s="35">
        <f t="shared" ca="1" si="255"/>
        <v>800</v>
      </c>
      <c r="AB788" s="35">
        <f t="shared" ca="1" si="265"/>
        <v>400</v>
      </c>
      <c r="AC788" s="35">
        <f t="shared" ca="1" si="266"/>
        <v>408.85564304461946</v>
      </c>
      <c r="AD788" s="35">
        <f t="shared" ca="1" si="256"/>
        <v>8.8556430446194554</v>
      </c>
    </row>
    <row r="789" spans="1:30" x14ac:dyDescent="0.25">
      <c r="A789" t="s">
        <v>129</v>
      </c>
      <c r="B789" t="s">
        <v>11</v>
      </c>
      <c r="C789" t="s">
        <v>12</v>
      </c>
      <c r="D789" s="37">
        <v>2160.1049868766404</v>
      </c>
      <c r="E789" s="37">
        <v>2220.0131233595798</v>
      </c>
      <c r="F789" s="37">
        <v>2013</v>
      </c>
      <c r="G789" s="37">
        <f t="shared" si="267"/>
        <v>2160.1049868766404</v>
      </c>
      <c r="H789" s="37">
        <f t="shared" si="257"/>
        <v>59.908136482939426</v>
      </c>
      <c r="I789" s="37">
        <f t="shared" si="258"/>
        <v>147.1049868766404</v>
      </c>
      <c r="J789" s="37">
        <f t="shared" si="259"/>
        <v>207.01312335957982</v>
      </c>
      <c r="K789" s="37">
        <f t="shared" si="268"/>
        <v>1</v>
      </c>
      <c r="L789" s="35">
        <f t="shared" si="273"/>
        <v>1102</v>
      </c>
      <c r="O789">
        <v>783</v>
      </c>
      <c r="P789">
        <f t="shared" si="269"/>
        <v>544</v>
      </c>
      <c r="Q789">
        <f t="shared" si="270"/>
        <v>1</v>
      </c>
      <c r="R789">
        <f t="shared" ca="1" si="271"/>
        <v>1</v>
      </c>
      <c r="S789" t="str">
        <f t="shared" ca="1" si="253"/>
        <v>ER-EC-7</v>
      </c>
      <c r="T789" t="str">
        <f t="shared" ca="1" si="260"/>
        <v>LFA</v>
      </c>
      <c r="U789" t="str">
        <f t="shared" ca="1" si="261"/>
        <v>QF</v>
      </c>
      <c r="V789" s="37">
        <f t="shared" ca="1" si="262"/>
        <v>408.85564304461946</v>
      </c>
      <c r="W789" s="37">
        <f t="shared" ca="1" si="263"/>
        <v>464.95800524934384</v>
      </c>
      <c r="X789" s="37">
        <f t="shared" ca="1" si="254"/>
        <v>1</v>
      </c>
      <c r="Y789" s="37">
        <f t="shared" ca="1" si="264"/>
        <v>1</v>
      </c>
      <c r="Z789" s="35">
        <f t="shared" ca="1" si="272"/>
        <v>400</v>
      </c>
      <c r="AA789" s="35">
        <f t="shared" ca="1" si="255"/>
        <v>800</v>
      </c>
      <c r="AB789" s="35">
        <f t="shared" ca="1" si="265"/>
        <v>408.85564304461946</v>
      </c>
      <c r="AC789" s="35">
        <f t="shared" ca="1" si="266"/>
        <v>464.95800524934384</v>
      </c>
      <c r="AD789" s="35">
        <f t="shared" ca="1" si="256"/>
        <v>56.102362204724386</v>
      </c>
    </row>
    <row r="790" spans="1:30" x14ac:dyDescent="0.25">
      <c r="A790" t="s">
        <v>131</v>
      </c>
      <c r="B790" t="s">
        <v>11</v>
      </c>
      <c r="C790" t="s">
        <v>12</v>
      </c>
      <c r="D790" s="37">
        <v>1754.9212598425195</v>
      </c>
      <c r="E790" s="37">
        <v>2000</v>
      </c>
      <c r="F790" s="37">
        <v>1871</v>
      </c>
      <c r="G790" s="37">
        <f t="shared" si="267"/>
        <v>1871</v>
      </c>
      <c r="H790" s="37">
        <f t="shared" si="257"/>
        <v>129</v>
      </c>
      <c r="I790" s="37">
        <f t="shared" si="258"/>
        <v>0</v>
      </c>
      <c r="J790" s="37">
        <f t="shared" si="259"/>
        <v>129</v>
      </c>
      <c r="K790" s="37">
        <f t="shared" si="268"/>
        <v>1</v>
      </c>
      <c r="L790" s="35">
        <f t="shared" si="273"/>
        <v>1103</v>
      </c>
      <c r="O790">
        <v>784</v>
      </c>
      <c r="P790">
        <f t="shared" si="269"/>
        <v>545</v>
      </c>
      <c r="Q790">
        <f t="shared" si="270"/>
        <v>1</v>
      </c>
      <c r="R790">
        <f t="shared" ca="1" si="271"/>
        <v>1</v>
      </c>
      <c r="S790" t="str">
        <f t="shared" ca="1" si="253"/>
        <v>ER-EC-7</v>
      </c>
      <c r="T790" t="str">
        <f t="shared" ca="1" si="260"/>
        <v>LFA</v>
      </c>
      <c r="U790" t="str">
        <f t="shared" ca="1" si="261"/>
        <v>var</v>
      </c>
      <c r="V790" s="37">
        <f t="shared" ca="1" si="262"/>
        <v>464.95800524934384</v>
      </c>
      <c r="W790" s="37">
        <f t="shared" ca="1" si="263"/>
        <v>553.86876640419928</v>
      </c>
      <c r="X790" s="37">
        <f t="shared" ca="1" si="254"/>
        <v>1</v>
      </c>
      <c r="Y790" s="37">
        <f t="shared" ca="1" si="264"/>
        <v>1</v>
      </c>
      <c r="Z790" s="35">
        <f t="shared" ca="1" si="272"/>
        <v>400</v>
      </c>
      <c r="AA790" s="35">
        <f t="shared" ca="1" si="255"/>
        <v>800</v>
      </c>
      <c r="AB790" s="35">
        <f t="shared" ca="1" si="265"/>
        <v>464.95800524934384</v>
      </c>
      <c r="AC790" s="35">
        <f t="shared" ca="1" si="266"/>
        <v>553.86876640419928</v>
      </c>
      <c r="AD790" s="35">
        <f t="shared" ca="1" si="256"/>
        <v>88.910761154855436</v>
      </c>
    </row>
    <row r="791" spans="1:30" x14ac:dyDescent="0.25">
      <c r="A791" t="s">
        <v>132</v>
      </c>
      <c r="B791" t="s">
        <v>11</v>
      </c>
      <c r="C791" t="s">
        <v>18</v>
      </c>
      <c r="D791" s="37">
        <v>1722.1128608923882</v>
      </c>
      <c r="E791" s="37">
        <v>1919.9475065616798</v>
      </c>
      <c r="F791" s="37">
        <v>1836</v>
      </c>
      <c r="G791" s="37">
        <f t="shared" si="267"/>
        <v>1836</v>
      </c>
      <c r="H791" s="37">
        <f t="shared" si="257"/>
        <v>83.947506561679802</v>
      </c>
      <c r="I791" s="37">
        <f t="shared" si="258"/>
        <v>0</v>
      </c>
      <c r="J791" s="37">
        <f t="shared" si="259"/>
        <v>83.947506561679802</v>
      </c>
      <c r="K791" s="37">
        <f t="shared" si="268"/>
        <v>1</v>
      </c>
      <c r="L791" s="35">
        <f t="shared" si="273"/>
        <v>1104</v>
      </c>
      <c r="O791">
        <v>785</v>
      </c>
      <c r="P791">
        <f t="shared" si="269"/>
        <v>546</v>
      </c>
      <c r="Q791">
        <f t="shared" si="270"/>
        <v>1</v>
      </c>
      <c r="R791">
        <f t="shared" ca="1" si="271"/>
        <v>1</v>
      </c>
      <c r="S791" t="str">
        <f t="shared" ca="1" si="253"/>
        <v>ER-EC-7</v>
      </c>
      <c r="T791" t="str">
        <f t="shared" ca="1" si="260"/>
        <v>LFA</v>
      </c>
      <c r="U791" t="str">
        <f t="shared" ca="1" si="261"/>
        <v>var</v>
      </c>
      <c r="V791" s="37">
        <f t="shared" ca="1" si="262"/>
        <v>553.86876640419928</v>
      </c>
      <c r="W791" s="37">
        <f t="shared" ca="1" si="263"/>
        <v>639.99081364829385</v>
      </c>
      <c r="X791" s="37">
        <f t="shared" ca="1" si="254"/>
        <v>1</v>
      </c>
      <c r="Y791" s="37">
        <f t="shared" ca="1" si="264"/>
        <v>1</v>
      </c>
      <c r="Z791" s="35">
        <f t="shared" ca="1" si="272"/>
        <v>400</v>
      </c>
      <c r="AA791" s="35">
        <f t="shared" ca="1" si="255"/>
        <v>800</v>
      </c>
      <c r="AB791" s="35">
        <f t="shared" ca="1" si="265"/>
        <v>553.86876640419928</v>
      </c>
      <c r="AC791" s="35">
        <f t="shared" ca="1" si="266"/>
        <v>639.99081364829385</v>
      </c>
      <c r="AD791" s="35">
        <f t="shared" ca="1" si="256"/>
        <v>86.122047244094574</v>
      </c>
    </row>
    <row r="792" spans="1:30" x14ac:dyDescent="0.25">
      <c r="A792" t="s">
        <v>132</v>
      </c>
      <c r="B792" t="s">
        <v>11</v>
      </c>
      <c r="C792" t="s">
        <v>18</v>
      </c>
      <c r="D792" s="37">
        <v>1919.9475065616798</v>
      </c>
      <c r="E792" s="37">
        <v>1930.1181102362202</v>
      </c>
      <c r="F792" s="37">
        <v>1836</v>
      </c>
      <c r="G792" s="37">
        <f t="shared" si="267"/>
        <v>1919.9475065616798</v>
      </c>
      <c r="H792" s="37">
        <f t="shared" si="257"/>
        <v>10.170603674540416</v>
      </c>
      <c r="I792" s="37">
        <f t="shared" si="258"/>
        <v>83.947506561679802</v>
      </c>
      <c r="J792" s="37">
        <f t="shared" si="259"/>
        <v>94.118110236220218</v>
      </c>
      <c r="K792" s="37">
        <f t="shared" si="268"/>
        <v>1</v>
      </c>
      <c r="L792" s="35">
        <f t="shared" si="273"/>
        <v>1105</v>
      </c>
      <c r="O792">
        <v>786</v>
      </c>
      <c r="P792">
        <f t="shared" si="269"/>
        <v>547</v>
      </c>
      <c r="Q792">
        <f t="shared" si="270"/>
        <v>1</v>
      </c>
      <c r="R792">
        <f t="shared" ca="1" si="271"/>
        <v>1</v>
      </c>
      <c r="S792" t="str">
        <f t="shared" ca="1" si="253"/>
        <v>ER-EC-8</v>
      </c>
      <c r="T792" t="str">
        <f t="shared" ca="1" si="260"/>
        <v>TCU</v>
      </c>
      <c r="U792" t="str">
        <f t="shared" ca="1" si="261"/>
        <v>QF, ZE, QZ</v>
      </c>
      <c r="V792" s="37">
        <f t="shared" ca="1" si="262"/>
        <v>0</v>
      </c>
      <c r="W792" s="37">
        <f t="shared" ca="1" si="263"/>
        <v>16.895013123359547</v>
      </c>
      <c r="X792" s="37">
        <f t="shared" ca="1" si="254"/>
        <v>0</v>
      </c>
      <c r="Y792" s="37">
        <f t="shared" ca="1" si="264"/>
        <v>0</v>
      </c>
      <c r="Z792" s="35">
        <f t="shared" ca="1" si="272"/>
        <v>0</v>
      </c>
      <c r="AA792" s="35">
        <f t="shared" ca="1" si="255"/>
        <v>400</v>
      </c>
      <c r="AB792" s="35">
        <f t="shared" ca="1" si="265"/>
        <v>0</v>
      </c>
      <c r="AC792" s="35">
        <f t="shared" ca="1" si="266"/>
        <v>16.895013123359547</v>
      </c>
      <c r="AD792" s="35">
        <f t="shared" ca="1" si="256"/>
        <v>16.895013123359547</v>
      </c>
    </row>
    <row r="793" spans="1:30" x14ac:dyDescent="0.25">
      <c r="A793" t="s">
        <v>132</v>
      </c>
      <c r="B793" t="s">
        <v>11</v>
      </c>
      <c r="C793" t="s">
        <v>12</v>
      </c>
      <c r="D793" s="37">
        <v>1930.1181102362202</v>
      </c>
      <c r="E793" s="37">
        <v>1937.992125984252</v>
      </c>
      <c r="F793" s="37">
        <v>1836</v>
      </c>
      <c r="G793" s="37">
        <f t="shared" si="267"/>
        <v>1930.1181102362202</v>
      </c>
      <c r="H793" s="37">
        <f t="shared" si="257"/>
        <v>7.8740157480317521</v>
      </c>
      <c r="I793" s="37">
        <f t="shared" si="258"/>
        <v>94.118110236220218</v>
      </c>
      <c r="J793" s="37">
        <f t="shared" si="259"/>
        <v>101.99212598425197</v>
      </c>
      <c r="K793" s="37">
        <f t="shared" si="268"/>
        <v>1</v>
      </c>
      <c r="L793" s="35">
        <f t="shared" si="273"/>
        <v>1106</v>
      </c>
      <c r="O793">
        <v>787</v>
      </c>
      <c r="P793">
        <f t="shared" si="269"/>
        <v>548</v>
      </c>
      <c r="Q793">
        <f t="shared" si="270"/>
        <v>1</v>
      </c>
      <c r="R793">
        <f t="shared" ca="1" si="271"/>
        <v>2</v>
      </c>
      <c r="S793" t="str">
        <f t="shared" ca="1" si="253"/>
        <v>ER-EC-8</v>
      </c>
      <c r="T793" t="str">
        <f t="shared" ca="1" si="260"/>
        <v>TCU</v>
      </c>
      <c r="U793" t="str">
        <f t="shared" ca="1" si="261"/>
        <v>QZ, ZE</v>
      </c>
      <c r="V793" s="37">
        <f t="shared" ca="1" si="262"/>
        <v>16.895013123359547</v>
      </c>
      <c r="W793" s="37">
        <f t="shared" ca="1" si="263"/>
        <v>668.14173228346453</v>
      </c>
      <c r="X793" s="37">
        <f t="shared" ca="1" si="254"/>
        <v>0</v>
      </c>
      <c r="Y793" s="37">
        <f t="shared" ca="1" si="264"/>
        <v>0</v>
      </c>
      <c r="Z793" s="35">
        <f t="shared" ca="1" si="272"/>
        <v>0</v>
      </c>
      <c r="AA793" s="35">
        <f t="shared" ca="1" si="255"/>
        <v>400</v>
      </c>
      <c r="AB793" s="35">
        <f t="shared" ca="1" si="265"/>
        <v>16.895013123359547</v>
      </c>
      <c r="AC793" s="35">
        <f t="shared" ca="1" si="266"/>
        <v>400</v>
      </c>
      <c r="AD793" s="35">
        <f t="shared" ca="1" si="256"/>
        <v>383.10498687664045</v>
      </c>
    </row>
    <row r="794" spans="1:30" x14ac:dyDescent="0.25">
      <c r="A794" t="s">
        <v>132</v>
      </c>
      <c r="B794" t="s">
        <v>11</v>
      </c>
      <c r="C794" t="s">
        <v>18</v>
      </c>
      <c r="D794" s="37">
        <v>1937.992125984252</v>
      </c>
      <c r="E794" s="37">
        <v>2080.0524934383202</v>
      </c>
      <c r="F794" s="37">
        <v>1836</v>
      </c>
      <c r="G794" s="37">
        <f t="shared" si="267"/>
        <v>1937.992125984252</v>
      </c>
      <c r="H794" s="37">
        <f t="shared" si="257"/>
        <v>142.06036745406823</v>
      </c>
      <c r="I794" s="37">
        <f t="shared" si="258"/>
        <v>101.99212598425197</v>
      </c>
      <c r="J794" s="37">
        <f t="shared" si="259"/>
        <v>244.0524934383202</v>
      </c>
      <c r="K794" s="37">
        <f t="shared" si="268"/>
        <v>1</v>
      </c>
      <c r="L794" s="35">
        <f t="shared" si="273"/>
        <v>1107</v>
      </c>
      <c r="O794">
        <v>788</v>
      </c>
      <c r="P794">
        <f t="shared" si="269"/>
        <v>548</v>
      </c>
      <c r="Q794">
        <f t="shared" si="270"/>
        <v>2</v>
      </c>
      <c r="R794">
        <f t="shared" ca="1" si="271"/>
        <v>2</v>
      </c>
      <c r="S794" t="str">
        <f t="shared" ca="1" si="253"/>
        <v>ER-EC-8</v>
      </c>
      <c r="T794" t="str">
        <f t="shared" ca="1" si="260"/>
        <v>TCU</v>
      </c>
      <c r="U794" t="str">
        <f t="shared" ca="1" si="261"/>
        <v>QZ, ZE</v>
      </c>
      <c r="V794" s="37">
        <f t="shared" ca="1" si="262"/>
        <v>16.895013123359547</v>
      </c>
      <c r="W794" s="37">
        <f t="shared" ca="1" si="263"/>
        <v>668.14173228346453</v>
      </c>
      <c r="X794" s="37">
        <f t="shared" ca="1" si="254"/>
        <v>0</v>
      </c>
      <c r="Y794" s="37">
        <f t="shared" ca="1" si="264"/>
        <v>1</v>
      </c>
      <c r="Z794" s="35">
        <f t="shared" ca="1" si="272"/>
        <v>400</v>
      </c>
      <c r="AA794" s="35">
        <f t="shared" ca="1" si="255"/>
        <v>800</v>
      </c>
      <c r="AB794" s="35">
        <f t="shared" ca="1" si="265"/>
        <v>400</v>
      </c>
      <c r="AC794" s="35">
        <f t="shared" ca="1" si="266"/>
        <v>668.14173228346453</v>
      </c>
      <c r="AD794" s="35">
        <f t="shared" ca="1" si="256"/>
        <v>268.14173228346453</v>
      </c>
    </row>
    <row r="795" spans="1:30" x14ac:dyDescent="0.25">
      <c r="A795" t="s">
        <v>132</v>
      </c>
      <c r="B795" t="s">
        <v>11</v>
      </c>
      <c r="C795" t="s">
        <v>12</v>
      </c>
      <c r="D795" s="37">
        <v>2080.0524934383202</v>
      </c>
      <c r="E795" s="37">
        <v>2089.8950131233596</v>
      </c>
      <c r="F795" s="37">
        <v>1836</v>
      </c>
      <c r="G795" s="37">
        <f t="shared" si="267"/>
        <v>2080.0524934383202</v>
      </c>
      <c r="H795" s="37">
        <f t="shared" si="257"/>
        <v>9.8425196850394059</v>
      </c>
      <c r="I795" s="37">
        <f t="shared" si="258"/>
        <v>244.0524934383202</v>
      </c>
      <c r="J795" s="37">
        <f t="shared" si="259"/>
        <v>253.8950131233596</v>
      </c>
      <c r="K795" s="37">
        <f t="shared" si="268"/>
        <v>1</v>
      </c>
      <c r="L795" s="35">
        <f t="shared" si="273"/>
        <v>1108</v>
      </c>
      <c r="O795">
        <v>789</v>
      </c>
      <c r="P795">
        <f t="shared" si="269"/>
        <v>549</v>
      </c>
      <c r="Q795">
        <f t="shared" si="270"/>
        <v>1</v>
      </c>
      <c r="R795">
        <f t="shared" ca="1" si="271"/>
        <v>2</v>
      </c>
      <c r="S795" t="str">
        <f t="shared" ca="1" si="253"/>
        <v>ER-EC-8</v>
      </c>
      <c r="T795" t="str">
        <f t="shared" ca="1" si="260"/>
        <v>TCU</v>
      </c>
      <c r="U795" t="str">
        <f t="shared" ca="1" si="261"/>
        <v>ZE, QZ</v>
      </c>
      <c r="V795" s="37">
        <f t="shared" ca="1" si="262"/>
        <v>668.14173228346453</v>
      </c>
      <c r="W795" s="37">
        <f t="shared" ca="1" si="263"/>
        <v>970.96325459317563</v>
      </c>
      <c r="X795" s="37">
        <f t="shared" ca="1" si="254"/>
        <v>1</v>
      </c>
      <c r="Y795" s="37">
        <f t="shared" ca="1" si="264"/>
        <v>1</v>
      </c>
      <c r="Z795" s="35">
        <f t="shared" ca="1" si="272"/>
        <v>400</v>
      </c>
      <c r="AA795" s="35">
        <f t="shared" ca="1" si="255"/>
        <v>800</v>
      </c>
      <c r="AB795" s="35">
        <f t="shared" ca="1" si="265"/>
        <v>668.14173228346453</v>
      </c>
      <c r="AC795" s="35">
        <f t="shared" ca="1" si="266"/>
        <v>800</v>
      </c>
      <c r="AD795" s="35">
        <f t="shared" ca="1" si="256"/>
        <v>131.85826771653547</v>
      </c>
    </row>
    <row r="796" spans="1:30" x14ac:dyDescent="0.25">
      <c r="A796" t="s">
        <v>132</v>
      </c>
      <c r="B796" t="s">
        <v>11</v>
      </c>
      <c r="C796" t="s">
        <v>12</v>
      </c>
      <c r="D796" s="37">
        <v>2089.8950131233596</v>
      </c>
      <c r="E796" s="37">
        <v>2100.0656167979</v>
      </c>
      <c r="F796" s="37">
        <v>1836</v>
      </c>
      <c r="G796" s="37">
        <f t="shared" si="267"/>
        <v>2089.8950131233596</v>
      </c>
      <c r="H796" s="37">
        <f t="shared" si="257"/>
        <v>10.170603674540416</v>
      </c>
      <c r="I796" s="37">
        <f t="shared" si="258"/>
        <v>253.8950131233596</v>
      </c>
      <c r="J796" s="37">
        <f t="shared" si="259"/>
        <v>264.06561679790002</v>
      </c>
      <c r="K796" s="37">
        <f t="shared" si="268"/>
        <v>1</v>
      </c>
      <c r="L796" s="35">
        <f t="shared" si="273"/>
        <v>1109</v>
      </c>
      <c r="O796">
        <v>790</v>
      </c>
      <c r="P796">
        <f t="shared" si="269"/>
        <v>549</v>
      </c>
      <c r="Q796">
        <f t="shared" si="270"/>
        <v>2</v>
      </c>
      <c r="R796">
        <f t="shared" ca="1" si="271"/>
        <v>2</v>
      </c>
      <c r="S796" t="str">
        <f t="shared" ca="1" si="253"/>
        <v>ER-EC-8</v>
      </c>
      <c r="T796" t="str">
        <f t="shared" ca="1" si="260"/>
        <v>TCU</v>
      </c>
      <c r="U796" t="str">
        <f t="shared" ca="1" si="261"/>
        <v>ZE, QZ</v>
      </c>
      <c r="V796" s="37">
        <f t="shared" ca="1" si="262"/>
        <v>668.14173228346453</v>
      </c>
      <c r="W796" s="37">
        <f t="shared" ca="1" si="263"/>
        <v>970.96325459317563</v>
      </c>
      <c r="X796" s="37">
        <f t="shared" ca="1" si="254"/>
        <v>1</v>
      </c>
      <c r="Y796" s="37">
        <f t="shared" ca="1" si="264"/>
        <v>2</v>
      </c>
      <c r="Z796" s="35">
        <f t="shared" ca="1" si="272"/>
        <v>800</v>
      </c>
      <c r="AA796" s="35">
        <f t="shared" ca="1" si="255"/>
        <v>1200</v>
      </c>
      <c r="AB796" s="35">
        <f t="shared" ca="1" si="265"/>
        <v>800</v>
      </c>
      <c r="AC796" s="35">
        <f t="shared" ca="1" si="266"/>
        <v>970.96325459317563</v>
      </c>
      <c r="AD796" s="35">
        <f t="shared" ca="1" si="256"/>
        <v>170.96325459317563</v>
      </c>
    </row>
    <row r="797" spans="1:30" x14ac:dyDescent="0.25">
      <c r="A797" t="s">
        <v>132</v>
      </c>
      <c r="B797" t="s">
        <v>11</v>
      </c>
      <c r="C797" t="s">
        <v>12</v>
      </c>
      <c r="D797" s="37">
        <v>2100.0656167979</v>
      </c>
      <c r="E797" s="37">
        <v>2109.9081364829394</v>
      </c>
      <c r="F797" s="37">
        <v>1836</v>
      </c>
      <c r="G797" s="37">
        <f t="shared" si="267"/>
        <v>2100.0656167979</v>
      </c>
      <c r="H797" s="37">
        <f t="shared" si="257"/>
        <v>9.8425196850394059</v>
      </c>
      <c r="I797" s="37">
        <f t="shared" si="258"/>
        <v>264.06561679790002</v>
      </c>
      <c r="J797" s="37">
        <f t="shared" si="259"/>
        <v>273.90813648293943</v>
      </c>
      <c r="K797" s="37">
        <f t="shared" si="268"/>
        <v>1</v>
      </c>
      <c r="L797" s="35">
        <f t="shared" si="273"/>
        <v>1110</v>
      </c>
      <c r="O797">
        <v>791</v>
      </c>
      <c r="P797">
        <f t="shared" si="269"/>
        <v>550</v>
      </c>
      <c r="Q797">
        <f t="shared" si="270"/>
        <v>1</v>
      </c>
      <c r="R797">
        <f t="shared" ca="1" si="271"/>
        <v>1</v>
      </c>
      <c r="S797" t="str">
        <f t="shared" ca="1" si="253"/>
        <v>ER-EC-8</v>
      </c>
      <c r="T797" t="str">
        <f t="shared" ca="1" si="260"/>
        <v>TCU</v>
      </c>
      <c r="U797" t="str">
        <f t="shared" ca="1" si="261"/>
        <v>ZE, QZ</v>
      </c>
      <c r="V797" s="37">
        <f t="shared" ca="1" si="262"/>
        <v>970.96325459317563</v>
      </c>
      <c r="W797" s="37">
        <f t="shared" ca="1" si="263"/>
        <v>1058.8897637795274</v>
      </c>
      <c r="X797" s="37">
        <f t="shared" ca="1" si="254"/>
        <v>2</v>
      </c>
      <c r="Y797" s="37">
        <f t="shared" ca="1" si="264"/>
        <v>2</v>
      </c>
      <c r="Z797" s="35">
        <f t="shared" ca="1" si="272"/>
        <v>800</v>
      </c>
      <c r="AA797" s="35">
        <f t="shared" ca="1" si="255"/>
        <v>1200</v>
      </c>
      <c r="AB797" s="35">
        <f t="shared" ca="1" si="265"/>
        <v>970.96325459317563</v>
      </c>
      <c r="AC797" s="35">
        <f t="shared" ca="1" si="266"/>
        <v>1058.8897637795274</v>
      </c>
      <c r="AD797" s="35">
        <f t="shared" ca="1" si="256"/>
        <v>87.926509186351723</v>
      </c>
    </row>
    <row r="798" spans="1:30" x14ac:dyDescent="0.25">
      <c r="A798" t="s">
        <v>132</v>
      </c>
      <c r="B798" t="s">
        <v>11</v>
      </c>
      <c r="C798" t="s">
        <v>12</v>
      </c>
      <c r="D798" s="37">
        <v>2109.9081364829394</v>
      </c>
      <c r="E798" s="37">
        <v>2120.0787401574803</v>
      </c>
      <c r="F798" s="37">
        <v>1836</v>
      </c>
      <c r="G798" s="37">
        <f t="shared" si="267"/>
        <v>2109.9081364829394</v>
      </c>
      <c r="H798" s="37">
        <f t="shared" si="257"/>
        <v>10.170603674540871</v>
      </c>
      <c r="I798" s="37">
        <f t="shared" si="258"/>
        <v>273.90813648293943</v>
      </c>
      <c r="J798" s="37">
        <f t="shared" si="259"/>
        <v>284.0787401574803</v>
      </c>
      <c r="K798" s="37">
        <f t="shared" si="268"/>
        <v>1</v>
      </c>
      <c r="L798" s="35">
        <f t="shared" si="273"/>
        <v>1111</v>
      </c>
      <c r="O798">
        <v>792</v>
      </c>
      <c r="P798">
        <f t="shared" si="269"/>
        <v>551</v>
      </c>
      <c r="Q798">
        <f t="shared" si="270"/>
        <v>1</v>
      </c>
      <c r="R798">
        <f t="shared" ca="1" si="271"/>
        <v>1</v>
      </c>
      <c r="S798" t="str">
        <f t="shared" ca="1" si="253"/>
        <v>ER-EC-8</v>
      </c>
      <c r="T798" t="str">
        <f t="shared" ca="1" si="260"/>
        <v>TCU</v>
      </c>
      <c r="U798" t="str">
        <f t="shared" ca="1" si="261"/>
        <v>ZE</v>
      </c>
      <c r="V798" s="37">
        <f t="shared" ca="1" si="262"/>
        <v>1058.8897637795274</v>
      </c>
      <c r="W798" s="37">
        <f t="shared" ca="1" si="263"/>
        <v>1118.9291338582677</v>
      </c>
      <c r="X798" s="37">
        <f t="shared" ca="1" si="254"/>
        <v>2</v>
      </c>
      <c r="Y798" s="37">
        <f t="shared" ca="1" si="264"/>
        <v>2</v>
      </c>
      <c r="Z798" s="35">
        <f t="shared" ca="1" si="272"/>
        <v>800</v>
      </c>
      <c r="AA798" s="35">
        <f t="shared" ca="1" si="255"/>
        <v>1200</v>
      </c>
      <c r="AB798" s="35">
        <f t="shared" ca="1" si="265"/>
        <v>1058.8897637795274</v>
      </c>
      <c r="AC798" s="35">
        <f t="shared" ca="1" si="266"/>
        <v>1118.9291338582677</v>
      </c>
      <c r="AD798" s="35">
        <f t="shared" ca="1" si="256"/>
        <v>60.039370078740376</v>
      </c>
    </row>
    <row r="799" spans="1:30" x14ac:dyDescent="0.25">
      <c r="A799" t="s">
        <v>132</v>
      </c>
      <c r="B799" t="s">
        <v>11</v>
      </c>
      <c r="C799" t="s">
        <v>18</v>
      </c>
      <c r="D799" s="37">
        <v>2120.0787401574803</v>
      </c>
      <c r="E799" s="37">
        <v>2260.9908136482936</v>
      </c>
      <c r="F799" s="37">
        <v>1836</v>
      </c>
      <c r="G799" s="37">
        <f t="shared" si="267"/>
        <v>2120.0787401574803</v>
      </c>
      <c r="H799" s="37">
        <f t="shared" si="257"/>
        <v>140.91207349081333</v>
      </c>
      <c r="I799" s="37">
        <f t="shared" si="258"/>
        <v>284.0787401574803</v>
      </c>
      <c r="J799" s="37">
        <f t="shared" si="259"/>
        <v>424.99081364829362</v>
      </c>
      <c r="K799" s="37">
        <f t="shared" si="268"/>
        <v>2</v>
      </c>
      <c r="L799" s="35">
        <f t="shared" si="273"/>
        <v>1112</v>
      </c>
      <c r="O799">
        <v>793</v>
      </c>
      <c r="P799">
        <f t="shared" si="269"/>
        <v>552</v>
      </c>
      <c r="Q799">
        <f t="shared" si="270"/>
        <v>1</v>
      </c>
      <c r="R799">
        <f t="shared" ca="1" si="271"/>
        <v>1</v>
      </c>
      <c r="S799" t="str">
        <f t="shared" ca="1" si="253"/>
        <v>ER-EC-8</v>
      </c>
      <c r="T799" t="str">
        <f t="shared" ca="1" si="260"/>
        <v>WTA</v>
      </c>
      <c r="U799" t="str">
        <f t="shared" ca="1" si="261"/>
        <v>DV, QZ</v>
      </c>
      <c r="V799" s="37">
        <f t="shared" ca="1" si="262"/>
        <v>1118.9291338582677</v>
      </c>
      <c r="W799" s="37">
        <f t="shared" ca="1" si="263"/>
        <v>1149.1128608923884</v>
      </c>
      <c r="X799" s="37">
        <f t="shared" ca="1" si="254"/>
        <v>2</v>
      </c>
      <c r="Y799" s="37">
        <f t="shared" ca="1" si="264"/>
        <v>2</v>
      </c>
      <c r="Z799" s="35">
        <f t="shared" ca="1" si="272"/>
        <v>800</v>
      </c>
      <c r="AA799" s="35">
        <f t="shared" ca="1" si="255"/>
        <v>1200</v>
      </c>
      <c r="AB799" s="35">
        <f t="shared" ca="1" si="265"/>
        <v>1118.9291338582677</v>
      </c>
      <c r="AC799" s="35">
        <f t="shared" ca="1" si="266"/>
        <v>1149.1128608923884</v>
      </c>
      <c r="AD799" s="35">
        <f t="shared" ca="1" si="256"/>
        <v>30.183727034120693</v>
      </c>
    </row>
    <row r="800" spans="1:30" x14ac:dyDescent="0.25">
      <c r="A800" t="s">
        <v>133</v>
      </c>
      <c r="B800" t="s">
        <v>11</v>
      </c>
      <c r="C800" t="s">
        <v>18</v>
      </c>
      <c r="D800" s="37">
        <v>1587.9265091863517</v>
      </c>
      <c r="E800" s="37">
        <v>2220.0131233595798</v>
      </c>
      <c r="F800" s="37">
        <v>2215</v>
      </c>
      <c r="G800" s="37">
        <f t="shared" si="267"/>
        <v>2215</v>
      </c>
      <c r="H800" s="37">
        <f t="shared" si="257"/>
        <v>5.0131233595798221</v>
      </c>
      <c r="I800" s="37">
        <f t="shared" si="258"/>
        <v>0</v>
      </c>
      <c r="J800" s="37">
        <f t="shared" si="259"/>
        <v>5.0131233595798221</v>
      </c>
      <c r="K800" s="37">
        <f t="shared" si="268"/>
        <v>1</v>
      </c>
      <c r="L800" s="35">
        <f t="shared" si="273"/>
        <v>1114</v>
      </c>
      <c r="O800">
        <v>794</v>
      </c>
      <c r="P800">
        <f t="shared" si="269"/>
        <v>553</v>
      </c>
      <c r="Q800">
        <f t="shared" si="270"/>
        <v>1</v>
      </c>
      <c r="R800">
        <f t="shared" ca="1" si="271"/>
        <v>1</v>
      </c>
      <c r="S800" t="str">
        <f t="shared" ca="1" si="253"/>
        <v>ER-EC-8</v>
      </c>
      <c r="T800" t="str">
        <f t="shared" ca="1" si="260"/>
        <v>WTA</v>
      </c>
      <c r="U800" t="str">
        <f t="shared" ca="1" si="261"/>
        <v>DV, GL</v>
      </c>
      <c r="V800" s="37">
        <f t="shared" ca="1" si="262"/>
        <v>1149.1128608923884</v>
      </c>
      <c r="W800" s="37">
        <f t="shared" ca="1" si="263"/>
        <v>1156.98687664042</v>
      </c>
      <c r="X800" s="37">
        <f t="shared" ca="1" si="254"/>
        <v>2</v>
      </c>
      <c r="Y800" s="37">
        <f t="shared" ca="1" si="264"/>
        <v>2</v>
      </c>
      <c r="Z800" s="35">
        <f t="shared" ca="1" si="272"/>
        <v>800</v>
      </c>
      <c r="AA800" s="35">
        <f t="shared" ca="1" si="255"/>
        <v>1200</v>
      </c>
      <c r="AB800" s="35">
        <f t="shared" ca="1" si="265"/>
        <v>1149.1128608923884</v>
      </c>
      <c r="AC800" s="35">
        <f t="shared" ca="1" si="266"/>
        <v>1156.98687664042</v>
      </c>
      <c r="AD800" s="35">
        <f t="shared" ca="1" si="256"/>
        <v>7.8740157480315247</v>
      </c>
    </row>
    <row r="801" spans="1:30" x14ac:dyDescent="0.25">
      <c r="A801" t="s">
        <v>134</v>
      </c>
      <c r="B801" t="s">
        <v>11</v>
      </c>
      <c r="C801" t="s">
        <v>12</v>
      </c>
      <c r="D801" s="37">
        <v>2037.073490813648</v>
      </c>
      <c r="E801" s="37">
        <v>2199.9999999999995</v>
      </c>
      <c r="F801" s="37">
        <v>2137</v>
      </c>
      <c r="G801" s="37">
        <f t="shared" si="267"/>
        <v>2137</v>
      </c>
      <c r="H801" s="37">
        <f t="shared" si="257"/>
        <v>62.999999999999545</v>
      </c>
      <c r="I801" s="37">
        <f t="shared" si="258"/>
        <v>0</v>
      </c>
      <c r="J801" s="37">
        <f t="shared" si="259"/>
        <v>62.999999999999545</v>
      </c>
      <c r="K801" s="37">
        <f t="shared" si="268"/>
        <v>1</v>
      </c>
      <c r="L801" s="35">
        <f t="shared" si="273"/>
        <v>1115</v>
      </c>
      <c r="O801">
        <v>795</v>
      </c>
      <c r="P801">
        <f t="shared" si="269"/>
        <v>554</v>
      </c>
      <c r="Q801">
        <f t="shared" si="270"/>
        <v>1</v>
      </c>
      <c r="R801">
        <f t="shared" ca="1" si="271"/>
        <v>2</v>
      </c>
      <c r="S801" t="str">
        <f t="shared" ca="1" si="253"/>
        <v>ER-EC-8</v>
      </c>
      <c r="T801" t="str">
        <f t="shared" ca="1" si="260"/>
        <v>WTA</v>
      </c>
      <c r="U801" t="str">
        <f t="shared" ca="1" si="261"/>
        <v>VP</v>
      </c>
      <c r="V801" s="37">
        <f t="shared" ca="1" si="262"/>
        <v>1156.98687664042</v>
      </c>
      <c r="W801" s="37">
        <f t="shared" ca="1" si="263"/>
        <v>1222.9317585301835</v>
      </c>
      <c r="X801" s="37">
        <f t="shared" ca="1" si="254"/>
        <v>2</v>
      </c>
      <c r="Y801" s="37">
        <f t="shared" ca="1" si="264"/>
        <v>2</v>
      </c>
      <c r="Z801" s="35">
        <f t="shared" ca="1" si="272"/>
        <v>800</v>
      </c>
      <c r="AA801" s="35">
        <f t="shared" ca="1" si="255"/>
        <v>1200</v>
      </c>
      <c r="AB801" s="35">
        <f t="shared" ca="1" si="265"/>
        <v>1156.98687664042</v>
      </c>
      <c r="AC801" s="35">
        <f t="shared" ca="1" si="266"/>
        <v>1200</v>
      </c>
      <c r="AD801" s="35">
        <f t="shared" ca="1" si="256"/>
        <v>43.01312335958005</v>
      </c>
    </row>
    <row r="802" spans="1:30" x14ac:dyDescent="0.25">
      <c r="A802" t="s">
        <v>82</v>
      </c>
      <c r="B802" t="s">
        <v>4</v>
      </c>
      <c r="C802" t="s">
        <v>5</v>
      </c>
      <c r="D802" s="37">
        <v>2051.8372703412074</v>
      </c>
      <c r="E802" s="37">
        <v>2419.9475065616798</v>
      </c>
      <c r="F802" s="37">
        <v>2097</v>
      </c>
      <c r="G802" s="37">
        <f t="shared" si="267"/>
        <v>2097</v>
      </c>
      <c r="H802" s="37">
        <f t="shared" si="257"/>
        <v>322.9475065616798</v>
      </c>
      <c r="I802" s="37">
        <f t="shared" si="258"/>
        <v>0</v>
      </c>
      <c r="J802" s="37">
        <f t="shared" si="259"/>
        <v>322.9475065616798</v>
      </c>
      <c r="K802" s="37">
        <f t="shared" si="268"/>
        <v>1</v>
      </c>
      <c r="L802" s="35">
        <f t="shared" si="273"/>
        <v>1116</v>
      </c>
      <c r="O802">
        <v>796</v>
      </c>
      <c r="P802">
        <f t="shared" si="269"/>
        <v>554</v>
      </c>
      <c r="Q802">
        <f t="shared" si="270"/>
        <v>2</v>
      </c>
      <c r="R802">
        <f t="shared" ca="1" si="271"/>
        <v>2</v>
      </c>
      <c r="S802" t="str">
        <f t="shared" ca="1" si="253"/>
        <v>ER-EC-8</v>
      </c>
      <c r="T802" t="str">
        <f t="shared" ca="1" si="260"/>
        <v>WTA</v>
      </c>
      <c r="U802" t="str">
        <f t="shared" ca="1" si="261"/>
        <v>VP</v>
      </c>
      <c r="V802" s="37">
        <f t="shared" ca="1" si="262"/>
        <v>1156.98687664042</v>
      </c>
      <c r="W802" s="37">
        <f t="shared" ca="1" si="263"/>
        <v>1222.9317585301835</v>
      </c>
      <c r="X802" s="37">
        <f t="shared" ca="1" si="254"/>
        <v>2</v>
      </c>
      <c r="Y802" s="37">
        <f t="shared" ca="1" si="264"/>
        <v>3</v>
      </c>
      <c r="Z802" s="35">
        <f t="shared" ca="1" si="272"/>
        <v>1200</v>
      </c>
      <c r="AA802" s="35">
        <f t="shared" ca="1" si="255"/>
        <v>1600</v>
      </c>
      <c r="AB802" s="35">
        <f t="shared" ca="1" si="265"/>
        <v>1200</v>
      </c>
      <c r="AC802" s="35">
        <f t="shared" ca="1" si="266"/>
        <v>1222.9317585301835</v>
      </c>
      <c r="AD802" s="35">
        <f t="shared" ca="1" si="256"/>
        <v>22.931758530183515</v>
      </c>
    </row>
    <row r="803" spans="1:30" x14ac:dyDescent="0.25">
      <c r="A803" t="s">
        <v>82</v>
      </c>
      <c r="B803" t="s">
        <v>11</v>
      </c>
      <c r="C803" t="s">
        <v>12</v>
      </c>
      <c r="D803" s="37">
        <v>2419.9475065616798</v>
      </c>
      <c r="E803" s="37">
        <v>2509.8425196850394</v>
      </c>
      <c r="F803" s="37">
        <v>2097</v>
      </c>
      <c r="G803" s="37">
        <f t="shared" si="267"/>
        <v>2419.9475065616798</v>
      </c>
      <c r="H803" s="37">
        <f t="shared" si="257"/>
        <v>89.895013123359604</v>
      </c>
      <c r="I803" s="37">
        <f t="shared" si="258"/>
        <v>322.9475065616798</v>
      </c>
      <c r="J803" s="37">
        <f t="shared" si="259"/>
        <v>412.84251968503941</v>
      </c>
      <c r="K803" s="37">
        <f t="shared" si="268"/>
        <v>2</v>
      </c>
      <c r="L803" s="35">
        <f t="shared" si="273"/>
        <v>1117</v>
      </c>
      <c r="O803">
        <v>797</v>
      </c>
      <c r="P803">
        <f t="shared" si="269"/>
        <v>555</v>
      </c>
      <c r="Q803">
        <f t="shared" si="270"/>
        <v>1</v>
      </c>
      <c r="R803">
        <f t="shared" ca="1" si="271"/>
        <v>1</v>
      </c>
      <c r="S803" t="str">
        <f t="shared" ca="1" si="253"/>
        <v>ER-EC-8</v>
      </c>
      <c r="T803" t="str">
        <f t="shared" ca="1" si="260"/>
        <v>TCU</v>
      </c>
      <c r="U803" t="str">
        <f t="shared" ca="1" si="261"/>
        <v>QF, ZE</v>
      </c>
      <c r="V803" s="37">
        <f t="shared" ca="1" si="262"/>
        <v>1222.9317585301835</v>
      </c>
      <c r="W803" s="37">
        <f t="shared" ca="1" si="263"/>
        <v>1282.9711286089239</v>
      </c>
      <c r="X803" s="37">
        <f t="shared" ca="1" si="254"/>
        <v>3</v>
      </c>
      <c r="Y803" s="37">
        <f t="shared" ca="1" si="264"/>
        <v>3</v>
      </c>
      <c r="Z803" s="35">
        <f t="shared" ca="1" si="272"/>
        <v>1200</v>
      </c>
      <c r="AA803" s="35">
        <f t="shared" ca="1" si="255"/>
        <v>1600</v>
      </c>
      <c r="AB803" s="35">
        <f t="shared" ca="1" si="265"/>
        <v>1222.9317585301835</v>
      </c>
      <c r="AC803" s="35">
        <f t="shared" ca="1" si="266"/>
        <v>1282.9711286089239</v>
      </c>
      <c r="AD803" s="35">
        <f t="shared" ca="1" si="256"/>
        <v>60.039370078740376</v>
      </c>
    </row>
    <row r="804" spans="1:30" x14ac:dyDescent="0.25">
      <c r="A804" t="s">
        <v>82</v>
      </c>
      <c r="B804" t="s">
        <v>11</v>
      </c>
      <c r="C804" t="s">
        <v>12</v>
      </c>
      <c r="D804" s="37">
        <v>2509.8425196850394</v>
      </c>
      <c r="E804" s="37">
        <v>2575.1312335958005</v>
      </c>
      <c r="F804" s="37">
        <v>2097</v>
      </c>
      <c r="G804" s="37">
        <f t="shared" si="267"/>
        <v>2509.8425196850394</v>
      </c>
      <c r="H804" s="37">
        <f t="shared" si="257"/>
        <v>65.288713910761089</v>
      </c>
      <c r="I804" s="37">
        <f t="shared" si="258"/>
        <v>412.84251968503941</v>
      </c>
      <c r="J804" s="37">
        <f t="shared" si="259"/>
        <v>478.1312335958005</v>
      </c>
      <c r="K804" s="37">
        <f t="shared" si="268"/>
        <v>1</v>
      </c>
      <c r="L804" s="35">
        <f t="shared" si="273"/>
        <v>1119</v>
      </c>
      <c r="O804">
        <v>798</v>
      </c>
      <c r="P804">
        <f t="shared" si="269"/>
        <v>556</v>
      </c>
      <c r="Q804">
        <f t="shared" si="270"/>
        <v>1</v>
      </c>
      <c r="R804">
        <f t="shared" ca="1" si="271"/>
        <v>1</v>
      </c>
      <c r="S804" t="str">
        <f t="shared" ca="1" si="253"/>
        <v>ER-EC-8</v>
      </c>
      <c r="T804" t="str">
        <f t="shared" ca="1" si="260"/>
        <v>TCU</v>
      </c>
      <c r="U804" t="str">
        <f t="shared" ca="1" si="261"/>
        <v>QF, ZE</v>
      </c>
      <c r="V804" s="37">
        <f t="shared" ca="1" si="262"/>
        <v>1282.9711286089239</v>
      </c>
      <c r="W804" s="37">
        <f t="shared" ca="1" si="263"/>
        <v>1452.9186351706035</v>
      </c>
      <c r="X804" s="37">
        <f t="shared" ca="1" si="254"/>
        <v>3</v>
      </c>
      <c r="Y804" s="37">
        <f t="shared" ca="1" si="264"/>
        <v>3</v>
      </c>
      <c r="Z804" s="35">
        <f t="shared" ca="1" si="272"/>
        <v>1200</v>
      </c>
      <c r="AA804" s="35">
        <f t="shared" ca="1" si="255"/>
        <v>1600</v>
      </c>
      <c r="AB804" s="35">
        <f t="shared" ca="1" si="265"/>
        <v>1282.9711286089239</v>
      </c>
      <c r="AC804" s="35">
        <f t="shared" ca="1" si="266"/>
        <v>1452.9186351706035</v>
      </c>
      <c r="AD804" s="35">
        <f t="shared" ca="1" si="256"/>
        <v>169.94750656167957</v>
      </c>
    </row>
    <row r="805" spans="1:30" x14ac:dyDescent="0.25">
      <c r="A805" t="s">
        <v>82</v>
      </c>
      <c r="B805" t="s">
        <v>4</v>
      </c>
      <c r="C805" t="s">
        <v>5</v>
      </c>
      <c r="D805" s="37">
        <v>2575.1312335958005</v>
      </c>
      <c r="E805" s="37">
        <v>2609.9081364829394</v>
      </c>
      <c r="F805" s="37">
        <v>2097</v>
      </c>
      <c r="G805" s="37">
        <f t="shared" si="267"/>
        <v>2575.1312335958005</v>
      </c>
      <c r="H805" s="37">
        <f t="shared" si="257"/>
        <v>34.776902887138931</v>
      </c>
      <c r="I805" s="37">
        <f t="shared" si="258"/>
        <v>478.1312335958005</v>
      </c>
      <c r="J805" s="37">
        <f t="shared" si="259"/>
        <v>512.90813648293943</v>
      </c>
      <c r="K805" s="37">
        <f t="shared" si="268"/>
        <v>1</v>
      </c>
      <c r="L805" s="35">
        <f t="shared" si="273"/>
        <v>1120</v>
      </c>
      <c r="O805">
        <v>799</v>
      </c>
      <c r="P805">
        <f t="shared" si="269"/>
        <v>557</v>
      </c>
      <c r="Q805">
        <f t="shared" si="270"/>
        <v>1</v>
      </c>
      <c r="R805">
        <f t="shared" ca="1" si="271"/>
        <v>1</v>
      </c>
      <c r="S805" t="str">
        <f t="shared" ca="1" si="253"/>
        <v>ER-EC-8</v>
      </c>
      <c r="T805" t="str">
        <f t="shared" ca="1" si="260"/>
        <v>WTA</v>
      </c>
      <c r="U805" t="str">
        <f t="shared" ca="1" si="261"/>
        <v>QF</v>
      </c>
      <c r="V805" s="37">
        <f t="shared" ca="1" si="262"/>
        <v>1452.9186351706035</v>
      </c>
      <c r="W805" s="37">
        <f t="shared" ca="1" si="263"/>
        <v>1534.9396325459315</v>
      </c>
      <c r="X805" s="37">
        <f t="shared" ca="1" si="254"/>
        <v>3</v>
      </c>
      <c r="Y805" s="37">
        <f t="shared" ca="1" si="264"/>
        <v>3</v>
      </c>
      <c r="Z805" s="35">
        <f t="shared" ca="1" si="272"/>
        <v>1200</v>
      </c>
      <c r="AA805" s="35">
        <f t="shared" ca="1" si="255"/>
        <v>1600</v>
      </c>
      <c r="AB805" s="35">
        <f t="shared" ca="1" si="265"/>
        <v>1452.9186351706035</v>
      </c>
      <c r="AC805" s="35">
        <f t="shared" ca="1" si="266"/>
        <v>1534.9396325459315</v>
      </c>
      <c r="AD805" s="35">
        <f t="shared" ca="1" si="256"/>
        <v>82.020997375328079</v>
      </c>
    </row>
    <row r="806" spans="1:30" x14ac:dyDescent="0.25">
      <c r="A806" t="s">
        <v>82</v>
      </c>
      <c r="B806" t="s">
        <v>4</v>
      </c>
      <c r="C806" t="s">
        <v>5</v>
      </c>
      <c r="D806" s="37">
        <v>2609.9081364829394</v>
      </c>
      <c r="E806" s="37">
        <v>2850.0656167979005</v>
      </c>
      <c r="F806" s="37">
        <v>2097</v>
      </c>
      <c r="G806" s="37">
        <f t="shared" si="267"/>
        <v>2609.9081364829394</v>
      </c>
      <c r="H806" s="37">
        <f t="shared" si="257"/>
        <v>240.15748031496105</v>
      </c>
      <c r="I806" s="37">
        <f t="shared" si="258"/>
        <v>512.90813648293943</v>
      </c>
      <c r="J806" s="37">
        <f t="shared" si="259"/>
        <v>753.06561679790047</v>
      </c>
      <c r="K806" s="37">
        <f t="shared" si="268"/>
        <v>1</v>
      </c>
      <c r="L806" s="35">
        <f t="shared" si="273"/>
        <v>1121</v>
      </c>
      <c r="O806">
        <v>800</v>
      </c>
      <c r="P806">
        <f t="shared" si="269"/>
        <v>558</v>
      </c>
      <c r="Q806">
        <f t="shared" si="270"/>
        <v>1</v>
      </c>
      <c r="R806">
        <f t="shared" ca="1" si="271"/>
        <v>2</v>
      </c>
      <c r="S806" t="str">
        <f t="shared" ca="1" si="253"/>
        <v>ER-EC-8</v>
      </c>
      <c r="T806" t="str">
        <f t="shared" ca="1" si="260"/>
        <v>WTA</v>
      </c>
      <c r="U806" t="str">
        <f t="shared" ca="1" si="261"/>
        <v>QF</v>
      </c>
      <c r="V806" s="37">
        <f t="shared" ca="1" si="262"/>
        <v>1534.9396325459315</v>
      </c>
      <c r="W806" s="37">
        <f t="shared" ca="1" si="263"/>
        <v>1677</v>
      </c>
      <c r="X806" s="37">
        <f t="shared" ca="1" si="254"/>
        <v>3</v>
      </c>
      <c r="Y806" s="37">
        <f t="shared" ca="1" si="264"/>
        <v>3</v>
      </c>
      <c r="Z806" s="35">
        <f t="shared" ca="1" si="272"/>
        <v>1200</v>
      </c>
      <c r="AA806" s="35">
        <f t="shared" ca="1" si="255"/>
        <v>1600</v>
      </c>
      <c r="AB806" s="35">
        <f t="shared" ca="1" si="265"/>
        <v>1534.9396325459315</v>
      </c>
      <c r="AC806" s="35">
        <f t="shared" ca="1" si="266"/>
        <v>1600</v>
      </c>
      <c r="AD806" s="35">
        <f t="shared" ca="1" si="256"/>
        <v>65.060367454068455</v>
      </c>
    </row>
    <row r="807" spans="1:30" x14ac:dyDescent="0.25">
      <c r="A807" t="s">
        <v>82</v>
      </c>
      <c r="B807" t="s">
        <v>4</v>
      </c>
      <c r="C807" t="s">
        <v>5</v>
      </c>
      <c r="D807" s="37">
        <v>2850.0656167979005</v>
      </c>
      <c r="E807" s="37">
        <v>2919.9475065616798</v>
      </c>
      <c r="F807" s="37">
        <v>2097</v>
      </c>
      <c r="G807" s="37">
        <f t="shared" si="267"/>
        <v>2850.0656167979005</v>
      </c>
      <c r="H807" s="37">
        <f t="shared" si="257"/>
        <v>69.881889763779327</v>
      </c>
      <c r="I807" s="37">
        <f t="shared" si="258"/>
        <v>753.06561679790047</v>
      </c>
      <c r="J807" s="37">
        <f t="shared" si="259"/>
        <v>822.9475065616798</v>
      </c>
      <c r="K807" s="37">
        <f t="shared" si="268"/>
        <v>2</v>
      </c>
      <c r="L807" s="35">
        <f t="shared" si="273"/>
        <v>1122</v>
      </c>
      <c r="O807">
        <v>801</v>
      </c>
      <c r="P807">
        <f t="shared" si="269"/>
        <v>558</v>
      </c>
      <c r="Q807">
        <f t="shared" si="270"/>
        <v>2</v>
      </c>
      <c r="R807">
        <f t="shared" ca="1" si="271"/>
        <v>2</v>
      </c>
      <c r="S807" t="str">
        <f t="shared" ca="1" si="253"/>
        <v>ER-EC-8</v>
      </c>
      <c r="T807" t="str">
        <f t="shared" ca="1" si="260"/>
        <v>WTA</v>
      </c>
      <c r="U807" t="str">
        <f t="shared" ca="1" si="261"/>
        <v>QF</v>
      </c>
      <c r="V807" s="37">
        <f t="shared" ca="1" si="262"/>
        <v>1534.9396325459315</v>
      </c>
      <c r="W807" s="37">
        <f t="shared" ca="1" si="263"/>
        <v>1677</v>
      </c>
      <c r="X807" s="37">
        <f t="shared" ca="1" si="254"/>
        <v>3</v>
      </c>
      <c r="Y807" s="37">
        <f t="shared" ca="1" si="264"/>
        <v>4</v>
      </c>
      <c r="Z807" s="35">
        <f t="shared" ca="1" si="272"/>
        <v>1600</v>
      </c>
      <c r="AA807" s="35">
        <f t="shared" ca="1" si="255"/>
        <v>2000</v>
      </c>
      <c r="AB807" s="35">
        <f t="shared" ca="1" si="265"/>
        <v>1600</v>
      </c>
      <c r="AC807" s="35">
        <f t="shared" ca="1" si="266"/>
        <v>1677</v>
      </c>
      <c r="AD807" s="35">
        <f t="shared" ca="1" si="256"/>
        <v>77</v>
      </c>
    </row>
    <row r="808" spans="1:30" x14ac:dyDescent="0.25">
      <c r="A808" t="s">
        <v>82</v>
      </c>
      <c r="B808" t="s">
        <v>11</v>
      </c>
      <c r="C808" t="s">
        <v>12</v>
      </c>
      <c r="D808" s="37">
        <v>2919.9475065616798</v>
      </c>
      <c r="E808" s="37">
        <v>3075.1312335958</v>
      </c>
      <c r="F808" s="37">
        <v>2097</v>
      </c>
      <c r="G808" s="37">
        <f t="shared" si="267"/>
        <v>2919.9475065616798</v>
      </c>
      <c r="H808" s="37">
        <f t="shared" si="257"/>
        <v>155.18372703412024</v>
      </c>
      <c r="I808" s="37">
        <f t="shared" si="258"/>
        <v>822.9475065616798</v>
      </c>
      <c r="J808" s="37">
        <f t="shared" si="259"/>
        <v>978.13123359580004</v>
      </c>
      <c r="K808" s="37">
        <f t="shared" si="268"/>
        <v>1</v>
      </c>
      <c r="L808" s="35">
        <f t="shared" si="273"/>
        <v>1124</v>
      </c>
      <c r="O808">
        <v>802</v>
      </c>
      <c r="P808">
        <f t="shared" si="269"/>
        <v>559</v>
      </c>
      <c r="Q808">
        <f t="shared" si="270"/>
        <v>1</v>
      </c>
      <c r="R808">
        <f t="shared" ca="1" si="271"/>
        <v>1</v>
      </c>
      <c r="S808" t="str">
        <f t="shared" ca="1" si="253"/>
        <v>ER-EC-11</v>
      </c>
      <c r="T808" t="str">
        <f t="shared" ca="1" si="260"/>
        <v>WTA</v>
      </c>
      <c r="U808" t="str">
        <f t="shared" ca="1" si="261"/>
        <v>DV</v>
      </c>
      <c r="V808" s="37">
        <f t="shared" ca="1" si="262"/>
        <v>0</v>
      </c>
      <c r="W808" s="37">
        <f t="shared" ca="1" si="263"/>
        <v>30</v>
      </c>
      <c r="X808" s="37">
        <f t="shared" ca="1" si="254"/>
        <v>0</v>
      </c>
      <c r="Y808" s="37">
        <f t="shared" ca="1" si="264"/>
        <v>0</v>
      </c>
      <c r="Z808" s="35">
        <f t="shared" ca="1" si="272"/>
        <v>0</v>
      </c>
      <c r="AA808" s="35">
        <f t="shared" ca="1" si="255"/>
        <v>400</v>
      </c>
      <c r="AB808" s="35">
        <f t="shared" ca="1" si="265"/>
        <v>0</v>
      </c>
      <c r="AC808" s="35">
        <f t="shared" ca="1" si="266"/>
        <v>30</v>
      </c>
      <c r="AD808" s="35">
        <f t="shared" ca="1" si="256"/>
        <v>30</v>
      </c>
    </row>
    <row r="809" spans="1:30" x14ac:dyDescent="0.25">
      <c r="A809" t="s">
        <v>82</v>
      </c>
      <c r="B809" t="s">
        <v>11</v>
      </c>
      <c r="C809" t="s">
        <v>12</v>
      </c>
      <c r="D809" s="37">
        <v>3075.1312335958</v>
      </c>
      <c r="E809" s="37">
        <v>3640.0918635170601</v>
      </c>
      <c r="F809" s="37">
        <v>2097</v>
      </c>
      <c r="G809" s="37">
        <f t="shared" si="267"/>
        <v>3075.1312335958</v>
      </c>
      <c r="H809" s="37">
        <f t="shared" si="257"/>
        <v>564.96062992126008</v>
      </c>
      <c r="I809" s="37">
        <f t="shared" si="258"/>
        <v>978.13123359580004</v>
      </c>
      <c r="J809" s="37">
        <f t="shared" si="259"/>
        <v>1543.0918635170601</v>
      </c>
      <c r="K809" s="37">
        <f t="shared" si="268"/>
        <v>2</v>
      </c>
      <c r="L809" s="35">
        <f t="shared" si="273"/>
        <v>1125</v>
      </c>
      <c r="O809">
        <v>803</v>
      </c>
      <c r="P809">
        <f t="shared" si="269"/>
        <v>560</v>
      </c>
      <c r="Q809">
        <f t="shared" si="270"/>
        <v>1</v>
      </c>
      <c r="R809">
        <f t="shared" ca="1" si="271"/>
        <v>1</v>
      </c>
      <c r="S809" t="str">
        <f t="shared" ca="1" si="253"/>
        <v>ER-EC-11</v>
      </c>
      <c r="T809" t="str">
        <f t="shared" ca="1" si="260"/>
        <v>WTA</v>
      </c>
      <c r="U809" t="str">
        <f t="shared" ca="1" si="261"/>
        <v>GL</v>
      </c>
      <c r="V809" s="37">
        <f t="shared" ca="1" si="262"/>
        <v>30</v>
      </c>
      <c r="W809" s="37">
        <f t="shared" ca="1" si="263"/>
        <v>50</v>
      </c>
      <c r="X809" s="37">
        <f t="shared" ca="1" si="254"/>
        <v>0</v>
      </c>
      <c r="Y809" s="37">
        <f t="shared" ca="1" si="264"/>
        <v>0</v>
      </c>
      <c r="Z809" s="35">
        <f t="shared" ca="1" si="272"/>
        <v>0</v>
      </c>
      <c r="AA809" s="35">
        <f t="shared" ca="1" si="255"/>
        <v>400</v>
      </c>
      <c r="AB809" s="35">
        <f t="shared" ca="1" si="265"/>
        <v>30</v>
      </c>
      <c r="AC809" s="35">
        <f t="shared" ca="1" si="266"/>
        <v>50</v>
      </c>
      <c r="AD809" s="35">
        <f t="shared" ca="1" si="256"/>
        <v>20</v>
      </c>
    </row>
    <row r="810" spans="1:30" x14ac:dyDescent="0.25">
      <c r="A810" t="s">
        <v>82</v>
      </c>
      <c r="B810" t="s">
        <v>11</v>
      </c>
      <c r="C810" t="s">
        <v>52</v>
      </c>
      <c r="D810" s="37">
        <v>3640.0918635170601</v>
      </c>
      <c r="E810" s="37">
        <v>3751.9685039370074</v>
      </c>
      <c r="F810" s="37">
        <v>2097</v>
      </c>
      <c r="G810" s="37">
        <f t="shared" si="267"/>
        <v>3640.0918635170601</v>
      </c>
      <c r="H810" s="37">
        <f t="shared" si="257"/>
        <v>111.87664041994731</v>
      </c>
      <c r="I810" s="37">
        <f t="shared" si="258"/>
        <v>1543.0918635170601</v>
      </c>
      <c r="J810" s="37">
        <f t="shared" si="259"/>
        <v>1654.9685039370074</v>
      </c>
      <c r="K810" s="37">
        <f t="shared" si="268"/>
        <v>2</v>
      </c>
      <c r="L810" s="35">
        <f t="shared" si="273"/>
        <v>1127</v>
      </c>
      <c r="O810">
        <v>804</v>
      </c>
      <c r="P810">
        <f t="shared" si="269"/>
        <v>561</v>
      </c>
      <c r="Q810">
        <f t="shared" si="270"/>
        <v>1</v>
      </c>
      <c r="R810">
        <f t="shared" ca="1" si="271"/>
        <v>1</v>
      </c>
      <c r="S810" t="str">
        <f t="shared" ca="1" si="253"/>
        <v>ER-EC-11</v>
      </c>
      <c r="T810" t="str">
        <f t="shared" ca="1" si="260"/>
        <v>WTA</v>
      </c>
      <c r="U810" t="str">
        <f t="shared" ca="1" si="261"/>
        <v>DV</v>
      </c>
      <c r="V810" s="37">
        <f t="shared" ca="1" si="262"/>
        <v>50</v>
      </c>
      <c r="W810" s="37">
        <f t="shared" ca="1" si="263"/>
        <v>74</v>
      </c>
      <c r="X810" s="37">
        <f t="shared" ca="1" si="254"/>
        <v>0</v>
      </c>
      <c r="Y810" s="37">
        <f t="shared" ca="1" si="264"/>
        <v>0</v>
      </c>
      <c r="Z810" s="35">
        <f t="shared" ca="1" si="272"/>
        <v>0</v>
      </c>
      <c r="AA810" s="35">
        <f t="shared" ca="1" si="255"/>
        <v>400</v>
      </c>
      <c r="AB810" s="35">
        <f t="shared" ca="1" si="265"/>
        <v>50</v>
      </c>
      <c r="AC810" s="35">
        <f t="shared" ca="1" si="266"/>
        <v>74</v>
      </c>
      <c r="AD810" s="35">
        <f t="shared" ca="1" si="256"/>
        <v>24</v>
      </c>
    </row>
    <row r="811" spans="1:30" x14ac:dyDescent="0.25">
      <c r="A811" t="s">
        <v>82</v>
      </c>
      <c r="B811" t="s">
        <v>9</v>
      </c>
      <c r="C811" t="s">
        <v>7</v>
      </c>
      <c r="D811" s="37">
        <v>3751.9685039370074</v>
      </c>
      <c r="E811" s="37">
        <v>3794.9475065616798</v>
      </c>
      <c r="F811" s="37">
        <v>2097</v>
      </c>
      <c r="G811" s="37">
        <f t="shared" si="267"/>
        <v>3751.9685039370074</v>
      </c>
      <c r="H811" s="37">
        <f t="shared" si="257"/>
        <v>42.979002624672376</v>
      </c>
      <c r="I811" s="37">
        <f t="shared" si="258"/>
        <v>1654.9685039370074</v>
      </c>
      <c r="J811" s="37">
        <f t="shared" si="259"/>
        <v>1697.9475065616798</v>
      </c>
      <c r="K811" s="37">
        <f t="shared" si="268"/>
        <v>1</v>
      </c>
      <c r="L811" s="35">
        <f t="shared" si="273"/>
        <v>1129</v>
      </c>
      <c r="O811">
        <v>805</v>
      </c>
      <c r="P811">
        <f t="shared" si="269"/>
        <v>562</v>
      </c>
      <c r="Q811">
        <f t="shared" si="270"/>
        <v>1</v>
      </c>
      <c r="R811">
        <f t="shared" ca="1" si="271"/>
        <v>1</v>
      </c>
      <c r="S811" t="str">
        <f t="shared" ca="1" si="253"/>
        <v>ER-EC-11</v>
      </c>
      <c r="T811" t="str">
        <f t="shared" ca="1" si="260"/>
        <v>WTA</v>
      </c>
      <c r="U811" t="str">
        <f t="shared" ca="1" si="261"/>
        <v>DV, ZE</v>
      </c>
      <c r="V811" s="37">
        <f t="shared" ca="1" si="262"/>
        <v>74</v>
      </c>
      <c r="W811" s="37">
        <f t="shared" ca="1" si="263"/>
        <v>94</v>
      </c>
      <c r="X811" s="37">
        <f t="shared" ca="1" si="254"/>
        <v>0</v>
      </c>
      <c r="Y811" s="37">
        <f t="shared" ca="1" si="264"/>
        <v>0</v>
      </c>
      <c r="Z811" s="35">
        <f t="shared" ca="1" si="272"/>
        <v>0</v>
      </c>
      <c r="AA811" s="35">
        <f t="shared" ca="1" si="255"/>
        <v>400</v>
      </c>
      <c r="AB811" s="35">
        <f t="shared" ca="1" si="265"/>
        <v>74</v>
      </c>
      <c r="AC811" s="35">
        <f t="shared" ca="1" si="266"/>
        <v>94</v>
      </c>
      <c r="AD811" s="35">
        <f t="shared" ca="1" si="256"/>
        <v>20</v>
      </c>
    </row>
    <row r="812" spans="1:30" x14ac:dyDescent="0.25">
      <c r="A812" t="s">
        <v>82</v>
      </c>
      <c r="B812" t="s">
        <v>9</v>
      </c>
      <c r="C812" t="s">
        <v>83</v>
      </c>
      <c r="D812" s="37">
        <v>3794.9475065616798</v>
      </c>
      <c r="E812" s="37">
        <v>3814.9606299212596</v>
      </c>
      <c r="F812" s="37">
        <v>2097</v>
      </c>
      <c r="G812" s="37">
        <f t="shared" si="267"/>
        <v>3794.9475065616798</v>
      </c>
      <c r="H812" s="37">
        <f t="shared" si="257"/>
        <v>20.013123359579822</v>
      </c>
      <c r="I812" s="37">
        <f t="shared" si="258"/>
        <v>1697.9475065616798</v>
      </c>
      <c r="J812" s="37">
        <f t="shared" si="259"/>
        <v>1717.9606299212596</v>
      </c>
      <c r="K812" s="37">
        <f t="shared" si="268"/>
        <v>1</v>
      </c>
      <c r="L812" s="35">
        <f t="shared" si="273"/>
        <v>1130</v>
      </c>
      <c r="O812">
        <v>806</v>
      </c>
      <c r="P812">
        <f t="shared" si="269"/>
        <v>563</v>
      </c>
      <c r="Q812">
        <f t="shared" si="270"/>
        <v>1</v>
      </c>
      <c r="R812">
        <f t="shared" ca="1" si="271"/>
        <v>1</v>
      </c>
      <c r="S812" t="str">
        <f t="shared" ca="1" si="253"/>
        <v>ER-EC-11</v>
      </c>
      <c r="T812" t="str">
        <f t="shared" ca="1" si="260"/>
        <v>TCU</v>
      </c>
      <c r="U812" t="str">
        <f t="shared" ca="1" si="261"/>
        <v>ZE</v>
      </c>
      <c r="V812" s="37">
        <f t="shared" ca="1" si="262"/>
        <v>94</v>
      </c>
      <c r="W812" s="37">
        <f t="shared" ca="1" si="263"/>
        <v>369</v>
      </c>
      <c r="X812" s="37">
        <f t="shared" ca="1" si="254"/>
        <v>0</v>
      </c>
      <c r="Y812" s="37">
        <f t="shared" ca="1" si="264"/>
        <v>0</v>
      </c>
      <c r="Z812" s="35">
        <f t="shared" ca="1" si="272"/>
        <v>0</v>
      </c>
      <c r="AA812" s="35">
        <f t="shared" ca="1" si="255"/>
        <v>400</v>
      </c>
      <c r="AB812" s="35">
        <f t="shared" ca="1" si="265"/>
        <v>94</v>
      </c>
      <c r="AC812" s="35">
        <f t="shared" ca="1" si="266"/>
        <v>369</v>
      </c>
      <c r="AD812" s="35">
        <f t="shared" ca="1" si="256"/>
        <v>275</v>
      </c>
    </row>
    <row r="813" spans="1:30" x14ac:dyDescent="0.25">
      <c r="A813" t="s">
        <v>82</v>
      </c>
      <c r="B813" t="s">
        <v>9</v>
      </c>
      <c r="C813" t="s">
        <v>10</v>
      </c>
      <c r="D813" s="37">
        <v>3814.9606299212596</v>
      </c>
      <c r="E813" s="37">
        <v>3897.9658792650912</v>
      </c>
      <c r="F813" s="37">
        <v>2097</v>
      </c>
      <c r="G813" s="37">
        <f t="shared" si="267"/>
        <v>3814.9606299212596</v>
      </c>
      <c r="H813" s="37">
        <f t="shared" si="257"/>
        <v>83.005249343831565</v>
      </c>
      <c r="I813" s="37">
        <f t="shared" si="258"/>
        <v>1717.9606299212596</v>
      </c>
      <c r="J813" s="37">
        <f t="shared" si="259"/>
        <v>1800.9658792650912</v>
      </c>
      <c r="K813" s="37">
        <f t="shared" si="268"/>
        <v>1</v>
      </c>
      <c r="L813" s="35">
        <f t="shared" si="273"/>
        <v>1131</v>
      </c>
      <c r="O813">
        <v>807</v>
      </c>
      <c r="P813">
        <f t="shared" si="269"/>
        <v>564</v>
      </c>
      <c r="Q813">
        <f t="shared" si="270"/>
        <v>1</v>
      </c>
      <c r="R813">
        <f t="shared" ca="1" si="271"/>
        <v>2</v>
      </c>
      <c r="S813" t="str">
        <f t="shared" ca="1" si="253"/>
        <v>ER-EC-11</v>
      </c>
      <c r="T813" t="str">
        <f t="shared" ca="1" si="260"/>
        <v>TCU</v>
      </c>
      <c r="U813" t="str">
        <f t="shared" ca="1" si="261"/>
        <v>ZE, QZ</v>
      </c>
      <c r="V813" s="37">
        <f t="shared" ca="1" si="262"/>
        <v>369</v>
      </c>
      <c r="W813" s="37">
        <f t="shared" ca="1" si="263"/>
        <v>459</v>
      </c>
      <c r="X813" s="37">
        <f t="shared" ca="1" si="254"/>
        <v>0</v>
      </c>
      <c r="Y813" s="37">
        <f t="shared" ca="1" si="264"/>
        <v>0</v>
      </c>
      <c r="Z813" s="35">
        <f t="shared" ca="1" si="272"/>
        <v>0</v>
      </c>
      <c r="AA813" s="35">
        <f t="shared" ca="1" si="255"/>
        <v>400</v>
      </c>
      <c r="AB813" s="35">
        <f t="shared" ca="1" si="265"/>
        <v>369</v>
      </c>
      <c r="AC813" s="35">
        <f t="shared" ca="1" si="266"/>
        <v>400</v>
      </c>
      <c r="AD813" s="35">
        <f t="shared" ca="1" si="256"/>
        <v>31</v>
      </c>
    </row>
    <row r="814" spans="1:30" x14ac:dyDescent="0.25">
      <c r="A814" t="s">
        <v>82</v>
      </c>
      <c r="B814" t="s">
        <v>9</v>
      </c>
      <c r="C814" t="s">
        <v>7</v>
      </c>
      <c r="D814" s="37">
        <v>3897.9658792650912</v>
      </c>
      <c r="E814" s="37">
        <v>4036.0892388451443</v>
      </c>
      <c r="F814" s="37">
        <v>2097</v>
      </c>
      <c r="G814" s="37">
        <f t="shared" si="267"/>
        <v>3897.9658792650912</v>
      </c>
      <c r="H814" s="37">
        <f t="shared" si="257"/>
        <v>138.12335958005315</v>
      </c>
      <c r="I814" s="37">
        <f t="shared" si="258"/>
        <v>1800.9658792650912</v>
      </c>
      <c r="J814" s="37">
        <f t="shared" si="259"/>
        <v>1939.0892388451443</v>
      </c>
      <c r="K814" s="37">
        <f t="shared" si="268"/>
        <v>1</v>
      </c>
      <c r="L814" s="35">
        <f t="shared" si="273"/>
        <v>1132</v>
      </c>
      <c r="O814">
        <v>808</v>
      </c>
      <c r="P814">
        <f t="shared" si="269"/>
        <v>564</v>
      </c>
      <c r="Q814">
        <f t="shared" si="270"/>
        <v>2</v>
      </c>
      <c r="R814">
        <f t="shared" ca="1" si="271"/>
        <v>2</v>
      </c>
      <c r="S814" t="str">
        <f t="shared" ca="1" si="253"/>
        <v>ER-EC-11</v>
      </c>
      <c r="T814" t="str">
        <f t="shared" ca="1" si="260"/>
        <v>TCU</v>
      </c>
      <c r="U814" t="str">
        <f t="shared" ca="1" si="261"/>
        <v>ZE, QZ</v>
      </c>
      <c r="V814" s="37">
        <f t="shared" ca="1" si="262"/>
        <v>369</v>
      </c>
      <c r="W814" s="37">
        <f t="shared" ca="1" si="263"/>
        <v>459</v>
      </c>
      <c r="X814" s="37">
        <f t="shared" ca="1" si="254"/>
        <v>0</v>
      </c>
      <c r="Y814" s="37">
        <f t="shared" ca="1" si="264"/>
        <v>1</v>
      </c>
      <c r="Z814" s="35">
        <f t="shared" ca="1" si="272"/>
        <v>400</v>
      </c>
      <c r="AA814" s="35">
        <f t="shared" ca="1" si="255"/>
        <v>800</v>
      </c>
      <c r="AB814" s="35">
        <f t="shared" ca="1" si="265"/>
        <v>400</v>
      </c>
      <c r="AC814" s="35">
        <f t="shared" ca="1" si="266"/>
        <v>459</v>
      </c>
      <c r="AD814" s="35">
        <f t="shared" ca="1" si="256"/>
        <v>59</v>
      </c>
    </row>
    <row r="815" spans="1:30" x14ac:dyDescent="0.25">
      <c r="A815" t="s">
        <v>82</v>
      </c>
      <c r="B815" t="s">
        <v>9</v>
      </c>
      <c r="C815" t="s">
        <v>8</v>
      </c>
      <c r="D815" s="37">
        <v>4036.0892388451443</v>
      </c>
      <c r="E815" s="37">
        <v>4109.9081364829399</v>
      </c>
      <c r="F815" s="37">
        <v>2097</v>
      </c>
      <c r="G815" s="37">
        <f t="shared" si="267"/>
        <v>4036.0892388451443</v>
      </c>
      <c r="H815" s="37">
        <f t="shared" si="257"/>
        <v>73.818897637795544</v>
      </c>
      <c r="I815" s="37">
        <f t="shared" si="258"/>
        <v>1939.0892388451443</v>
      </c>
      <c r="J815" s="37">
        <f t="shared" si="259"/>
        <v>2012.9081364829399</v>
      </c>
      <c r="K815" s="37">
        <f t="shared" si="268"/>
        <v>2</v>
      </c>
      <c r="L815" s="35">
        <f t="shared" si="273"/>
        <v>1133</v>
      </c>
      <c r="O815">
        <v>809</v>
      </c>
      <c r="P815">
        <f t="shared" si="269"/>
        <v>565</v>
      </c>
      <c r="Q815">
        <f t="shared" si="270"/>
        <v>1</v>
      </c>
      <c r="R815">
        <f t="shared" ca="1" si="271"/>
        <v>1</v>
      </c>
      <c r="S815" t="str">
        <f t="shared" ca="1" si="253"/>
        <v>ER-EC-11</v>
      </c>
      <c r="T815" t="str">
        <f t="shared" ca="1" si="260"/>
        <v>TCU</v>
      </c>
      <c r="U815" t="str">
        <f t="shared" ca="1" si="261"/>
        <v>ZE</v>
      </c>
      <c r="V815" s="37">
        <f t="shared" ca="1" si="262"/>
        <v>459</v>
      </c>
      <c r="W815" s="37">
        <f t="shared" ca="1" si="263"/>
        <v>514</v>
      </c>
      <c r="X815" s="37">
        <f t="shared" ca="1" si="254"/>
        <v>1</v>
      </c>
      <c r="Y815" s="37">
        <f t="shared" ca="1" si="264"/>
        <v>1</v>
      </c>
      <c r="Z815" s="35">
        <f t="shared" ca="1" si="272"/>
        <v>400</v>
      </c>
      <c r="AA815" s="35">
        <f t="shared" ca="1" si="255"/>
        <v>800</v>
      </c>
      <c r="AB815" s="35">
        <f t="shared" ca="1" si="265"/>
        <v>459</v>
      </c>
      <c r="AC815" s="35">
        <f t="shared" ca="1" si="266"/>
        <v>514</v>
      </c>
      <c r="AD815" s="35">
        <f t="shared" ca="1" si="256"/>
        <v>55</v>
      </c>
    </row>
    <row r="816" spans="1:30" x14ac:dyDescent="0.25">
      <c r="A816" t="s">
        <v>82</v>
      </c>
      <c r="B816" t="s">
        <v>9</v>
      </c>
      <c r="C816" t="s">
        <v>80</v>
      </c>
      <c r="D816" s="37">
        <v>4109.9081364829399</v>
      </c>
      <c r="E816" s="37">
        <v>4209.9737532808394</v>
      </c>
      <c r="F816" s="37">
        <v>2097</v>
      </c>
      <c r="G816" s="37">
        <f t="shared" si="267"/>
        <v>4109.9081364829399</v>
      </c>
      <c r="H816" s="37">
        <f t="shared" si="257"/>
        <v>100.06561679789957</v>
      </c>
      <c r="I816" s="37">
        <f t="shared" si="258"/>
        <v>2012.9081364829399</v>
      </c>
      <c r="J816" s="37">
        <f t="shared" si="259"/>
        <v>2112.9737532808394</v>
      </c>
      <c r="K816" s="37">
        <f t="shared" si="268"/>
        <v>1</v>
      </c>
      <c r="L816" s="35">
        <f t="shared" si="273"/>
        <v>1135</v>
      </c>
      <c r="O816">
        <v>810</v>
      </c>
      <c r="P816">
        <f t="shared" si="269"/>
        <v>566</v>
      </c>
      <c r="Q816">
        <f t="shared" si="270"/>
        <v>1</v>
      </c>
      <c r="R816">
        <f t="shared" ca="1" si="271"/>
        <v>1</v>
      </c>
      <c r="S816" t="str">
        <f t="shared" ca="1" si="253"/>
        <v>ER-EC-11</v>
      </c>
      <c r="T816" t="str">
        <f t="shared" ca="1" si="260"/>
        <v>TCU</v>
      </c>
      <c r="U816" t="str">
        <f t="shared" ca="1" si="261"/>
        <v>ZE</v>
      </c>
      <c r="V816" s="37">
        <f t="shared" ca="1" si="262"/>
        <v>514</v>
      </c>
      <c r="W816" s="37">
        <f t="shared" ca="1" si="263"/>
        <v>584</v>
      </c>
      <c r="X816" s="37">
        <f t="shared" ca="1" si="254"/>
        <v>1</v>
      </c>
      <c r="Y816" s="37">
        <f t="shared" ca="1" si="264"/>
        <v>1</v>
      </c>
      <c r="Z816" s="35">
        <f t="shared" ca="1" si="272"/>
        <v>400</v>
      </c>
      <c r="AA816" s="35">
        <f t="shared" ca="1" si="255"/>
        <v>800</v>
      </c>
      <c r="AB816" s="35">
        <f t="shared" ca="1" si="265"/>
        <v>514</v>
      </c>
      <c r="AC816" s="35">
        <f t="shared" ca="1" si="266"/>
        <v>584</v>
      </c>
      <c r="AD816" s="35">
        <f t="shared" ca="1" si="256"/>
        <v>70</v>
      </c>
    </row>
    <row r="817" spans="1:30" x14ac:dyDescent="0.25">
      <c r="A817" t="s">
        <v>82</v>
      </c>
      <c r="B817" t="s">
        <v>11</v>
      </c>
      <c r="C817" t="s">
        <v>12</v>
      </c>
      <c r="D817" s="37">
        <v>4209.9737532808394</v>
      </c>
      <c r="E817" s="37">
        <v>4375.9842519685035</v>
      </c>
      <c r="F817" s="37">
        <v>2097</v>
      </c>
      <c r="G817" s="37">
        <f t="shared" si="267"/>
        <v>4209.9737532808394</v>
      </c>
      <c r="H817" s="37">
        <f t="shared" si="257"/>
        <v>166.01049868766404</v>
      </c>
      <c r="I817" s="37">
        <f t="shared" si="258"/>
        <v>2112.9737532808394</v>
      </c>
      <c r="J817" s="37">
        <f t="shared" si="259"/>
        <v>2278.9842519685035</v>
      </c>
      <c r="K817" s="37">
        <f t="shared" si="268"/>
        <v>1</v>
      </c>
      <c r="L817" s="35">
        <f t="shared" si="273"/>
        <v>1136</v>
      </c>
      <c r="O817">
        <v>811</v>
      </c>
      <c r="P817">
        <f t="shared" si="269"/>
        <v>567</v>
      </c>
      <c r="Q817">
        <f t="shared" si="270"/>
        <v>1</v>
      </c>
      <c r="R817">
        <f t="shared" ca="1" si="271"/>
        <v>1</v>
      </c>
      <c r="S817" t="str">
        <f t="shared" ca="1" si="253"/>
        <v>ER-EC-11</v>
      </c>
      <c r="T817" t="str">
        <f t="shared" ca="1" si="260"/>
        <v>TCU</v>
      </c>
      <c r="U817" t="str">
        <f t="shared" ca="1" si="261"/>
        <v>ZE, AR</v>
      </c>
      <c r="V817" s="37">
        <f t="shared" ca="1" si="262"/>
        <v>584</v>
      </c>
      <c r="W817" s="37">
        <f t="shared" ca="1" si="263"/>
        <v>644</v>
      </c>
      <c r="X817" s="37">
        <f t="shared" ca="1" si="254"/>
        <v>1</v>
      </c>
      <c r="Y817" s="37">
        <f t="shared" ca="1" si="264"/>
        <v>1</v>
      </c>
      <c r="Z817" s="35">
        <f t="shared" ca="1" si="272"/>
        <v>400</v>
      </c>
      <c r="AA817" s="35">
        <f t="shared" ca="1" si="255"/>
        <v>800</v>
      </c>
      <c r="AB817" s="35">
        <f t="shared" ca="1" si="265"/>
        <v>584</v>
      </c>
      <c r="AC817" s="35">
        <f t="shared" ca="1" si="266"/>
        <v>644</v>
      </c>
      <c r="AD817" s="35">
        <f t="shared" ca="1" si="256"/>
        <v>60</v>
      </c>
    </row>
    <row r="818" spans="1:30" x14ac:dyDescent="0.25">
      <c r="A818" t="s">
        <v>82</v>
      </c>
      <c r="B818" t="s">
        <v>11</v>
      </c>
      <c r="C818" t="s">
        <v>84</v>
      </c>
      <c r="D818" s="37">
        <v>4375.9842519685035</v>
      </c>
      <c r="E818" s="37">
        <v>4569.8818897637793</v>
      </c>
      <c r="F818" s="37">
        <v>2097</v>
      </c>
      <c r="G818" s="37">
        <f t="shared" si="267"/>
        <v>4375.9842519685035</v>
      </c>
      <c r="H818" s="37">
        <f t="shared" si="257"/>
        <v>193.89763779527584</v>
      </c>
      <c r="I818" s="37">
        <f t="shared" si="258"/>
        <v>2278.9842519685035</v>
      </c>
      <c r="J818" s="37">
        <f t="shared" si="259"/>
        <v>2472.8818897637793</v>
      </c>
      <c r="K818" s="37">
        <f t="shared" si="268"/>
        <v>2</v>
      </c>
      <c r="L818" s="35">
        <f t="shared" si="273"/>
        <v>1137</v>
      </c>
      <c r="O818">
        <v>812</v>
      </c>
      <c r="P818">
        <f t="shared" si="269"/>
        <v>568</v>
      </c>
      <c r="Q818">
        <f t="shared" si="270"/>
        <v>1</v>
      </c>
      <c r="R818">
        <f t="shared" ca="1" si="271"/>
        <v>1</v>
      </c>
      <c r="S818" t="str">
        <f t="shared" ca="1" si="253"/>
        <v>ER-EC-11</v>
      </c>
      <c r="T818" t="str">
        <f t="shared" ca="1" si="260"/>
        <v>TCU</v>
      </c>
      <c r="U818" t="str">
        <f t="shared" ca="1" si="261"/>
        <v>ZE, AR</v>
      </c>
      <c r="V818" s="37">
        <f t="shared" ca="1" si="262"/>
        <v>644</v>
      </c>
      <c r="W818" s="37">
        <f t="shared" ca="1" si="263"/>
        <v>743.99999999999955</v>
      </c>
      <c r="X818" s="37">
        <f t="shared" ca="1" si="254"/>
        <v>1</v>
      </c>
      <c r="Y818" s="37">
        <f t="shared" ca="1" si="264"/>
        <v>1</v>
      </c>
      <c r="Z818" s="35">
        <f t="shared" ca="1" si="272"/>
        <v>400</v>
      </c>
      <c r="AA818" s="35">
        <f t="shared" ca="1" si="255"/>
        <v>800</v>
      </c>
      <c r="AB818" s="35">
        <f t="shared" ca="1" si="265"/>
        <v>644</v>
      </c>
      <c r="AC818" s="35">
        <f t="shared" ca="1" si="266"/>
        <v>743.99999999999955</v>
      </c>
      <c r="AD818" s="35">
        <f t="shared" ca="1" si="256"/>
        <v>99.999999999999545</v>
      </c>
    </row>
    <row r="819" spans="1:30" x14ac:dyDescent="0.25">
      <c r="A819" t="s">
        <v>82</v>
      </c>
      <c r="B819" t="s">
        <v>11</v>
      </c>
      <c r="C819" t="s">
        <v>12</v>
      </c>
      <c r="D819" s="37">
        <v>4569.8818897637793</v>
      </c>
      <c r="E819" s="37">
        <v>4800</v>
      </c>
      <c r="F819" s="37">
        <v>2097</v>
      </c>
      <c r="G819" s="37">
        <f t="shared" si="267"/>
        <v>4569.8818897637793</v>
      </c>
      <c r="H819" s="37">
        <f t="shared" si="257"/>
        <v>230.11811023622067</v>
      </c>
      <c r="I819" s="37">
        <f t="shared" si="258"/>
        <v>2472.8818897637793</v>
      </c>
      <c r="J819" s="37">
        <f t="shared" si="259"/>
        <v>2703</v>
      </c>
      <c r="K819" s="37">
        <f t="shared" si="268"/>
        <v>1</v>
      </c>
      <c r="L819" s="35">
        <f t="shared" si="273"/>
        <v>1139</v>
      </c>
      <c r="O819">
        <v>813</v>
      </c>
      <c r="P819">
        <f t="shared" si="269"/>
        <v>569</v>
      </c>
      <c r="Q819">
        <f t="shared" si="270"/>
        <v>1</v>
      </c>
      <c r="R819">
        <f t="shared" ca="1" si="271"/>
        <v>2</v>
      </c>
      <c r="S819" t="str">
        <f t="shared" ca="1" si="253"/>
        <v>ER-EC-11</v>
      </c>
      <c r="T819" t="str">
        <f t="shared" ca="1" si="260"/>
        <v>TCU</v>
      </c>
      <c r="U819" t="str">
        <f t="shared" ca="1" si="261"/>
        <v>ZE</v>
      </c>
      <c r="V819" s="37">
        <f t="shared" ca="1" si="262"/>
        <v>743.99999999999955</v>
      </c>
      <c r="W819" s="37">
        <f t="shared" ca="1" si="263"/>
        <v>850</v>
      </c>
      <c r="X819" s="37">
        <f t="shared" ca="1" si="254"/>
        <v>1</v>
      </c>
      <c r="Y819" s="37">
        <f t="shared" ca="1" si="264"/>
        <v>1</v>
      </c>
      <c r="Z819" s="35">
        <f t="shared" ca="1" si="272"/>
        <v>400</v>
      </c>
      <c r="AA819" s="35">
        <f t="shared" ca="1" si="255"/>
        <v>800</v>
      </c>
      <c r="AB819" s="35">
        <f t="shared" ca="1" si="265"/>
        <v>743.99999999999955</v>
      </c>
      <c r="AC819" s="35">
        <f t="shared" ca="1" si="266"/>
        <v>800</v>
      </c>
      <c r="AD819" s="35">
        <f t="shared" ca="1" si="256"/>
        <v>56.000000000000455</v>
      </c>
    </row>
    <row r="820" spans="1:30" x14ac:dyDescent="0.25">
      <c r="A820" t="s">
        <v>97</v>
      </c>
      <c r="B820" t="s">
        <v>9</v>
      </c>
      <c r="C820" t="s">
        <v>18</v>
      </c>
      <c r="D820" s="37">
        <v>1939.9606299212596</v>
      </c>
      <c r="E820" s="37">
        <v>2000</v>
      </c>
      <c r="F820" s="37">
        <v>1970</v>
      </c>
      <c r="G820" s="37">
        <f t="shared" si="267"/>
        <v>1970</v>
      </c>
      <c r="H820" s="37">
        <f t="shared" si="257"/>
        <v>30</v>
      </c>
      <c r="I820" s="37">
        <f t="shared" si="258"/>
        <v>0</v>
      </c>
      <c r="J820" s="37">
        <f t="shared" si="259"/>
        <v>30</v>
      </c>
      <c r="K820" s="37">
        <f t="shared" si="268"/>
        <v>1</v>
      </c>
      <c r="L820" s="35">
        <f t="shared" si="273"/>
        <v>1140</v>
      </c>
      <c r="O820">
        <v>814</v>
      </c>
      <c r="P820">
        <f t="shared" si="269"/>
        <v>569</v>
      </c>
      <c r="Q820">
        <f t="shared" si="270"/>
        <v>2</v>
      </c>
      <c r="R820">
        <f t="shared" ca="1" si="271"/>
        <v>2</v>
      </c>
      <c r="S820" t="str">
        <f t="shared" ca="1" si="253"/>
        <v>ER-EC-11</v>
      </c>
      <c r="T820" t="str">
        <f t="shared" ca="1" si="260"/>
        <v>TCU</v>
      </c>
      <c r="U820" t="str">
        <f t="shared" ca="1" si="261"/>
        <v>ZE</v>
      </c>
      <c r="V820" s="37">
        <f t="shared" ca="1" si="262"/>
        <v>743.99999999999955</v>
      </c>
      <c r="W820" s="37">
        <f t="shared" ca="1" si="263"/>
        <v>850</v>
      </c>
      <c r="X820" s="37">
        <f t="shared" ca="1" si="254"/>
        <v>1</v>
      </c>
      <c r="Y820" s="37">
        <f t="shared" ca="1" si="264"/>
        <v>2</v>
      </c>
      <c r="Z820" s="35">
        <f t="shared" ca="1" si="272"/>
        <v>800</v>
      </c>
      <c r="AA820" s="35">
        <f t="shared" ca="1" si="255"/>
        <v>1200</v>
      </c>
      <c r="AB820" s="35">
        <f t="shared" ca="1" si="265"/>
        <v>800</v>
      </c>
      <c r="AC820" s="35">
        <f t="shared" ca="1" si="266"/>
        <v>850</v>
      </c>
      <c r="AD820" s="35">
        <f t="shared" ca="1" si="256"/>
        <v>50</v>
      </c>
    </row>
    <row r="821" spans="1:30" x14ac:dyDescent="0.25">
      <c r="A821" t="s">
        <v>97</v>
      </c>
      <c r="B821" t="s">
        <v>9</v>
      </c>
      <c r="C821" t="s">
        <v>5</v>
      </c>
      <c r="D821" s="37">
        <v>2000</v>
      </c>
      <c r="E821" s="37">
        <v>2040.0262467191599</v>
      </c>
      <c r="F821" s="37">
        <v>1970</v>
      </c>
      <c r="G821" s="37">
        <f t="shared" si="267"/>
        <v>2000</v>
      </c>
      <c r="H821" s="37">
        <f t="shared" si="257"/>
        <v>40.026246719159872</v>
      </c>
      <c r="I821" s="37">
        <f t="shared" si="258"/>
        <v>30</v>
      </c>
      <c r="J821" s="37">
        <f t="shared" si="259"/>
        <v>70.026246719159872</v>
      </c>
      <c r="K821" s="37">
        <f t="shared" si="268"/>
        <v>1</v>
      </c>
      <c r="L821" s="35">
        <f t="shared" si="273"/>
        <v>1141</v>
      </c>
      <c r="O821">
        <v>815</v>
      </c>
      <c r="P821">
        <f t="shared" si="269"/>
        <v>570</v>
      </c>
      <c r="Q821">
        <f t="shared" si="270"/>
        <v>1</v>
      </c>
      <c r="R821">
        <f t="shared" ca="1" si="271"/>
        <v>1</v>
      </c>
      <c r="S821" t="str">
        <f t="shared" ca="1" si="253"/>
        <v>ER-EC-11</v>
      </c>
      <c r="T821" t="str">
        <f t="shared" ca="1" si="260"/>
        <v>TCU</v>
      </c>
      <c r="U821" t="str">
        <f t="shared" ca="1" si="261"/>
        <v>ZE</v>
      </c>
      <c r="V821" s="37">
        <f t="shared" ca="1" si="262"/>
        <v>850</v>
      </c>
      <c r="W821" s="37">
        <f t="shared" ca="1" si="263"/>
        <v>884</v>
      </c>
      <c r="X821" s="37">
        <f t="shared" ca="1" si="254"/>
        <v>2</v>
      </c>
      <c r="Y821" s="37">
        <f t="shared" ca="1" si="264"/>
        <v>2</v>
      </c>
      <c r="Z821" s="35">
        <f t="shared" ca="1" si="272"/>
        <v>800</v>
      </c>
      <c r="AA821" s="35">
        <f t="shared" ca="1" si="255"/>
        <v>1200</v>
      </c>
      <c r="AB821" s="35">
        <f t="shared" ca="1" si="265"/>
        <v>850</v>
      </c>
      <c r="AC821" s="35">
        <f t="shared" ca="1" si="266"/>
        <v>884</v>
      </c>
      <c r="AD821" s="35">
        <f t="shared" ca="1" si="256"/>
        <v>34</v>
      </c>
    </row>
    <row r="822" spans="1:30" x14ac:dyDescent="0.25">
      <c r="A822" t="s">
        <v>97</v>
      </c>
      <c r="B822" t="s">
        <v>11</v>
      </c>
      <c r="C822" t="s">
        <v>18</v>
      </c>
      <c r="D822" s="37">
        <v>2040.0262467191599</v>
      </c>
      <c r="E822" s="37">
        <v>2129.9212598425197</v>
      </c>
      <c r="F822" s="37">
        <v>1970</v>
      </c>
      <c r="G822" s="37">
        <f t="shared" si="267"/>
        <v>2040.0262467191599</v>
      </c>
      <c r="H822" s="37">
        <f t="shared" si="257"/>
        <v>89.895013123359831</v>
      </c>
      <c r="I822" s="37">
        <f t="shared" si="258"/>
        <v>70.026246719159872</v>
      </c>
      <c r="J822" s="37">
        <f t="shared" si="259"/>
        <v>159.9212598425197</v>
      </c>
      <c r="K822" s="37">
        <f t="shared" si="268"/>
        <v>1</v>
      </c>
      <c r="L822" s="35">
        <f t="shared" si="273"/>
        <v>1142</v>
      </c>
      <c r="O822">
        <v>816</v>
      </c>
      <c r="P822">
        <f t="shared" si="269"/>
        <v>571</v>
      </c>
      <c r="Q822">
        <f t="shared" si="270"/>
        <v>1</v>
      </c>
      <c r="R822">
        <f t="shared" ca="1" si="271"/>
        <v>1</v>
      </c>
      <c r="S822" t="str">
        <f t="shared" ca="1" si="253"/>
        <v>ER-EC-11</v>
      </c>
      <c r="T822" t="str">
        <f t="shared" ca="1" si="260"/>
        <v>TCU</v>
      </c>
      <c r="U822" t="str">
        <f t="shared" ca="1" si="261"/>
        <v>ZE, QF</v>
      </c>
      <c r="V822" s="37">
        <f t="shared" ca="1" si="262"/>
        <v>884</v>
      </c>
      <c r="W822" s="37">
        <f t="shared" ca="1" si="263"/>
        <v>920</v>
      </c>
      <c r="X822" s="37">
        <f t="shared" ca="1" si="254"/>
        <v>2</v>
      </c>
      <c r="Y822" s="37">
        <f t="shared" ca="1" si="264"/>
        <v>2</v>
      </c>
      <c r="Z822" s="35">
        <f t="shared" ca="1" si="272"/>
        <v>800</v>
      </c>
      <c r="AA822" s="35">
        <f t="shared" ca="1" si="255"/>
        <v>1200</v>
      </c>
      <c r="AB822" s="35">
        <f t="shared" ca="1" si="265"/>
        <v>884</v>
      </c>
      <c r="AC822" s="35">
        <f t="shared" ca="1" si="266"/>
        <v>920</v>
      </c>
      <c r="AD822" s="35">
        <f t="shared" ca="1" si="256"/>
        <v>36</v>
      </c>
    </row>
    <row r="823" spans="1:30" x14ac:dyDescent="0.25">
      <c r="A823" t="s">
        <v>97</v>
      </c>
      <c r="B823" t="s">
        <v>11</v>
      </c>
      <c r="C823" t="s">
        <v>18</v>
      </c>
      <c r="D823" s="37">
        <v>2129.9212598425197</v>
      </c>
      <c r="E823" s="37">
        <v>2290.0262467191601</v>
      </c>
      <c r="F823" s="37">
        <v>1970</v>
      </c>
      <c r="G823" s="37">
        <f t="shared" si="267"/>
        <v>2129.9212598425197</v>
      </c>
      <c r="H823" s="37">
        <f t="shared" si="257"/>
        <v>160.1049868766404</v>
      </c>
      <c r="I823" s="37">
        <f t="shared" si="258"/>
        <v>159.9212598425197</v>
      </c>
      <c r="J823" s="37">
        <f t="shared" si="259"/>
        <v>320.0262467191601</v>
      </c>
      <c r="K823" s="37">
        <f t="shared" si="268"/>
        <v>1</v>
      </c>
      <c r="L823" s="35">
        <f t="shared" si="273"/>
        <v>1143</v>
      </c>
      <c r="O823">
        <v>817</v>
      </c>
      <c r="P823">
        <f t="shared" si="269"/>
        <v>572</v>
      </c>
      <c r="Q823">
        <f t="shared" si="270"/>
        <v>1</v>
      </c>
      <c r="R823">
        <f t="shared" ca="1" si="271"/>
        <v>1</v>
      </c>
      <c r="S823" t="str">
        <f t="shared" ca="1" si="253"/>
        <v>ER-EC-11</v>
      </c>
      <c r="T823" t="str">
        <f t="shared" ca="1" si="260"/>
        <v>TCU</v>
      </c>
      <c r="U823" t="str">
        <f t="shared" ca="1" si="261"/>
        <v>ZE, QF, QZ</v>
      </c>
      <c r="V823" s="37">
        <f t="shared" ca="1" si="262"/>
        <v>920</v>
      </c>
      <c r="W823" s="37">
        <f t="shared" ca="1" si="263"/>
        <v>1049</v>
      </c>
      <c r="X823" s="37">
        <f t="shared" ca="1" si="254"/>
        <v>2</v>
      </c>
      <c r="Y823" s="37">
        <f t="shared" ca="1" si="264"/>
        <v>2</v>
      </c>
      <c r="Z823" s="35">
        <f t="shared" ca="1" si="272"/>
        <v>800</v>
      </c>
      <c r="AA823" s="35">
        <f t="shared" ca="1" si="255"/>
        <v>1200</v>
      </c>
      <c r="AB823" s="35">
        <f t="shared" ca="1" si="265"/>
        <v>920</v>
      </c>
      <c r="AC823" s="35">
        <f t="shared" ca="1" si="266"/>
        <v>1049</v>
      </c>
      <c r="AD823" s="35">
        <f t="shared" ca="1" si="256"/>
        <v>129</v>
      </c>
    </row>
    <row r="824" spans="1:30" x14ac:dyDescent="0.25">
      <c r="A824" t="s">
        <v>97</v>
      </c>
      <c r="B824" t="s">
        <v>11</v>
      </c>
      <c r="C824" t="s">
        <v>18</v>
      </c>
      <c r="D824" s="37">
        <v>2290.0262467191601</v>
      </c>
      <c r="E824" s="37">
        <v>2419.9475065616798</v>
      </c>
      <c r="F824" s="37">
        <v>1970</v>
      </c>
      <c r="G824" s="37">
        <f t="shared" si="267"/>
        <v>2290.0262467191601</v>
      </c>
      <c r="H824" s="37">
        <f t="shared" si="257"/>
        <v>129.9212598425197</v>
      </c>
      <c r="I824" s="37">
        <f t="shared" si="258"/>
        <v>320.0262467191601</v>
      </c>
      <c r="J824" s="37">
        <f t="shared" si="259"/>
        <v>449.9475065616798</v>
      </c>
      <c r="K824" s="37">
        <f t="shared" si="268"/>
        <v>2</v>
      </c>
      <c r="L824" s="35">
        <f t="shared" si="273"/>
        <v>1144</v>
      </c>
      <c r="O824">
        <v>818</v>
      </c>
      <c r="P824">
        <f t="shared" si="269"/>
        <v>573</v>
      </c>
      <c r="Q824">
        <f t="shared" si="270"/>
        <v>1</v>
      </c>
      <c r="R824">
        <f t="shared" ca="1" si="271"/>
        <v>1</v>
      </c>
      <c r="S824" t="str">
        <f t="shared" ca="1" si="253"/>
        <v>ER-EC-11</v>
      </c>
      <c r="T824" t="str">
        <f t="shared" ca="1" si="260"/>
        <v>TCU</v>
      </c>
      <c r="U824" t="str">
        <f t="shared" ca="1" si="261"/>
        <v>ZE, QZ</v>
      </c>
      <c r="V824" s="37">
        <f t="shared" ca="1" si="262"/>
        <v>1049</v>
      </c>
      <c r="W824" s="37">
        <f t="shared" ca="1" si="263"/>
        <v>1104</v>
      </c>
      <c r="X824" s="37">
        <f t="shared" ca="1" si="254"/>
        <v>2</v>
      </c>
      <c r="Y824" s="37">
        <f t="shared" ca="1" si="264"/>
        <v>2</v>
      </c>
      <c r="Z824" s="35">
        <f t="shared" ca="1" si="272"/>
        <v>800</v>
      </c>
      <c r="AA824" s="35">
        <f t="shared" ca="1" si="255"/>
        <v>1200</v>
      </c>
      <c r="AB824" s="35">
        <f t="shared" ca="1" si="265"/>
        <v>1049</v>
      </c>
      <c r="AC824" s="35">
        <f t="shared" ca="1" si="266"/>
        <v>1104</v>
      </c>
      <c r="AD824" s="35">
        <f t="shared" ca="1" si="256"/>
        <v>55</v>
      </c>
    </row>
    <row r="825" spans="1:30" x14ac:dyDescent="0.25">
      <c r="A825" t="s">
        <v>97</v>
      </c>
      <c r="B825" t="s">
        <v>9</v>
      </c>
      <c r="C825" t="s">
        <v>18</v>
      </c>
      <c r="D825" s="37">
        <v>2419.9475065616798</v>
      </c>
      <c r="E825" s="37">
        <v>2459.9737532808394</v>
      </c>
      <c r="F825" s="37">
        <v>1970</v>
      </c>
      <c r="G825" s="37">
        <f t="shared" si="267"/>
        <v>2419.9475065616798</v>
      </c>
      <c r="H825" s="37">
        <f t="shared" si="257"/>
        <v>40.026246719159644</v>
      </c>
      <c r="I825" s="37">
        <f t="shared" si="258"/>
        <v>449.9475065616798</v>
      </c>
      <c r="J825" s="37">
        <f t="shared" si="259"/>
        <v>489.97375328083945</v>
      </c>
      <c r="K825" s="37">
        <f t="shared" si="268"/>
        <v>1</v>
      </c>
      <c r="L825" s="35">
        <f t="shared" si="273"/>
        <v>1146</v>
      </c>
      <c r="O825">
        <v>819</v>
      </c>
      <c r="P825">
        <f t="shared" si="269"/>
        <v>574</v>
      </c>
      <c r="Q825">
        <f t="shared" si="270"/>
        <v>1</v>
      </c>
      <c r="R825">
        <f t="shared" ca="1" si="271"/>
        <v>1</v>
      </c>
      <c r="S825" t="str">
        <f t="shared" ca="1" si="253"/>
        <v>ER-EC-11</v>
      </c>
      <c r="T825" t="str">
        <f t="shared" ca="1" si="260"/>
        <v>LFA</v>
      </c>
      <c r="U825" t="str">
        <f t="shared" ca="1" si="261"/>
        <v>GL</v>
      </c>
      <c r="V825" s="37">
        <f t="shared" ca="1" si="262"/>
        <v>1104</v>
      </c>
      <c r="W825" s="37">
        <f t="shared" ca="1" si="263"/>
        <v>1162</v>
      </c>
      <c r="X825" s="37">
        <f t="shared" ca="1" si="254"/>
        <v>2</v>
      </c>
      <c r="Y825" s="37">
        <f t="shared" ca="1" si="264"/>
        <v>2</v>
      </c>
      <c r="Z825" s="35">
        <f t="shared" ca="1" si="272"/>
        <v>800</v>
      </c>
      <c r="AA825" s="35">
        <f t="shared" ca="1" si="255"/>
        <v>1200</v>
      </c>
      <c r="AB825" s="35">
        <f t="shared" ca="1" si="265"/>
        <v>1104</v>
      </c>
      <c r="AC825" s="35">
        <f t="shared" ca="1" si="266"/>
        <v>1162</v>
      </c>
      <c r="AD825" s="35">
        <f t="shared" ca="1" si="256"/>
        <v>58</v>
      </c>
    </row>
    <row r="826" spans="1:30" x14ac:dyDescent="0.25">
      <c r="A826" t="s">
        <v>97</v>
      </c>
      <c r="B826" t="s">
        <v>9</v>
      </c>
      <c r="C826" t="s">
        <v>19</v>
      </c>
      <c r="D826" s="37">
        <v>2459.9737532808394</v>
      </c>
      <c r="E826" s="37">
        <v>2549.8687664041995</v>
      </c>
      <c r="F826" s="37">
        <v>1970</v>
      </c>
      <c r="G826" s="37">
        <f t="shared" si="267"/>
        <v>2459.9737532808394</v>
      </c>
      <c r="H826" s="37">
        <f t="shared" si="257"/>
        <v>89.895013123360059</v>
      </c>
      <c r="I826" s="37">
        <f t="shared" si="258"/>
        <v>489.97375328083945</v>
      </c>
      <c r="J826" s="37">
        <f t="shared" si="259"/>
        <v>579.8687664041995</v>
      </c>
      <c r="K826" s="37">
        <f t="shared" si="268"/>
        <v>1</v>
      </c>
      <c r="L826" s="35">
        <f t="shared" si="273"/>
        <v>1147</v>
      </c>
      <c r="O826">
        <v>820</v>
      </c>
      <c r="P826">
        <f t="shared" si="269"/>
        <v>575</v>
      </c>
      <c r="Q826">
        <f t="shared" si="270"/>
        <v>1</v>
      </c>
      <c r="R826">
        <f t="shared" ca="1" si="271"/>
        <v>2</v>
      </c>
      <c r="S826" t="str">
        <f t="shared" ca="1" si="253"/>
        <v>ER-EC-11</v>
      </c>
      <c r="T826" t="str">
        <f t="shared" ca="1" si="260"/>
        <v>LFA</v>
      </c>
      <c r="U826" t="str">
        <f t="shared" ca="1" si="261"/>
        <v>GL, DV, QZ</v>
      </c>
      <c r="V826" s="37">
        <f t="shared" ca="1" si="262"/>
        <v>1162</v>
      </c>
      <c r="W826" s="37">
        <f t="shared" ca="1" si="263"/>
        <v>1244</v>
      </c>
      <c r="X826" s="37">
        <f t="shared" ca="1" si="254"/>
        <v>2</v>
      </c>
      <c r="Y826" s="37">
        <f t="shared" ca="1" si="264"/>
        <v>2</v>
      </c>
      <c r="Z826" s="35">
        <f t="shared" ca="1" si="272"/>
        <v>800</v>
      </c>
      <c r="AA826" s="35">
        <f t="shared" ca="1" si="255"/>
        <v>1200</v>
      </c>
      <c r="AB826" s="35">
        <f t="shared" ca="1" si="265"/>
        <v>1162</v>
      </c>
      <c r="AC826" s="35">
        <f t="shared" ca="1" si="266"/>
        <v>1200</v>
      </c>
      <c r="AD826" s="35">
        <f t="shared" ca="1" si="256"/>
        <v>38</v>
      </c>
    </row>
    <row r="827" spans="1:30" x14ac:dyDescent="0.25">
      <c r="A827" t="s">
        <v>97</v>
      </c>
      <c r="B827" t="s">
        <v>9</v>
      </c>
      <c r="C827" t="s">
        <v>18</v>
      </c>
      <c r="D827" s="37">
        <v>2549.8687664041995</v>
      </c>
      <c r="E827" s="37">
        <v>2669.9475065616793</v>
      </c>
      <c r="F827" s="37">
        <v>1970</v>
      </c>
      <c r="G827" s="37">
        <f t="shared" si="267"/>
        <v>2549.8687664041995</v>
      </c>
      <c r="H827" s="37">
        <f t="shared" si="257"/>
        <v>120.07874015747984</v>
      </c>
      <c r="I827" s="37">
        <f t="shared" si="258"/>
        <v>579.8687664041995</v>
      </c>
      <c r="J827" s="37">
        <f t="shared" si="259"/>
        <v>699.94750656167935</v>
      </c>
      <c r="K827" s="37">
        <f t="shared" si="268"/>
        <v>1</v>
      </c>
      <c r="L827" s="35">
        <f t="shared" si="273"/>
        <v>1148</v>
      </c>
      <c r="O827">
        <v>821</v>
      </c>
      <c r="P827">
        <f t="shared" si="269"/>
        <v>575</v>
      </c>
      <c r="Q827">
        <f t="shared" si="270"/>
        <v>2</v>
      </c>
      <c r="R827">
        <f t="shared" ca="1" si="271"/>
        <v>2</v>
      </c>
      <c r="S827" t="str">
        <f t="shared" ca="1" si="253"/>
        <v>ER-EC-11</v>
      </c>
      <c r="T827" t="str">
        <f t="shared" ca="1" si="260"/>
        <v>LFA</v>
      </c>
      <c r="U827" t="str">
        <f t="shared" ca="1" si="261"/>
        <v>GL, DV, QZ</v>
      </c>
      <c r="V827" s="37">
        <f t="shared" ca="1" si="262"/>
        <v>1162</v>
      </c>
      <c r="W827" s="37">
        <f t="shared" ca="1" si="263"/>
        <v>1244</v>
      </c>
      <c r="X827" s="37">
        <f t="shared" ca="1" si="254"/>
        <v>2</v>
      </c>
      <c r="Y827" s="37">
        <f t="shared" ca="1" si="264"/>
        <v>3</v>
      </c>
      <c r="Z827" s="35">
        <f t="shared" ca="1" si="272"/>
        <v>1200</v>
      </c>
      <c r="AA827" s="35">
        <f t="shared" ca="1" si="255"/>
        <v>1600</v>
      </c>
      <c r="AB827" s="35">
        <f t="shared" ca="1" si="265"/>
        <v>1200</v>
      </c>
      <c r="AC827" s="35">
        <f t="shared" ca="1" si="266"/>
        <v>1244</v>
      </c>
      <c r="AD827" s="35">
        <f t="shared" ca="1" si="256"/>
        <v>44</v>
      </c>
    </row>
    <row r="828" spans="1:30" x14ac:dyDescent="0.25">
      <c r="A828" t="s">
        <v>97</v>
      </c>
      <c r="B828" t="s">
        <v>11</v>
      </c>
      <c r="C828" t="s">
        <v>18</v>
      </c>
      <c r="D828" s="37">
        <v>2669.9475065616793</v>
      </c>
      <c r="E828" s="37">
        <v>2870.0787401574798</v>
      </c>
      <c r="F828" s="37">
        <v>1970</v>
      </c>
      <c r="G828" s="37">
        <f t="shared" si="267"/>
        <v>2669.9475065616793</v>
      </c>
      <c r="H828" s="37">
        <f t="shared" si="257"/>
        <v>200.1312335958005</v>
      </c>
      <c r="I828" s="37">
        <f t="shared" si="258"/>
        <v>699.94750656167935</v>
      </c>
      <c r="J828" s="37">
        <f t="shared" si="259"/>
        <v>900.07874015747984</v>
      </c>
      <c r="K828" s="37">
        <f t="shared" si="268"/>
        <v>2</v>
      </c>
      <c r="L828" s="35">
        <f t="shared" si="273"/>
        <v>1149</v>
      </c>
      <c r="O828">
        <v>822</v>
      </c>
      <c r="P828">
        <f t="shared" si="269"/>
        <v>576</v>
      </c>
      <c r="Q828">
        <f t="shared" si="270"/>
        <v>1</v>
      </c>
      <c r="R828">
        <f t="shared" ca="1" si="271"/>
        <v>1</v>
      </c>
      <c r="S828" t="str">
        <f t="shared" ca="1" si="253"/>
        <v>ER-EC-11</v>
      </c>
      <c r="T828" t="str">
        <f t="shared" ca="1" si="260"/>
        <v>LFA</v>
      </c>
      <c r="U828" t="str">
        <f t="shared" ca="1" si="261"/>
        <v>DV</v>
      </c>
      <c r="V828" s="37">
        <f t="shared" ca="1" si="262"/>
        <v>1244</v>
      </c>
      <c r="W828" s="37">
        <f t="shared" ca="1" si="263"/>
        <v>1576</v>
      </c>
      <c r="X828" s="37">
        <f t="shared" ca="1" si="254"/>
        <v>3</v>
      </c>
      <c r="Y828" s="37">
        <f t="shared" ca="1" si="264"/>
        <v>3</v>
      </c>
      <c r="Z828" s="35">
        <f t="shared" ca="1" si="272"/>
        <v>1200</v>
      </c>
      <c r="AA828" s="35">
        <f t="shared" ca="1" si="255"/>
        <v>1600</v>
      </c>
      <c r="AB828" s="35">
        <f t="shared" ca="1" si="265"/>
        <v>1244</v>
      </c>
      <c r="AC828" s="35">
        <f t="shared" ca="1" si="266"/>
        <v>1576</v>
      </c>
      <c r="AD828" s="35">
        <f t="shared" ca="1" si="256"/>
        <v>332</v>
      </c>
    </row>
    <row r="829" spans="1:30" x14ac:dyDescent="0.25">
      <c r="A829" t="s">
        <v>97</v>
      </c>
      <c r="B829" t="s">
        <v>11</v>
      </c>
      <c r="C829" t="s">
        <v>18</v>
      </c>
      <c r="D829" s="37">
        <v>2870.0787401574798</v>
      </c>
      <c r="E829" s="37">
        <v>2890.0918635170601</v>
      </c>
      <c r="F829" s="37">
        <v>1970</v>
      </c>
      <c r="G829" s="37">
        <f t="shared" si="267"/>
        <v>2870.0787401574798</v>
      </c>
      <c r="H829" s="37">
        <f t="shared" si="257"/>
        <v>20.013123359580277</v>
      </c>
      <c r="I829" s="37">
        <f t="shared" si="258"/>
        <v>900.07874015747984</v>
      </c>
      <c r="J829" s="37">
        <f t="shared" si="259"/>
        <v>920.09186351706012</v>
      </c>
      <c r="K829" s="37">
        <f t="shared" si="268"/>
        <v>1</v>
      </c>
      <c r="L829" s="35">
        <f t="shared" si="273"/>
        <v>1151</v>
      </c>
      <c r="O829">
        <v>823</v>
      </c>
      <c r="P829">
        <f t="shared" si="269"/>
        <v>577</v>
      </c>
      <c r="Q829">
        <f t="shared" si="270"/>
        <v>1</v>
      </c>
      <c r="R829">
        <f t="shared" ca="1" si="271"/>
        <v>2</v>
      </c>
      <c r="S829" t="str">
        <f t="shared" ca="1" si="253"/>
        <v>ER-EC-11</v>
      </c>
      <c r="T829" t="str">
        <f t="shared" ca="1" si="260"/>
        <v>TCU</v>
      </c>
      <c r="U829" t="str">
        <f t="shared" ca="1" si="261"/>
        <v>QF, ZE</v>
      </c>
      <c r="V829" s="37">
        <f t="shared" ca="1" si="262"/>
        <v>1576</v>
      </c>
      <c r="W829" s="37">
        <f t="shared" ca="1" si="263"/>
        <v>1702</v>
      </c>
      <c r="X829" s="37">
        <f t="shared" ca="1" si="254"/>
        <v>3</v>
      </c>
      <c r="Y829" s="37">
        <f t="shared" ca="1" si="264"/>
        <v>3</v>
      </c>
      <c r="Z829" s="35">
        <f t="shared" ca="1" si="272"/>
        <v>1200</v>
      </c>
      <c r="AA829" s="35">
        <f t="shared" ca="1" si="255"/>
        <v>1600</v>
      </c>
      <c r="AB829" s="35">
        <f t="shared" ca="1" si="265"/>
        <v>1576</v>
      </c>
      <c r="AC829" s="35">
        <f t="shared" ca="1" si="266"/>
        <v>1600</v>
      </c>
      <c r="AD829" s="35">
        <f t="shared" ca="1" si="256"/>
        <v>24</v>
      </c>
    </row>
    <row r="830" spans="1:30" x14ac:dyDescent="0.25">
      <c r="A830" t="s">
        <v>97</v>
      </c>
      <c r="B830" t="s">
        <v>11</v>
      </c>
      <c r="C830" t="s">
        <v>18</v>
      </c>
      <c r="D830" s="37">
        <v>2890.0918635170601</v>
      </c>
      <c r="E830" s="37">
        <v>2910.1049868766404</v>
      </c>
      <c r="F830" s="37">
        <v>1970</v>
      </c>
      <c r="G830" s="37">
        <f t="shared" si="267"/>
        <v>2890.0918635170601</v>
      </c>
      <c r="H830" s="37">
        <f t="shared" si="257"/>
        <v>20.013123359580277</v>
      </c>
      <c r="I830" s="37">
        <f t="shared" si="258"/>
        <v>920.09186351706012</v>
      </c>
      <c r="J830" s="37">
        <f t="shared" si="259"/>
        <v>940.1049868766404</v>
      </c>
      <c r="K830" s="37">
        <f t="shared" si="268"/>
        <v>1</v>
      </c>
      <c r="L830" s="35">
        <f t="shared" si="273"/>
        <v>1152</v>
      </c>
      <c r="O830">
        <v>824</v>
      </c>
      <c r="P830">
        <f t="shared" si="269"/>
        <v>577</v>
      </c>
      <c r="Q830">
        <f t="shared" si="270"/>
        <v>2</v>
      </c>
      <c r="R830">
        <f t="shared" ca="1" si="271"/>
        <v>2</v>
      </c>
      <c r="S830" t="str">
        <f t="shared" ref="S830:S893" ca="1" si="274">OFFSET($A$6,P830,0)</f>
        <v>ER-EC-11</v>
      </c>
      <c r="T830" t="str">
        <f t="shared" ca="1" si="260"/>
        <v>TCU</v>
      </c>
      <c r="U830" t="str">
        <f t="shared" ca="1" si="261"/>
        <v>QF, ZE</v>
      </c>
      <c r="V830" s="37">
        <f t="shared" ca="1" si="262"/>
        <v>1576</v>
      </c>
      <c r="W830" s="37">
        <f t="shared" ca="1" si="263"/>
        <v>1702</v>
      </c>
      <c r="X830" s="37">
        <f t="shared" ref="X830:X893" ca="1" si="275">TRUNC(V830/400)</f>
        <v>3</v>
      </c>
      <c r="Y830" s="37">
        <f t="shared" ca="1" si="264"/>
        <v>4</v>
      </c>
      <c r="Z830" s="35">
        <f t="shared" ca="1" si="272"/>
        <v>1600</v>
      </c>
      <c r="AA830" s="35">
        <f t="shared" ref="AA830:AA893" ca="1" si="276">400*(Y830+1)</f>
        <v>2000</v>
      </c>
      <c r="AB830" s="35">
        <f t="shared" ca="1" si="265"/>
        <v>1600</v>
      </c>
      <c r="AC830" s="35">
        <f t="shared" ca="1" si="266"/>
        <v>1702</v>
      </c>
      <c r="AD830" s="35">
        <f t="shared" ref="AD830:AD893" ca="1" si="277">AC830-AB830</f>
        <v>102</v>
      </c>
    </row>
    <row r="831" spans="1:30" x14ac:dyDescent="0.25">
      <c r="A831" t="s">
        <v>97</v>
      </c>
      <c r="B831" t="s">
        <v>11</v>
      </c>
      <c r="C831" t="s">
        <v>18</v>
      </c>
      <c r="D831" s="37">
        <v>2910.1049868766404</v>
      </c>
      <c r="E831" s="37">
        <v>4200</v>
      </c>
      <c r="F831" s="37">
        <v>1970</v>
      </c>
      <c r="G831" s="37">
        <f t="shared" si="267"/>
        <v>2910.1049868766404</v>
      </c>
      <c r="H831" s="37">
        <f t="shared" si="257"/>
        <v>1289.8950131233596</v>
      </c>
      <c r="I831" s="37">
        <f t="shared" si="258"/>
        <v>940.1049868766404</v>
      </c>
      <c r="J831" s="37">
        <f t="shared" si="259"/>
        <v>2230</v>
      </c>
      <c r="K831" s="37">
        <f t="shared" si="268"/>
        <v>4</v>
      </c>
      <c r="L831" s="35">
        <f t="shared" si="273"/>
        <v>1153</v>
      </c>
      <c r="O831">
        <v>825</v>
      </c>
      <c r="P831">
        <f t="shared" si="269"/>
        <v>578</v>
      </c>
      <c r="Q831">
        <f t="shared" si="270"/>
        <v>1</v>
      </c>
      <c r="R831">
        <f t="shared" ca="1" si="271"/>
        <v>1</v>
      </c>
      <c r="S831" t="str">
        <f t="shared" ca="1" si="274"/>
        <v>ER-EC-11</v>
      </c>
      <c r="T831" t="str">
        <f t="shared" ca="1" si="260"/>
        <v>WTA</v>
      </c>
      <c r="U831" t="str">
        <f t="shared" ca="1" si="261"/>
        <v>QF</v>
      </c>
      <c r="V831" s="37">
        <f t="shared" ca="1" si="262"/>
        <v>1702</v>
      </c>
      <c r="W831" s="37">
        <f t="shared" ca="1" si="263"/>
        <v>1824</v>
      </c>
      <c r="X831" s="37">
        <f t="shared" ca="1" si="275"/>
        <v>4</v>
      </c>
      <c r="Y831" s="37">
        <f t="shared" ca="1" si="264"/>
        <v>4</v>
      </c>
      <c r="Z831" s="35">
        <f t="shared" ca="1" si="272"/>
        <v>1600</v>
      </c>
      <c r="AA831" s="35">
        <f t="shared" ca="1" si="276"/>
        <v>2000</v>
      </c>
      <c r="AB831" s="35">
        <f t="shared" ca="1" si="265"/>
        <v>1702</v>
      </c>
      <c r="AC831" s="35">
        <f t="shared" ca="1" si="266"/>
        <v>1824</v>
      </c>
      <c r="AD831" s="35">
        <f t="shared" ca="1" si="277"/>
        <v>122</v>
      </c>
    </row>
    <row r="832" spans="1:30" x14ac:dyDescent="0.25">
      <c r="A832" t="s">
        <v>110</v>
      </c>
      <c r="B832" t="s">
        <v>4</v>
      </c>
      <c r="C832" t="s">
        <v>5</v>
      </c>
      <c r="D832" s="37">
        <v>910.10498687664028</v>
      </c>
      <c r="E832" s="37">
        <v>1310.0393700787401</v>
      </c>
      <c r="F832" s="37">
        <v>1263</v>
      </c>
      <c r="G832" s="37">
        <f t="shared" si="267"/>
        <v>1263</v>
      </c>
      <c r="H832" s="37">
        <f t="shared" si="257"/>
        <v>47.039370078740149</v>
      </c>
      <c r="I832" s="37">
        <f t="shared" si="258"/>
        <v>0</v>
      </c>
      <c r="J832" s="37">
        <f t="shared" si="259"/>
        <v>47.039370078740149</v>
      </c>
      <c r="K832" s="37">
        <f t="shared" si="268"/>
        <v>1</v>
      </c>
      <c r="L832" s="35">
        <f t="shared" si="273"/>
        <v>1157</v>
      </c>
      <c r="O832">
        <v>826</v>
      </c>
      <c r="P832">
        <f t="shared" si="269"/>
        <v>579</v>
      </c>
      <c r="Q832">
        <f t="shared" si="270"/>
        <v>1</v>
      </c>
      <c r="R832">
        <f t="shared" ca="1" si="271"/>
        <v>1</v>
      </c>
      <c r="S832" t="str">
        <f t="shared" ca="1" si="274"/>
        <v>ER-EC-11</v>
      </c>
      <c r="T832" t="str">
        <f t="shared" ca="1" si="260"/>
        <v>WTA</v>
      </c>
      <c r="U832" t="str">
        <f t="shared" ca="1" si="261"/>
        <v>QF, QZ</v>
      </c>
      <c r="V832" s="37">
        <f t="shared" ca="1" si="262"/>
        <v>1824</v>
      </c>
      <c r="W832" s="37">
        <f t="shared" ca="1" si="263"/>
        <v>1903.9999999999995</v>
      </c>
      <c r="X832" s="37">
        <f t="shared" ca="1" si="275"/>
        <v>4</v>
      </c>
      <c r="Y832" s="37">
        <f t="shared" ca="1" si="264"/>
        <v>4</v>
      </c>
      <c r="Z832" s="35">
        <f t="shared" ca="1" si="272"/>
        <v>1600</v>
      </c>
      <c r="AA832" s="35">
        <f t="shared" ca="1" si="276"/>
        <v>2000</v>
      </c>
      <c r="AB832" s="35">
        <f t="shared" ca="1" si="265"/>
        <v>1824</v>
      </c>
      <c r="AC832" s="35">
        <f t="shared" ca="1" si="266"/>
        <v>1903.9999999999995</v>
      </c>
      <c r="AD832" s="35">
        <f t="shared" ca="1" si="277"/>
        <v>79.999999999999545</v>
      </c>
    </row>
    <row r="833" spans="1:30" x14ac:dyDescent="0.25">
      <c r="A833" t="s">
        <v>110</v>
      </c>
      <c r="B833" t="s">
        <v>4</v>
      </c>
      <c r="C833" t="s">
        <v>7</v>
      </c>
      <c r="D833" s="37">
        <v>1310.0393700787401</v>
      </c>
      <c r="E833" s="37">
        <v>1319.8818897637796</v>
      </c>
      <c r="F833" s="37">
        <v>1263</v>
      </c>
      <c r="G833" s="37">
        <f t="shared" si="267"/>
        <v>1310.0393700787401</v>
      </c>
      <c r="H833" s="37">
        <f t="shared" si="257"/>
        <v>9.8425196850394059</v>
      </c>
      <c r="I833" s="37">
        <f t="shared" si="258"/>
        <v>47.039370078740149</v>
      </c>
      <c r="J833" s="37">
        <f t="shared" si="259"/>
        <v>56.881889763779554</v>
      </c>
      <c r="K833" s="37">
        <f t="shared" si="268"/>
        <v>1</v>
      </c>
      <c r="L833" s="35">
        <f t="shared" si="273"/>
        <v>1158</v>
      </c>
      <c r="O833">
        <v>827</v>
      </c>
      <c r="P833">
        <f t="shared" si="269"/>
        <v>580</v>
      </c>
      <c r="Q833">
        <f t="shared" si="270"/>
        <v>1</v>
      </c>
      <c r="R833">
        <f t="shared" ca="1" si="271"/>
        <v>1</v>
      </c>
      <c r="S833" t="str">
        <f t="shared" ca="1" si="274"/>
        <v>ER-EC-11</v>
      </c>
      <c r="T833" t="str">
        <f t="shared" ca="1" si="260"/>
        <v>WTA</v>
      </c>
      <c r="U833" t="str">
        <f t="shared" ca="1" si="261"/>
        <v>GL, QZ</v>
      </c>
      <c r="V833" s="37">
        <f t="shared" ca="1" si="262"/>
        <v>1903.9999999999995</v>
      </c>
      <c r="W833" s="37">
        <f t="shared" ca="1" si="263"/>
        <v>1925.9999999999995</v>
      </c>
      <c r="X833" s="37">
        <f t="shared" ca="1" si="275"/>
        <v>4</v>
      </c>
      <c r="Y833" s="37">
        <f t="shared" ca="1" si="264"/>
        <v>4</v>
      </c>
      <c r="Z833" s="35">
        <f t="shared" ca="1" si="272"/>
        <v>1600</v>
      </c>
      <c r="AA833" s="35">
        <f t="shared" ca="1" si="276"/>
        <v>2000</v>
      </c>
      <c r="AB833" s="35">
        <f t="shared" ca="1" si="265"/>
        <v>1903.9999999999995</v>
      </c>
      <c r="AC833" s="35">
        <f t="shared" ca="1" si="266"/>
        <v>1925.9999999999995</v>
      </c>
      <c r="AD833" s="35">
        <f t="shared" ca="1" si="277"/>
        <v>22</v>
      </c>
    </row>
    <row r="834" spans="1:30" x14ac:dyDescent="0.25">
      <c r="A834" t="s">
        <v>110</v>
      </c>
      <c r="B834" t="s">
        <v>4</v>
      </c>
      <c r="C834" t="s">
        <v>7</v>
      </c>
      <c r="D834" s="37">
        <v>1319.8818897637796</v>
      </c>
      <c r="E834" s="37">
        <v>1330.05249343832</v>
      </c>
      <c r="F834" s="37">
        <v>1263</v>
      </c>
      <c r="G834" s="37">
        <f t="shared" si="267"/>
        <v>1319.8818897637796</v>
      </c>
      <c r="H834" s="37">
        <f t="shared" si="257"/>
        <v>10.170603674540416</v>
      </c>
      <c r="I834" s="37">
        <f t="shared" si="258"/>
        <v>56.881889763779554</v>
      </c>
      <c r="J834" s="37">
        <f t="shared" si="259"/>
        <v>67.052493438319971</v>
      </c>
      <c r="K834" s="37">
        <f t="shared" si="268"/>
        <v>1</v>
      </c>
      <c r="L834" s="35">
        <f t="shared" si="273"/>
        <v>1159</v>
      </c>
      <c r="O834">
        <v>828</v>
      </c>
      <c r="P834">
        <f t="shared" si="269"/>
        <v>581</v>
      </c>
      <c r="Q834">
        <f t="shared" si="270"/>
        <v>1</v>
      </c>
      <c r="R834">
        <f t="shared" ca="1" si="271"/>
        <v>1</v>
      </c>
      <c r="S834" t="str">
        <f t="shared" ca="1" si="274"/>
        <v>ER-EC-11</v>
      </c>
      <c r="T834" t="str">
        <f t="shared" ca="1" si="260"/>
        <v>WTA</v>
      </c>
      <c r="U834" t="str">
        <f t="shared" ca="1" si="261"/>
        <v>QF</v>
      </c>
      <c r="V834" s="37">
        <f t="shared" ca="1" si="262"/>
        <v>1925.9999999999995</v>
      </c>
      <c r="W834" s="37">
        <f t="shared" ca="1" si="263"/>
        <v>1953.9999999999995</v>
      </c>
      <c r="X834" s="37">
        <f t="shared" ca="1" si="275"/>
        <v>4</v>
      </c>
      <c r="Y834" s="37">
        <f t="shared" ca="1" si="264"/>
        <v>4</v>
      </c>
      <c r="Z834" s="35">
        <f t="shared" ca="1" si="272"/>
        <v>1600</v>
      </c>
      <c r="AA834" s="35">
        <f t="shared" ca="1" si="276"/>
        <v>2000</v>
      </c>
      <c r="AB834" s="35">
        <f t="shared" ca="1" si="265"/>
        <v>1925.9999999999995</v>
      </c>
      <c r="AC834" s="35">
        <f t="shared" ca="1" si="266"/>
        <v>1953.9999999999995</v>
      </c>
      <c r="AD834" s="35">
        <f t="shared" ca="1" si="277"/>
        <v>28</v>
      </c>
    </row>
    <row r="835" spans="1:30" x14ac:dyDescent="0.25">
      <c r="A835" t="s">
        <v>110</v>
      </c>
      <c r="B835" t="s">
        <v>4</v>
      </c>
      <c r="C835" t="s">
        <v>7</v>
      </c>
      <c r="D835" s="37">
        <v>1330.05249343832</v>
      </c>
      <c r="E835" s="37">
        <v>1354.98687664042</v>
      </c>
      <c r="F835" s="37">
        <v>1263</v>
      </c>
      <c r="G835" s="37">
        <f t="shared" si="267"/>
        <v>1330.05249343832</v>
      </c>
      <c r="H835" s="37">
        <f t="shared" si="257"/>
        <v>24.93438320209998</v>
      </c>
      <c r="I835" s="37">
        <f t="shared" si="258"/>
        <v>67.052493438319971</v>
      </c>
      <c r="J835" s="37">
        <f t="shared" si="259"/>
        <v>91.98687664041995</v>
      </c>
      <c r="K835" s="37">
        <f t="shared" si="268"/>
        <v>1</v>
      </c>
      <c r="L835" s="35">
        <f t="shared" si="273"/>
        <v>1160</v>
      </c>
      <c r="O835">
        <v>829</v>
      </c>
      <c r="P835">
        <f t="shared" si="269"/>
        <v>582</v>
      </c>
      <c r="Q835">
        <f t="shared" si="270"/>
        <v>1</v>
      </c>
      <c r="R835">
        <f t="shared" ca="1" si="271"/>
        <v>2</v>
      </c>
      <c r="S835" t="str">
        <f t="shared" ca="1" si="274"/>
        <v>ER-EC-11</v>
      </c>
      <c r="T835" t="str">
        <f t="shared" ca="1" si="260"/>
        <v>TCU</v>
      </c>
      <c r="U835" t="str">
        <f t="shared" ca="1" si="261"/>
        <v>QF, ZE</v>
      </c>
      <c r="V835" s="37">
        <f t="shared" ca="1" si="262"/>
        <v>1953.9999999999995</v>
      </c>
      <c r="W835" s="37">
        <f t="shared" ca="1" si="263"/>
        <v>2027.9999999999995</v>
      </c>
      <c r="X835" s="37">
        <f t="shared" ca="1" si="275"/>
        <v>4</v>
      </c>
      <c r="Y835" s="37">
        <f t="shared" ca="1" si="264"/>
        <v>4</v>
      </c>
      <c r="Z835" s="35">
        <f t="shared" ca="1" si="272"/>
        <v>1600</v>
      </c>
      <c r="AA835" s="35">
        <f t="shared" ca="1" si="276"/>
        <v>2000</v>
      </c>
      <c r="AB835" s="35">
        <f t="shared" ca="1" si="265"/>
        <v>1953.9999999999995</v>
      </c>
      <c r="AC835" s="35">
        <f t="shared" ca="1" si="266"/>
        <v>2000</v>
      </c>
      <c r="AD835" s="35">
        <f t="shared" ca="1" si="277"/>
        <v>46.000000000000455</v>
      </c>
    </row>
    <row r="836" spans="1:30" x14ac:dyDescent="0.25">
      <c r="A836" t="s">
        <v>110</v>
      </c>
      <c r="B836" t="s">
        <v>6</v>
      </c>
      <c r="C836" t="s">
        <v>7</v>
      </c>
      <c r="D836" s="37">
        <v>1354.98687664042</v>
      </c>
      <c r="E836" s="37">
        <v>1399.9343832020995</v>
      </c>
      <c r="F836" s="37">
        <v>1263</v>
      </c>
      <c r="G836" s="37">
        <f t="shared" si="267"/>
        <v>1354.98687664042</v>
      </c>
      <c r="H836" s="37">
        <f t="shared" si="257"/>
        <v>44.947506561679575</v>
      </c>
      <c r="I836" s="37">
        <f t="shared" si="258"/>
        <v>91.98687664041995</v>
      </c>
      <c r="J836" s="37">
        <f t="shared" si="259"/>
        <v>136.93438320209953</v>
      </c>
      <c r="K836" s="37">
        <f t="shared" si="268"/>
        <v>1</v>
      </c>
      <c r="L836" s="35">
        <f t="shared" si="273"/>
        <v>1161</v>
      </c>
      <c r="O836">
        <v>830</v>
      </c>
      <c r="P836">
        <f t="shared" si="269"/>
        <v>582</v>
      </c>
      <c r="Q836">
        <f t="shared" si="270"/>
        <v>2</v>
      </c>
      <c r="R836">
        <f t="shared" ca="1" si="271"/>
        <v>2</v>
      </c>
      <c r="S836" t="str">
        <f t="shared" ca="1" si="274"/>
        <v>ER-EC-11</v>
      </c>
      <c r="T836" t="str">
        <f t="shared" ca="1" si="260"/>
        <v>TCU</v>
      </c>
      <c r="U836" t="str">
        <f t="shared" ca="1" si="261"/>
        <v>QF, ZE</v>
      </c>
      <c r="V836" s="37">
        <f t="shared" ca="1" si="262"/>
        <v>1953.9999999999995</v>
      </c>
      <c r="W836" s="37">
        <f t="shared" ca="1" si="263"/>
        <v>2027.9999999999995</v>
      </c>
      <c r="X836" s="37">
        <f t="shared" ca="1" si="275"/>
        <v>4</v>
      </c>
      <c r="Y836" s="37">
        <f t="shared" ca="1" si="264"/>
        <v>5</v>
      </c>
      <c r="Z836" s="35">
        <f t="shared" ca="1" si="272"/>
        <v>2000</v>
      </c>
      <c r="AA836" s="35">
        <f t="shared" ca="1" si="276"/>
        <v>2400</v>
      </c>
      <c r="AB836" s="35">
        <f t="shared" ca="1" si="265"/>
        <v>2000</v>
      </c>
      <c r="AC836" s="35">
        <f t="shared" ca="1" si="266"/>
        <v>2027.9999999999995</v>
      </c>
      <c r="AD836" s="35">
        <f t="shared" ca="1" si="277"/>
        <v>27.999999999999545</v>
      </c>
    </row>
    <row r="837" spans="1:30" x14ac:dyDescent="0.25">
      <c r="A837" t="s">
        <v>110</v>
      </c>
      <c r="B837" t="s">
        <v>6</v>
      </c>
      <c r="C837" t="s">
        <v>7</v>
      </c>
      <c r="D837" s="37">
        <v>1399.9343832020995</v>
      </c>
      <c r="E837" s="37">
        <v>1689.9606299212599</v>
      </c>
      <c r="F837" s="37">
        <v>1263</v>
      </c>
      <c r="G837" s="37">
        <f t="shared" si="267"/>
        <v>1399.9343832020995</v>
      </c>
      <c r="H837" s="37">
        <f t="shared" ref="H837:H883" si="278">E837-G837</f>
        <v>290.02624671916033</v>
      </c>
      <c r="I837" s="37">
        <f t="shared" ref="I837:I883" si="279">IF(G837=F837,0,I836+H836)</f>
        <v>136.93438320209953</v>
      </c>
      <c r="J837" s="37">
        <f t="shared" ref="J837:J883" si="280">I837+H837</f>
        <v>426.96062992125985</v>
      </c>
      <c r="K837" s="37">
        <f t="shared" si="268"/>
        <v>2</v>
      </c>
      <c r="L837" s="35">
        <f t="shared" si="273"/>
        <v>1162</v>
      </c>
      <c r="O837">
        <v>831</v>
      </c>
      <c r="P837">
        <f t="shared" si="269"/>
        <v>583</v>
      </c>
      <c r="Q837">
        <f t="shared" si="270"/>
        <v>1</v>
      </c>
      <c r="R837">
        <f t="shared" ca="1" si="271"/>
        <v>1</v>
      </c>
      <c r="S837" t="str">
        <f t="shared" ca="1" si="274"/>
        <v>ER-EC-11</v>
      </c>
      <c r="T837" t="str">
        <f t="shared" ca="1" si="260"/>
        <v>TCU</v>
      </c>
      <c r="U837" t="str">
        <f t="shared" ca="1" si="261"/>
        <v>QF, ZE</v>
      </c>
      <c r="V837" s="37">
        <f t="shared" ca="1" si="262"/>
        <v>2027.9999999999995</v>
      </c>
      <c r="W837" s="37">
        <f t="shared" ca="1" si="263"/>
        <v>2063.9999999999995</v>
      </c>
      <c r="X837" s="37">
        <f t="shared" ca="1" si="275"/>
        <v>5</v>
      </c>
      <c r="Y837" s="37">
        <f t="shared" ca="1" si="264"/>
        <v>5</v>
      </c>
      <c r="Z837" s="35">
        <f t="shared" ca="1" si="272"/>
        <v>2000</v>
      </c>
      <c r="AA837" s="35">
        <f t="shared" ca="1" si="276"/>
        <v>2400</v>
      </c>
      <c r="AB837" s="35">
        <f t="shared" ca="1" si="265"/>
        <v>2027.9999999999995</v>
      </c>
      <c r="AC837" s="35">
        <f t="shared" ca="1" si="266"/>
        <v>2063.9999999999995</v>
      </c>
      <c r="AD837" s="35">
        <f t="shared" ca="1" si="277"/>
        <v>36</v>
      </c>
    </row>
    <row r="838" spans="1:30" x14ac:dyDescent="0.25">
      <c r="A838" t="s">
        <v>110</v>
      </c>
      <c r="B838" t="s">
        <v>11</v>
      </c>
      <c r="C838" t="s">
        <v>18</v>
      </c>
      <c r="D838" s="37">
        <v>1689.9606299212599</v>
      </c>
      <c r="E838" s="37">
        <v>1765.0918635170603</v>
      </c>
      <c r="F838" s="37">
        <v>1263</v>
      </c>
      <c r="G838" s="37">
        <f t="shared" si="267"/>
        <v>1689.9606299212599</v>
      </c>
      <c r="H838" s="37">
        <f t="shared" si="278"/>
        <v>75.131233595800495</v>
      </c>
      <c r="I838" s="37">
        <f t="shared" si="279"/>
        <v>426.96062992125985</v>
      </c>
      <c r="J838" s="37">
        <f t="shared" si="280"/>
        <v>502.09186351706035</v>
      </c>
      <c r="K838" s="37">
        <f t="shared" si="268"/>
        <v>1</v>
      </c>
      <c r="L838" s="35">
        <f t="shared" si="273"/>
        <v>1164</v>
      </c>
      <c r="O838">
        <v>832</v>
      </c>
      <c r="P838">
        <f t="shared" si="269"/>
        <v>584</v>
      </c>
      <c r="Q838">
        <f t="shared" si="270"/>
        <v>1</v>
      </c>
      <c r="R838">
        <f t="shared" ca="1" si="271"/>
        <v>1</v>
      </c>
      <c r="S838" t="str">
        <f t="shared" ca="1" si="274"/>
        <v>ER-EC-11</v>
      </c>
      <c r="T838" t="str">
        <f t="shared" ca="1" si="260"/>
        <v>WTA</v>
      </c>
      <c r="U838" t="str">
        <f t="shared" ca="1" si="261"/>
        <v>QF</v>
      </c>
      <c r="V838" s="37">
        <f t="shared" ca="1" si="262"/>
        <v>2063.9999999999995</v>
      </c>
      <c r="W838" s="37">
        <f t="shared" ca="1" si="263"/>
        <v>2157.9999999999995</v>
      </c>
      <c r="X838" s="37">
        <f t="shared" ca="1" si="275"/>
        <v>5</v>
      </c>
      <c r="Y838" s="37">
        <f t="shared" ca="1" si="264"/>
        <v>5</v>
      </c>
      <c r="Z838" s="35">
        <f t="shared" ca="1" si="272"/>
        <v>2000</v>
      </c>
      <c r="AA838" s="35">
        <f t="shared" ca="1" si="276"/>
        <v>2400</v>
      </c>
      <c r="AB838" s="35">
        <f t="shared" ca="1" si="265"/>
        <v>2063.9999999999995</v>
      </c>
      <c r="AC838" s="35">
        <f t="shared" ca="1" si="266"/>
        <v>2157.9999999999995</v>
      </c>
      <c r="AD838" s="35">
        <f t="shared" ca="1" si="277"/>
        <v>94</v>
      </c>
    </row>
    <row r="839" spans="1:30" x14ac:dyDescent="0.25">
      <c r="A839" t="s">
        <v>110</v>
      </c>
      <c r="B839" t="s">
        <v>11</v>
      </c>
      <c r="C839" t="s">
        <v>18</v>
      </c>
      <c r="D839" s="37">
        <v>1765.0918635170603</v>
      </c>
      <c r="E839" s="37">
        <v>1799.8687664041995</v>
      </c>
      <c r="F839" s="37">
        <v>1263</v>
      </c>
      <c r="G839" s="37">
        <f t="shared" si="267"/>
        <v>1765.0918635170603</v>
      </c>
      <c r="H839" s="37">
        <f t="shared" si="278"/>
        <v>34.776902887139158</v>
      </c>
      <c r="I839" s="37">
        <f t="shared" si="279"/>
        <v>502.09186351706035</v>
      </c>
      <c r="J839" s="37">
        <f t="shared" si="280"/>
        <v>536.8687664041995</v>
      </c>
      <c r="K839" s="37">
        <f t="shared" si="268"/>
        <v>1</v>
      </c>
      <c r="L839" s="35">
        <f t="shared" si="273"/>
        <v>1165</v>
      </c>
      <c r="O839">
        <v>833</v>
      </c>
      <c r="P839">
        <f t="shared" si="269"/>
        <v>585</v>
      </c>
      <c r="Q839">
        <f t="shared" si="270"/>
        <v>1</v>
      </c>
      <c r="R839">
        <f t="shared" ca="1" si="271"/>
        <v>1</v>
      </c>
      <c r="S839" t="str">
        <f t="shared" ca="1" si="274"/>
        <v>ER-EC-11</v>
      </c>
      <c r="T839" t="str">
        <f t="shared" ref="T839:T902" ca="1" si="281">OFFSET($B$6,$P839,0)</f>
        <v>WTA</v>
      </c>
      <c r="U839" t="str">
        <f t="shared" ref="U839:U902" ca="1" si="282">OFFSET($C$6,$P839,0)</f>
        <v>QF</v>
      </c>
      <c r="V839" s="37">
        <f t="shared" ref="V839:V902" ca="1" si="283">OFFSET($I$6,$P839,0)</f>
        <v>2157.9999999999995</v>
      </c>
      <c r="W839" s="37">
        <f t="shared" ref="W839:W902" ca="1" si="284">OFFSET($J$6,$P839,0)</f>
        <v>2216</v>
      </c>
      <c r="X839" s="37">
        <f t="shared" ca="1" si="275"/>
        <v>5</v>
      </c>
      <c r="Y839" s="37">
        <f t="shared" ref="Y839:Y902" ca="1" si="285">IF(Q839=1,X839,Y838+1)</f>
        <v>5</v>
      </c>
      <c r="Z839" s="35">
        <f t="shared" ca="1" si="272"/>
        <v>2000</v>
      </c>
      <c r="AA839" s="35">
        <f t="shared" ca="1" si="276"/>
        <v>2400</v>
      </c>
      <c r="AB839" s="35">
        <f t="shared" ref="AB839:AB902" ca="1" si="286">IF(Q839=1,V839,Z839)</f>
        <v>2157.9999999999995</v>
      </c>
      <c r="AC839" s="35">
        <f t="shared" ref="AC839:AC902" ca="1" si="287">IF(Q839=R839,W839,AA839)</f>
        <v>2216</v>
      </c>
      <c r="AD839" s="35">
        <f t="shared" ca="1" si="277"/>
        <v>58.000000000000455</v>
      </c>
    </row>
    <row r="840" spans="1:30" x14ac:dyDescent="0.25">
      <c r="A840" t="s">
        <v>110</v>
      </c>
      <c r="B840" t="s">
        <v>11</v>
      </c>
      <c r="C840" t="s">
        <v>18</v>
      </c>
      <c r="D840" s="37">
        <v>1799.8687664041995</v>
      </c>
      <c r="E840" s="37">
        <v>1854.9868766404197</v>
      </c>
      <c r="F840" s="37">
        <v>1263</v>
      </c>
      <c r="G840" s="37">
        <f t="shared" ref="G840:G883" si="288">IF(A839=A840,D840,F840)</f>
        <v>1799.8687664041995</v>
      </c>
      <c r="H840" s="37">
        <f t="shared" si="278"/>
        <v>55.118110236220218</v>
      </c>
      <c r="I840" s="37">
        <f t="shared" si="279"/>
        <v>536.8687664041995</v>
      </c>
      <c r="J840" s="37">
        <f t="shared" si="280"/>
        <v>591.98687664041972</v>
      </c>
      <c r="K840" s="37">
        <f t="shared" ref="K840:K883" si="289">((INT(J840/400)+1) - (INT(I840/400)+1))+1</f>
        <v>1</v>
      </c>
      <c r="L840" s="35">
        <f t="shared" si="273"/>
        <v>1166</v>
      </c>
      <c r="O840">
        <v>834</v>
      </c>
      <c r="P840">
        <f t="shared" ref="P840:P903" si="290">MATCH(O840,$L$7:$L$99991)</f>
        <v>586</v>
      </c>
      <c r="Q840">
        <f t="shared" ref="Q840:Q903" si="291">IF(P840=P839,Q839+1,1)</f>
        <v>1</v>
      </c>
      <c r="R840">
        <f t="shared" ref="R840:R903" ca="1" si="292">OFFSET($K$6,P840,0)</f>
        <v>2</v>
      </c>
      <c r="S840" t="str">
        <f t="shared" ca="1" si="274"/>
        <v>ER-EC-11</v>
      </c>
      <c r="T840" t="str">
        <f t="shared" ca="1" si="281"/>
        <v>WTA</v>
      </c>
      <c r="U840" t="str">
        <f t="shared" ca="1" si="282"/>
        <v>QF</v>
      </c>
      <c r="V840" s="37">
        <f t="shared" ca="1" si="283"/>
        <v>2216</v>
      </c>
      <c r="W840" s="37">
        <f t="shared" ca="1" si="284"/>
        <v>2438</v>
      </c>
      <c r="X840" s="37">
        <f t="shared" ca="1" si="275"/>
        <v>5</v>
      </c>
      <c r="Y840" s="37">
        <f t="shared" ca="1" si="285"/>
        <v>5</v>
      </c>
      <c r="Z840" s="35">
        <f t="shared" ref="Z840:Z903" ca="1" si="293">AA840-400</f>
        <v>2000</v>
      </c>
      <c r="AA840" s="35">
        <f t="shared" ca="1" si="276"/>
        <v>2400</v>
      </c>
      <c r="AB840" s="35">
        <f t="shared" ca="1" si="286"/>
        <v>2216</v>
      </c>
      <c r="AC840" s="35">
        <f t="shared" ca="1" si="287"/>
        <v>2400</v>
      </c>
      <c r="AD840" s="35">
        <f t="shared" ca="1" si="277"/>
        <v>184</v>
      </c>
    </row>
    <row r="841" spans="1:30" x14ac:dyDescent="0.25">
      <c r="A841" t="s">
        <v>110</v>
      </c>
      <c r="B841" t="s">
        <v>11</v>
      </c>
      <c r="C841" t="s">
        <v>5</v>
      </c>
      <c r="D841" s="37">
        <v>1854.9868766404197</v>
      </c>
      <c r="E841" s="37">
        <v>1895.01312335958</v>
      </c>
      <c r="F841" s="37">
        <v>1263</v>
      </c>
      <c r="G841" s="37">
        <f t="shared" si="288"/>
        <v>1854.9868766404197</v>
      </c>
      <c r="H841" s="37">
        <f t="shared" si="278"/>
        <v>40.026246719160326</v>
      </c>
      <c r="I841" s="37">
        <f t="shared" si="279"/>
        <v>591.98687664041972</v>
      </c>
      <c r="J841" s="37">
        <f t="shared" si="280"/>
        <v>632.01312335958005</v>
      </c>
      <c r="K841" s="37">
        <f t="shared" si="289"/>
        <v>1</v>
      </c>
      <c r="L841" s="35">
        <f t="shared" ref="L841:L883" si="294">L840+K840</f>
        <v>1167</v>
      </c>
      <c r="O841">
        <v>835</v>
      </c>
      <c r="P841">
        <f t="shared" si="290"/>
        <v>586</v>
      </c>
      <c r="Q841">
        <f t="shared" si="291"/>
        <v>2</v>
      </c>
      <c r="R841">
        <f t="shared" ca="1" si="292"/>
        <v>2</v>
      </c>
      <c r="S841" t="str">
        <f t="shared" ca="1" si="274"/>
        <v>ER-EC-11</v>
      </c>
      <c r="T841" t="str">
        <f t="shared" ca="1" si="281"/>
        <v>WTA</v>
      </c>
      <c r="U841" t="str">
        <f t="shared" ca="1" si="282"/>
        <v>QF</v>
      </c>
      <c r="V841" s="37">
        <f t="shared" ca="1" si="283"/>
        <v>2216</v>
      </c>
      <c r="W841" s="37">
        <f t="shared" ca="1" si="284"/>
        <v>2438</v>
      </c>
      <c r="X841" s="37">
        <f t="shared" ca="1" si="275"/>
        <v>5</v>
      </c>
      <c r="Y841" s="37">
        <f t="shared" ca="1" si="285"/>
        <v>6</v>
      </c>
      <c r="Z841" s="35">
        <f t="shared" ca="1" si="293"/>
        <v>2400</v>
      </c>
      <c r="AA841" s="35">
        <f t="shared" ca="1" si="276"/>
        <v>2800</v>
      </c>
      <c r="AB841" s="35">
        <f t="shared" ca="1" si="286"/>
        <v>2400</v>
      </c>
      <c r="AC841" s="35">
        <f t="shared" ca="1" si="287"/>
        <v>2438</v>
      </c>
      <c r="AD841" s="35">
        <f t="shared" ca="1" si="277"/>
        <v>38</v>
      </c>
    </row>
    <row r="842" spans="1:30" x14ac:dyDescent="0.25">
      <c r="A842" t="s">
        <v>110</v>
      </c>
      <c r="B842" t="s">
        <v>4</v>
      </c>
      <c r="C842" t="s">
        <v>5</v>
      </c>
      <c r="D842" s="37">
        <v>1895.01312335958</v>
      </c>
      <c r="E842" s="37">
        <v>1919.9475065616798</v>
      </c>
      <c r="F842" s="37">
        <v>1263</v>
      </c>
      <c r="G842" s="37">
        <f t="shared" si="288"/>
        <v>1895.01312335958</v>
      </c>
      <c r="H842" s="37">
        <f t="shared" si="278"/>
        <v>24.934383202099752</v>
      </c>
      <c r="I842" s="37">
        <f t="shared" si="279"/>
        <v>632.01312335958005</v>
      </c>
      <c r="J842" s="37">
        <f t="shared" si="280"/>
        <v>656.9475065616798</v>
      </c>
      <c r="K842" s="37">
        <f t="shared" si="289"/>
        <v>1</v>
      </c>
      <c r="L842" s="35">
        <f t="shared" si="294"/>
        <v>1168</v>
      </c>
      <c r="O842">
        <v>836</v>
      </c>
      <c r="P842">
        <f t="shared" si="290"/>
        <v>587</v>
      </c>
      <c r="Q842">
        <f t="shared" si="291"/>
        <v>1</v>
      </c>
      <c r="R842">
        <f t="shared" ca="1" si="292"/>
        <v>1</v>
      </c>
      <c r="S842" t="str">
        <f t="shared" ca="1" si="274"/>
        <v>ER-EC-11</v>
      </c>
      <c r="T842" t="str">
        <f t="shared" ca="1" si="281"/>
        <v>WTA</v>
      </c>
      <c r="U842" t="str">
        <f t="shared" ca="1" si="282"/>
        <v>QF</v>
      </c>
      <c r="V842" s="37">
        <f t="shared" ca="1" si="283"/>
        <v>2438</v>
      </c>
      <c r="W842" s="37">
        <f t="shared" ca="1" si="284"/>
        <v>2576</v>
      </c>
      <c r="X842" s="37">
        <f t="shared" ca="1" si="275"/>
        <v>6</v>
      </c>
      <c r="Y842" s="37">
        <f t="shared" ca="1" si="285"/>
        <v>6</v>
      </c>
      <c r="Z842" s="35">
        <f t="shared" ca="1" si="293"/>
        <v>2400</v>
      </c>
      <c r="AA842" s="35">
        <f t="shared" ca="1" si="276"/>
        <v>2800</v>
      </c>
      <c r="AB842" s="35">
        <f t="shared" ca="1" si="286"/>
        <v>2438</v>
      </c>
      <c r="AC842" s="35">
        <f t="shared" ca="1" si="287"/>
        <v>2576</v>
      </c>
      <c r="AD842" s="35">
        <f t="shared" ca="1" si="277"/>
        <v>138</v>
      </c>
    </row>
    <row r="843" spans="1:30" x14ac:dyDescent="0.25">
      <c r="A843" t="s">
        <v>110</v>
      </c>
      <c r="B843" t="s">
        <v>4</v>
      </c>
      <c r="C843" t="s">
        <v>5</v>
      </c>
      <c r="D843" s="37">
        <v>1919.9475065616798</v>
      </c>
      <c r="E843" s="37">
        <v>1930.1181102362202</v>
      </c>
      <c r="F843" s="37">
        <v>1263</v>
      </c>
      <c r="G843" s="37">
        <f t="shared" si="288"/>
        <v>1919.9475065616798</v>
      </c>
      <c r="H843" s="37">
        <f t="shared" si="278"/>
        <v>10.170603674540416</v>
      </c>
      <c r="I843" s="37">
        <f t="shared" si="279"/>
        <v>656.9475065616798</v>
      </c>
      <c r="J843" s="37">
        <f t="shared" si="280"/>
        <v>667.11811023622022</v>
      </c>
      <c r="K843" s="37">
        <f t="shared" si="289"/>
        <v>1</v>
      </c>
      <c r="L843" s="35">
        <f t="shared" si="294"/>
        <v>1169</v>
      </c>
      <c r="O843">
        <v>837</v>
      </c>
      <c r="P843">
        <f t="shared" si="290"/>
        <v>588</v>
      </c>
      <c r="Q843">
        <f t="shared" si="291"/>
        <v>1</v>
      </c>
      <c r="R843">
        <f t="shared" ca="1" si="292"/>
        <v>1</v>
      </c>
      <c r="S843" t="str">
        <f t="shared" ca="1" si="274"/>
        <v>ER-EC-11</v>
      </c>
      <c r="T843" t="str">
        <f t="shared" ca="1" si="281"/>
        <v>TCU</v>
      </c>
      <c r="U843" t="str">
        <f t="shared" ca="1" si="282"/>
        <v>QF, AR</v>
      </c>
      <c r="V843" s="37">
        <f t="shared" ca="1" si="283"/>
        <v>2576</v>
      </c>
      <c r="W843" s="37">
        <f t="shared" ca="1" si="284"/>
        <v>2632</v>
      </c>
      <c r="X843" s="37">
        <f t="shared" ca="1" si="275"/>
        <v>6</v>
      </c>
      <c r="Y843" s="37">
        <f t="shared" ca="1" si="285"/>
        <v>6</v>
      </c>
      <c r="Z843" s="35">
        <f t="shared" ca="1" si="293"/>
        <v>2400</v>
      </c>
      <c r="AA843" s="35">
        <f t="shared" ca="1" si="276"/>
        <v>2800</v>
      </c>
      <c r="AB843" s="35">
        <f t="shared" ca="1" si="286"/>
        <v>2576</v>
      </c>
      <c r="AC843" s="35">
        <f t="shared" ca="1" si="287"/>
        <v>2632</v>
      </c>
      <c r="AD843" s="35">
        <f t="shared" ca="1" si="277"/>
        <v>56</v>
      </c>
    </row>
    <row r="844" spans="1:30" x14ac:dyDescent="0.25">
      <c r="A844" t="s">
        <v>110</v>
      </c>
      <c r="B844" t="s">
        <v>4</v>
      </c>
      <c r="C844" t="s">
        <v>5</v>
      </c>
      <c r="D844" s="37">
        <v>1930.1181102362202</v>
      </c>
      <c r="E844" s="37">
        <v>2169.9475065616798</v>
      </c>
      <c r="F844" s="37">
        <v>1263</v>
      </c>
      <c r="G844" s="37">
        <f t="shared" si="288"/>
        <v>1930.1181102362202</v>
      </c>
      <c r="H844" s="37">
        <f t="shared" si="278"/>
        <v>239.82939632545958</v>
      </c>
      <c r="I844" s="37">
        <f t="shared" si="279"/>
        <v>667.11811023622022</v>
      </c>
      <c r="J844" s="37">
        <f t="shared" si="280"/>
        <v>906.9475065616798</v>
      </c>
      <c r="K844" s="37">
        <f t="shared" si="289"/>
        <v>2</v>
      </c>
      <c r="L844" s="35">
        <f t="shared" si="294"/>
        <v>1170</v>
      </c>
      <c r="O844">
        <v>838</v>
      </c>
      <c r="P844">
        <f t="shared" si="290"/>
        <v>589</v>
      </c>
      <c r="Q844">
        <f t="shared" si="291"/>
        <v>1</v>
      </c>
      <c r="R844">
        <f t="shared" ca="1" si="292"/>
        <v>1</v>
      </c>
      <c r="S844" t="str">
        <f t="shared" ca="1" si="274"/>
        <v>ER-EC-11</v>
      </c>
      <c r="T844" t="str">
        <f t="shared" ca="1" si="281"/>
        <v>TCU</v>
      </c>
      <c r="U844" t="str">
        <f t="shared" ca="1" si="282"/>
        <v>QF, ZE</v>
      </c>
      <c r="V844" s="37">
        <f t="shared" ca="1" si="283"/>
        <v>2632</v>
      </c>
      <c r="W844" s="37">
        <f t="shared" ca="1" si="284"/>
        <v>2671.9658792650916</v>
      </c>
      <c r="X844" s="37">
        <f t="shared" ca="1" si="275"/>
        <v>6</v>
      </c>
      <c r="Y844" s="37">
        <f t="shared" ca="1" si="285"/>
        <v>6</v>
      </c>
      <c r="Z844" s="35">
        <f t="shared" ca="1" si="293"/>
        <v>2400</v>
      </c>
      <c r="AA844" s="35">
        <f t="shared" ca="1" si="276"/>
        <v>2800</v>
      </c>
      <c r="AB844" s="35">
        <f t="shared" ca="1" si="286"/>
        <v>2632</v>
      </c>
      <c r="AC844" s="35">
        <f t="shared" ca="1" si="287"/>
        <v>2671.9658792650916</v>
      </c>
      <c r="AD844" s="35">
        <f t="shared" ca="1" si="277"/>
        <v>39.965879265091644</v>
      </c>
    </row>
    <row r="845" spans="1:30" x14ac:dyDescent="0.25">
      <c r="A845" t="s">
        <v>110</v>
      </c>
      <c r="B845" t="s">
        <v>4</v>
      </c>
      <c r="C845" t="s">
        <v>5</v>
      </c>
      <c r="D845" s="37">
        <v>2169.9475065616798</v>
      </c>
      <c r="E845" s="37">
        <v>2310.0393700787399</v>
      </c>
      <c r="F845" s="37">
        <v>1263</v>
      </c>
      <c r="G845" s="37">
        <f t="shared" si="288"/>
        <v>2169.9475065616798</v>
      </c>
      <c r="H845" s="37">
        <f t="shared" si="278"/>
        <v>140.09186351706012</v>
      </c>
      <c r="I845" s="37">
        <f t="shared" si="279"/>
        <v>906.9475065616798</v>
      </c>
      <c r="J845" s="37">
        <f t="shared" si="280"/>
        <v>1047.0393700787399</v>
      </c>
      <c r="K845" s="37">
        <f t="shared" si="289"/>
        <v>1</v>
      </c>
      <c r="L845" s="35">
        <f t="shared" si="294"/>
        <v>1172</v>
      </c>
      <c r="O845">
        <v>839</v>
      </c>
      <c r="P845">
        <f t="shared" si="290"/>
        <v>590</v>
      </c>
      <c r="Q845">
        <f t="shared" si="291"/>
        <v>1</v>
      </c>
      <c r="R845">
        <f t="shared" ca="1" si="292"/>
        <v>1</v>
      </c>
      <c r="S845" t="str">
        <f t="shared" ca="1" si="274"/>
        <v>ER-EC-12</v>
      </c>
      <c r="T845" t="str">
        <f t="shared" ca="1" si="281"/>
        <v>WTA</v>
      </c>
      <c r="U845" t="str">
        <f t="shared" ca="1" si="282"/>
        <v>DV, VP</v>
      </c>
      <c r="V845" s="37">
        <f t="shared" ca="1" si="283"/>
        <v>0</v>
      </c>
      <c r="W845" s="37">
        <f t="shared" ca="1" si="284"/>
        <v>13</v>
      </c>
      <c r="X845" s="37">
        <f t="shared" ca="1" si="275"/>
        <v>0</v>
      </c>
      <c r="Y845" s="37">
        <f t="shared" ca="1" si="285"/>
        <v>0</v>
      </c>
      <c r="Z845" s="35">
        <f t="shared" ca="1" si="293"/>
        <v>0</v>
      </c>
      <c r="AA845" s="35">
        <f t="shared" ca="1" si="276"/>
        <v>400</v>
      </c>
      <c r="AB845" s="35">
        <f t="shared" ca="1" si="286"/>
        <v>0</v>
      </c>
      <c r="AC845" s="35">
        <f t="shared" ca="1" si="287"/>
        <v>13</v>
      </c>
      <c r="AD845" s="35">
        <f t="shared" ca="1" si="277"/>
        <v>13</v>
      </c>
    </row>
    <row r="846" spans="1:30" x14ac:dyDescent="0.25">
      <c r="A846" t="s">
        <v>110</v>
      </c>
      <c r="B846" t="s">
        <v>11</v>
      </c>
      <c r="C846" t="s">
        <v>18</v>
      </c>
      <c r="D846" s="37">
        <v>2310.0393700787399</v>
      </c>
      <c r="E846" s="37">
        <v>2580.0524934383202</v>
      </c>
      <c r="F846" s="37">
        <v>1263</v>
      </c>
      <c r="G846" s="37">
        <f t="shared" si="288"/>
        <v>2310.0393700787399</v>
      </c>
      <c r="H846" s="37">
        <f t="shared" si="278"/>
        <v>270.01312335958028</v>
      </c>
      <c r="I846" s="37">
        <f t="shared" si="279"/>
        <v>1047.0393700787399</v>
      </c>
      <c r="J846" s="37">
        <f t="shared" si="280"/>
        <v>1317.0524934383202</v>
      </c>
      <c r="K846" s="37">
        <f t="shared" si="289"/>
        <v>2</v>
      </c>
      <c r="L846" s="35">
        <f t="shared" si="294"/>
        <v>1173</v>
      </c>
      <c r="O846">
        <v>840</v>
      </c>
      <c r="P846">
        <f t="shared" si="290"/>
        <v>591</v>
      </c>
      <c r="Q846">
        <f t="shared" si="291"/>
        <v>1</v>
      </c>
      <c r="R846">
        <f t="shared" ca="1" si="292"/>
        <v>1</v>
      </c>
      <c r="S846" t="str">
        <f t="shared" ca="1" si="274"/>
        <v>ER-EC-12</v>
      </c>
      <c r="T846" t="str">
        <f t="shared" ca="1" si="281"/>
        <v>TCU</v>
      </c>
      <c r="U846" t="str">
        <f t="shared" ca="1" si="282"/>
        <v>QF</v>
      </c>
      <c r="V846" s="37">
        <f t="shared" ca="1" si="283"/>
        <v>13</v>
      </c>
      <c r="W846" s="37">
        <f t="shared" ca="1" si="284"/>
        <v>42</v>
      </c>
      <c r="X846" s="37">
        <f t="shared" ca="1" si="275"/>
        <v>0</v>
      </c>
      <c r="Y846" s="37">
        <f t="shared" ca="1" si="285"/>
        <v>0</v>
      </c>
      <c r="Z846" s="35">
        <f t="shared" ca="1" si="293"/>
        <v>0</v>
      </c>
      <c r="AA846" s="35">
        <f t="shared" ca="1" si="276"/>
        <v>400</v>
      </c>
      <c r="AB846" s="35">
        <f t="shared" ca="1" si="286"/>
        <v>13</v>
      </c>
      <c r="AC846" s="35">
        <f t="shared" ca="1" si="287"/>
        <v>42</v>
      </c>
      <c r="AD846" s="35">
        <f t="shared" ca="1" si="277"/>
        <v>29</v>
      </c>
    </row>
    <row r="847" spans="1:30" x14ac:dyDescent="0.25">
      <c r="A847" t="s">
        <v>110</v>
      </c>
      <c r="B847" t="s">
        <v>9</v>
      </c>
      <c r="C847" t="s">
        <v>5</v>
      </c>
      <c r="D847" s="37">
        <v>2580.0524934383202</v>
      </c>
      <c r="E847" s="37">
        <v>2680.1181102362202</v>
      </c>
      <c r="F847" s="37">
        <v>1263</v>
      </c>
      <c r="G847" s="37">
        <f t="shared" si="288"/>
        <v>2580.0524934383202</v>
      </c>
      <c r="H847" s="37">
        <f t="shared" si="278"/>
        <v>100.06561679790002</v>
      </c>
      <c r="I847" s="37">
        <f t="shared" si="279"/>
        <v>1317.0524934383202</v>
      </c>
      <c r="J847" s="37">
        <f t="shared" si="280"/>
        <v>1417.1181102362202</v>
      </c>
      <c r="K847" s="37">
        <f t="shared" si="289"/>
        <v>1</v>
      </c>
      <c r="L847" s="35">
        <f t="shared" si="294"/>
        <v>1175</v>
      </c>
      <c r="O847">
        <v>841</v>
      </c>
      <c r="P847">
        <f t="shared" si="290"/>
        <v>592</v>
      </c>
      <c r="Q847">
        <f t="shared" si="291"/>
        <v>1</v>
      </c>
      <c r="R847">
        <f t="shared" ca="1" si="292"/>
        <v>2</v>
      </c>
      <c r="S847" t="str">
        <f t="shared" ca="1" si="274"/>
        <v>ER-EC-12</v>
      </c>
      <c r="T847" t="str">
        <f t="shared" ca="1" si="281"/>
        <v>TCU</v>
      </c>
      <c r="U847" t="str">
        <f t="shared" ca="1" si="282"/>
        <v>DV, ZE, QF, AR</v>
      </c>
      <c r="V847" s="37">
        <f t="shared" ca="1" si="283"/>
        <v>42</v>
      </c>
      <c r="W847" s="37">
        <f t="shared" ca="1" si="284"/>
        <v>536</v>
      </c>
      <c r="X847" s="37">
        <f t="shared" ca="1" si="275"/>
        <v>0</v>
      </c>
      <c r="Y847" s="37">
        <f t="shared" ca="1" si="285"/>
        <v>0</v>
      </c>
      <c r="Z847" s="35">
        <f t="shared" ca="1" si="293"/>
        <v>0</v>
      </c>
      <c r="AA847" s="35">
        <f t="shared" ca="1" si="276"/>
        <v>400</v>
      </c>
      <c r="AB847" s="35">
        <f t="shared" ca="1" si="286"/>
        <v>42</v>
      </c>
      <c r="AC847" s="35">
        <f t="shared" ca="1" si="287"/>
        <v>400</v>
      </c>
      <c r="AD847" s="35">
        <f t="shared" ca="1" si="277"/>
        <v>358</v>
      </c>
    </row>
    <row r="848" spans="1:30" x14ac:dyDescent="0.25">
      <c r="A848" t="s">
        <v>110</v>
      </c>
      <c r="B848" t="s">
        <v>11</v>
      </c>
      <c r="C848" t="s">
        <v>18</v>
      </c>
      <c r="D848" s="37">
        <v>2680.1181102362202</v>
      </c>
      <c r="E848" s="37">
        <v>2709.9737532808399</v>
      </c>
      <c r="F848" s="37">
        <v>1263</v>
      </c>
      <c r="G848" s="37">
        <f t="shared" si="288"/>
        <v>2680.1181102362202</v>
      </c>
      <c r="H848" s="37">
        <f t="shared" si="278"/>
        <v>29.855643044619683</v>
      </c>
      <c r="I848" s="37">
        <f t="shared" si="279"/>
        <v>1417.1181102362202</v>
      </c>
      <c r="J848" s="37">
        <f t="shared" si="280"/>
        <v>1446.9737532808399</v>
      </c>
      <c r="K848" s="37">
        <f t="shared" si="289"/>
        <v>1</v>
      </c>
      <c r="L848" s="35">
        <f t="shared" si="294"/>
        <v>1176</v>
      </c>
      <c r="O848">
        <v>842</v>
      </c>
      <c r="P848">
        <f t="shared" si="290"/>
        <v>592</v>
      </c>
      <c r="Q848">
        <f t="shared" si="291"/>
        <v>2</v>
      </c>
      <c r="R848">
        <f t="shared" ca="1" si="292"/>
        <v>2</v>
      </c>
      <c r="S848" t="str">
        <f t="shared" ca="1" si="274"/>
        <v>ER-EC-12</v>
      </c>
      <c r="T848" t="str">
        <f t="shared" ca="1" si="281"/>
        <v>TCU</v>
      </c>
      <c r="U848" t="str">
        <f t="shared" ca="1" si="282"/>
        <v>DV, ZE, QF, AR</v>
      </c>
      <c r="V848" s="37">
        <f t="shared" ca="1" si="283"/>
        <v>42</v>
      </c>
      <c r="W848" s="37">
        <f t="shared" ca="1" si="284"/>
        <v>536</v>
      </c>
      <c r="X848" s="37">
        <f t="shared" ca="1" si="275"/>
        <v>0</v>
      </c>
      <c r="Y848" s="37">
        <f t="shared" ca="1" si="285"/>
        <v>1</v>
      </c>
      <c r="Z848" s="35">
        <f t="shared" ca="1" si="293"/>
        <v>400</v>
      </c>
      <c r="AA848" s="35">
        <f t="shared" ca="1" si="276"/>
        <v>800</v>
      </c>
      <c r="AB848" s="35">
        <f t="shared" ca="1" si="286"/>
        <v>400</v>
      </c>
      <c r="AC848" s="35">
        <f t="shared" ca="1" si="287"/>
        <v>536</v>
      </c>
      <c r="AD848" s="35">
        <f t="shared" ca="1" si="277"/>
        <v>136</v>
      </c>
    </row>
    <row r="849" spans="1:30" x14ac:dyDescent="0.25">
      <c r="A849" t="s">
        <v>110</v>
      </c>
      <c r="B849" t="s">
        <v>9</v>
      </c>
      <c r="C849" t="s">
        <v>20</v>
      </c>
      <c r="D849" s="37">
        <v>2709.9737532808399</v>
      </c>
      <c r="E849" s="37">
        <v>2830.0524934383202</v>
      </c>
      <c r="F849" s="37">
        <v>1263</v>
      </c>
      <c r="G849" s="37">
        <f t="shared" si="288"/>
        <v>2709.9737532808399</v>
      </c>
      <c r="H849" s="37">
        <f t="shared" si="278"/>
        <v>120.0787401574803</v>
      </c>
      <c r="I849" s="37">
        <f t="shared" si="279"/>
        <v>1446.9737532808399</v>
      </c>
      <c r="J849" s="37">
        <f t="shared" si="280"/>
        <v>1567.0524934383202</v>
      </c>
      <c r="K849" s="37">
        <f t="shared" si="289"/>
        <v>1</v>
      </c>
      <c r="L849" s="35">
        <f t="shared" si="294"/>
        <v>1177</v>
      </c>
      <c r="O849">
        <v>843</v>
      </c>
      <c r="P849">
        <f t="shared" si="290"/>
        <v>593</v>
      </c>
      <c r="Q849">
        <f t="shared" si="291"/>
        <v>1</v>
      </c>
      <c r="R849">
        <f t="shared" ca="1" si="292"/>
        <v>2</v>
      </c>
      <c r="S849" t="str">
        <f t="shared" ca="1" si="274"/>
        <v>ER-EC-12</v>
      </c>
      <c r="T849" t="str">
        <f t="shared" ca="1" si="281"/>
        <v>WTA</v>
      </c>
      <c r="U849" t="str">
        <f t="shared" ca="1" si="282"/>
        <v>QF</v>
      </c>
      <c r="V849" s="37">
        <f t="shared" ca="1" si="283"/>
        <v>536</v>
      </c>
      <c r="W849" s="37">
        <f t="shared" ca="1" si="284"/>
        <v>1150</v>
      </c>
      <c r="X849" s="37">
        <f t="shared" ca="1" si="275"/>
        <v>1</v>
      </c>
      <c r="Y849" s="37">
        <f t="shared" ca="1" si="285"/>
        <v>1</v>
      </c>
      <c r="Z849" s="35">
        <f t="shared" ca="1" si="293"/>
        <v>400</v>
      </c>
      <c r="AA849" s="35">
        <f t="shared" ca="1" si="276"/>
        <v>800</v>
      </c>
      <c r="AB849" s="35">
        <f t="shared" ca="1" si="286"/>
        <v>536</v>
      </c>
      <c r="AC849" s="35">
        <f t="shared" ca="1" si="287"/>
        <v>800</v>
      </c>
      <c r="AD849" s="35">
        <f t="shared" ca="1" si="277"/>
        <v>264</v>
      </c>
    </row>
    <row r="850" spans="1:30" x14ac:dyDescent="0.25">
      <c r="A850" t="s">
        <v>110</v>
      </c>
      <c r="B850" t="s">
        <v>11</v>
      </c>
      <c r="C850" t="s">
        <v>24</v>
      </c>
      <c r="D850" s="37">
        <v>2830.0524934383202</v>
      </c>
      <c r="E850" s="37">
        <v>2899.9343832020995</v>
      </c>
      <c r="F850" s="37">
        <v>1263</v>
      </c>
      <c r="G850" s="37">
        <f t="shared" si="288"/>
        <v>2830.0524934383202</v>
      </c>
      <c r="H850" s="37">
        <f t="shared" si="278"/>
        <v>69.881889763779327</v>
      </c>
      <c r="I850" s="37">
        <f t="shared" si="279"/>
        <v>1567.0524934383202</v>
      </c>
      <c r="J850" s="37">
        <f t="shared" si="280"/>
        <v>1636.9343832020995</v>
      </c>
      <c r="K850" s="37">
        <f t="shared" si="289"/>
        <v>2</v>
      </c>
      <c r="L850" s="35">
        <f t="shared" si="294"/>
        <v>1178</v>
      </c>
      <c r="O850">
        <v>844</v>
      </c>
      <c r="P850">
        <f t="shared" si="290"/>
        <v>593</v>
      </c>
      <c r="Q850">
        <f t="shared" si="291"/>
        <v>2</v>
      </c>
      <c r="R850">
        <f t="shared" ca="1" si="292"/>
        <v>2</v>
      </c>
      <c r="S850" t="str">
        <f t="shared" ca="1" si="274"/>
        <v>ER-EC-12</v>
      </c>
      <c r="T850" t="str">
        <f t="shared" ca="1" si="281"/>
        <v>WTA</v>
      </c>
      <c r="U850" t="str">
        <f t="shared" ca="1" si="282"/>
        <v>QF</v>
      </c>
      <c r="V850" s="37">
        <f t="shared" ca="1" si="283"/>
        <v>536</v>
      </c>
      <c r="W850" s="37">
        <f t="shared" ca="1" si="284"/>
        <v>1150</v>
      </c>
      <c r="X850" s="37">
        <f t="shared" ca="1" si="275"/>
        <v>1</v>
      </c>
      <c r="Y850" s="37">
        <f t="shared" ca="1" si="285"/>
        <v>2</v>
      </c>
      <c r="Z850" s="35">
        <f t="shared" ca="1" si="293"/>
        <v>800</v>
      </c>
      <c r="AA850" s="35">
        <f t="shared" ca="1" si="276"/>
        <v>1200</v>
      </c>
      <c r="AB850" s="35">
        <f t="shared" ca="1" si="286"/>
        <v>800</v>
      </c>
      <c r="AC850" s="35">
        <f t="shared" ca="1" si="287"/>
        <v>1150</v>
      </c>
      <c r="AD850" s="35">
        <f t="shared" ca="1" si="277"/>
        <v>350</v>
      </c>
    </row>
    <row r="851" spans="1:30" x14ac:dyDescent="0.25">
      <c r="A851" t="s">
        <v>110</v>
      </c>
      <c r="B851" t="s">
        <v>11</v>
      </c>
      <c r="C851" t="s">
        <v>5</v>
      </c>
      <c r="D851" s="37">
        <v>2899.9343832020995</v>
      </c>
      <c r="E851" s="37">
        <v>3120.0787401574803</v>
      </c>
      <c r="F851" s="37">
        <v>1263</v>
      </c>
      <c r="G851" s="37">
        <f t="shared" si="288"/>
        <v>2899.9343832020995</v>
      </c>
      <c r="H851" s="37">
        <f t="shared" si="278"/>
        <v>220.14435695538077</v>
      </c>
      <c r="I851" s="37">
        <f t="shared" si="279"/>
        <v>1636.9343832020995</v>
      </c>
      <c r="J851" s="37">
        <f t="shared" si="280"/>
        <v>1857.0787401574803</v>
      </c>
      <c r="K851" s="37">
        <f t="shared" si="289"/>
        <v>1</v>
      </c>
      <c r="L851" s="35">
        <f t="shared" si="294"/>
        <v>1180</v>
      </c>
      <c r="O851">
        <v>845</v>
      </c>
      <c r="P851">
        <f t="shared" si="290"/>
        <v>594</v>
      </c>
      <c r="Q851">
        <f t="shared" si="291"/>
        <v>1</v>
      </c>
      <c r="R851">
        <f t="shared" ca="1" si="292"/>
        <v>2</v>
      </c>
      <c r="S851" t="str">
        <f t="shared" ca="1" si="274"/>
        <v>ER-EC-12</v>
      </c>
      <c r="T851" t="str">
        <f t="shared" ca="1" si="281"/>
        <v>WTA</v>
      </c>
      <c r="U851" t="str">
        <f t="shared" ca="1" si="282"/>
        <v>GL, DV, QZ</v>
      </c>
      <c r="V851" s="37">
        <f t="shared" ca="1" si="283"/>
        <v>1150</v>
      </c>
      <c r="W851" s="37">
        <f t="shared" ca="1" si="284"/>
        <v>1286</v>
      </c>
      <c r="X851" s="37">
        <f t="shared" ca="1" si="275"/>
        <v>2</v>
      </c>
      <c r="Y851" s="37">
        <f t="shared" ca="1" si="285"/>
        <v>2</v>
      </c>
      <c r="Z851" s="35">
        <f t="shared" ca="1" si="293"/>
        <v>800</v>
      </c>
      <c r="AA851" s="35">
        <f t="shared" ca="1" si="276"/>
        <v>1200</v>
      </c>
      <c r="AB851" s="35">
        <f t="shared" ca="1" si="286"/>
        <v>1150</v>
      </c>
      <c r="AC851" s="35">
        <f t="shared" ca="1" si="287"/>
        <v>1200</v>
      </c>
      <c r="AD851" s="35">
        <f t="shared" ca="1" si="277"/>
        <v>50</v>
      </c>
    </row>
    <row r="852" spans="1:30" x14ac:dyDescent="0.25">
      <c r="A852" t="s">
        <v>110</v>
      </c>
      <c r="B852" t="s">
        <v>9</v>
      </c>
      <c r="C852" t="s">
        <v>24</v>
      </c>
      <c r="D852" s="37">
        <v>3120.0787401574803</v>
      </c>
      <c r="E852" s="37">
        <v>3180.1181102362202</v>
      </c>
      <c r="F852" s="37">
        <v>1263</v>
      </c>
      <c r="G852" s="37">
        <f t="shared" si="288"/>
        <v>3120.0787401574803</v>
      </c>
      <c r="H852" s="37">
        <f t="shared" si="278"/>
        <v>60.039370078739921</v>
      </c>
      <c r="I852" s="37">
        <f t="shared" si="279"/>
        <v>1857.0787401574803</v>
      </c>
      <c r="J852" s="37">
        <f t="shared" si="280"/>
        <v>1917.1181102362202</v>
      </c>
      <c r="K852" s="37">
        <f t="shared" si="289"/>
        <v>1</v>
      </c>
      <c r="L852" s="35">
        <f t="shared" si="294"/>
        <v>1181</v>
      </c>
      <c r="O852">
        <v>846</v>
      </c>
      <c r="P852">
        <f t="shared" si="290"/>
        <v>594</v>
      </c>
      <c r="Q852">
        <f t="shared" si="291"/>
        <v>2</v>
      </c>
      <c r="R852">
        <f t="shared" ca="1" si="292"/>
        <v>2</v>
      </c>
      <c r="S852" t="str">
        <f t="shared" ca="1" si="274"/>
        <v>ER-EC-12</v>
      </c>
      <c r="T852" t="str">
        <f t="shared" ca="1" si="281"/>
        <v>WTA</v>
      </c>
      <c r="U852" t="str">
        <f t="shared" ca="1" si="282"/>
        <v>GL, DV, QZ</v>
      </c>
      <c r="V852" s="37">
        <f t="shared" ca="1" si="283"/>
        <v>1150</v>
      </c>
      <c r="W852" s="37">
        <f t="shared" ca="1" si="284"/>
        <v>1286</v>
      </c>
      <c r="X852" s="37">
        <f t="shared" ca="1" si="275"/>
        <v>2</v>
      </c>
      <c r="Y852" s="37">
        <f t="shared" ca="1" si="285"/>
        <v>3</v>
      </c>
      <c r="Z852" s="35">
        <f t="shared" ca="1" si="293"/>
        <v>1200</v>
      </c>
      <c r="AA852" s="35">
        <f t="shared" ca="1" si="276"/>
        <v>1600</v>
      </c>
      <c r="AB852" s="35">
        <f t="shared" ca="1" si="286"/>
        <v>1200</v>
      </c>
      <c r="AC852" s="35">
        <f t="shared" ca="1" si="287"/>
        <v>1286</v>
      </c>
      <c r="AD852" s="35">
        <f t="shared" ca="1" si="277"/>
        <v>86</v>
      </c>
    </row>
    <row r="853" spans="1:30" x14ac:dyDescent="0.25">
      <c r="A853" t="s">
        <v>110</v>
      </c>
      <c r="B853" t="s">
        <v>11</v>
      </c>
      <c r="C853" t="s">
        <v>18</v>
      </c>
      <c r="D853" s="37">
        <v>3180.1181102362202</v>
      </c>
      <c r="E853" s="37">
        <v>3314.9606299212596</v>
      </c>
      <c r="F853" s="37">
        <v>1263</v>
      </c>
      <c r="G853" s="37">
        <f t="shared" si="288"/>
        <v>3180.1181102362202</v>
      </c>
      <c r="H853" s="37">
        <f t="shared" si="278"/>
        <v>134.84251968503941</v>
      </c>
      <c r="I853" s="37">
        <f t="shared" si="279"/>
        <v>1917.1181102362202</v>
      </c>
      <c r="J853" s="37">
        <f t="shared" si="280"/>
        <v>2051.9606299212596</v>
      </c>
      <c r="K853" s="37">
        <f t="shared" si="289"/>
        <v>2</v>
      </c>
      <c r="L853" s="35">
        <f t="shared" si="294"/>
        <v>1182</v>
      </c>
      <c r="O853">
        <v>847</v>
      </c>
      <c r="P853">
        <f t="shared" si="290"/>
        <v>595</v>
      </c>
      <c r="Q853">
        <f t="shared" si="291"/>
        <v>1</v>
      </c>
      <c r="R853">
        <f t="shared" ca="1" si="292"/>
        <v>1</v>
      </c>
      <c r="S853" t="str">
        <f t="shared" ca="1" si="274"/>
        <v>ER-EC-12</v>
      </c>
      <c r="T853" t="str">
        <f t="shared" ca="1" si="281"/>
        <v>WTA</v>
      </c>
      <c r="U853" t="str">
        <f t="shared" ca="1" si="282"/>
        <v>QF</v>
      </c>
      <c r="V853" s="37">
        <f t="shared" ca="1" si="283"/>
        <v>1286</v>
      </c>
      <c r="W853" s="37">
        <f t="shared" ca="1" si="284"/>
        <v>1342</v>
      </c>
      <c r="X853" s="37">
        <f t="shared" ca="1" si="275"/>
        <v>3</v>
      </c>
      <c r="Y853" s="37">
        <f t="shared" ca="1" si="285"/>
        <v>3</v>
      </c>
      <c r="Z853" s="35">
        <f t="shared" ca="1" si="293"/>
        <v>1200</v>
      </c>
      <c r="AA853" s="35">
        <f t="shared" ca="1" si="276"/>
        <v>1600</v>
      </c>
      <c r="AB853" s="35">
        <f t="shared" ca="1" si="286"/>
        <v>1286</v>
      </c>
      <c r="AC853" s="35">
        <f t="shared" ca="1" si="287"/>
        <v>1342</v>
      </c>
      <c r="AD853" s="35">
        <f t="shared" ca="1" si="277"/>
        <v>56</v>
      </c>
    </row>
    <row r="854" spans="1:30" x14ac:dyDescent="0.25">
      <c r="A854" t="s">
        <v>110</v>
      </c>
      <c r="B854" t="s">
        <v>9</v>
      </c>
      <c r="C854" t="s">
        <v>20</v>
      </c>
      <c r="D854" s="37">
        <v>3314.9606299212596</v>
      </c>
      <c r="E854" s="37">
        <v>3700.1312335958</v>
      </c>
      <c r="F854" s="37">
        <v>1263</v>
      </c>
      <c r="G854" s="37">
        <f t="shared" si="288"/>
        <v>3314.9606299212596</v>
      </c>
      <c r="H854" s="37">
        <f t="shared" si="278"/>
        <v>385.17060367454042</v>
      </c>
      <c r="I854" s="37">
        <f t="shared" si="279"/>
        <v>2051.9606299212596</v>
      </c>
      <c r="J854" s="37">
        <f t="shared" si="280"/>
        <v>2437.1312335958</v>
      </c>
      <c r="K854" s="37">
        <f t="shared" si="289"/>
        <v>2</v>
      </c>
      <c r="L854" s="35">
        <f t="shared" si="294"/>
        <v>1184</v>
      </c>
      <c r="O854">
        <v>848</v>
      </c>
      <c r="P854">
        <f t="shared" si="290"/>
        <v>596</v>
      </c>
      <c r="Q854">
        <f t="shared" si="291"/>
        <v>1</v>
      </c>
      <c r="R854">
        <f t="shared" ca="1" si="292"/>
        <v>2</v>
      </c>
      <c r="S854" t="str">
        <f t="shared" ca="1" si="274"/>
        <v>ER-EC-12</v>
      </c>
      <c r="T854" t="str">
        <f t="shared" ca="1" si="281"/>
        <v>TCU</v>
      </c>
      <c r="U854" t="str">
        <f t="shared" ca="1" si="282"/>
        <v>QF, PY, CH</v>
      </c>
      <c r="V854" s="37">
        <f t="shared" ca="1" si="283"/>
        <v>1342</v>
      </c>
      <c r="W854" s="37">
        <f t="shared" ca="1" si="284"/>
        <v>1738</v>
      </c>
      <c r="X854" s="37">
        <f t="shared" ca="1" si="275"/>
        <v>3</v>
      </c>
      <c r="Y854" s="37">
        <f t="shared" ca="1" si="285"/>
        <v>3</v>
      </c>
      <c r="Z854" s="35">
        <f t="shared" ca="1" si="293"/>
        <v>1200</v>
      </c>
      <c r="AA854" s="35">
        <f t="shared" ca="1" si="276"/>
        <v>1600</v>
      </c>
      <c r="AB854" s="35">
        <f t="shared" ca="1" si="286"/>
        <v>1342</v>
      </c>
      <c r="AC854" s="35">
        <f t="shared" ca="1" si="287"/>
        <v>1600</v>
      </c>
      <c r="AD854" s="35">
        <f t="shared" ca="1" si="277"/>
        <v>258</v>
      </c>
    </row>
    <row r="855" spans="1:30" x14ac:dyDescent="0.25">
      <c r="A855" t="s">
        <v>110</v>
      </c>
      <c r="B855" t="s">
        <v>9</v>
      </c>
      <c r="C855" t="s">
        <v>24</v>
      </c>
      <c r="D855" s="37">
        <v>3700.1312335958</v>
      </c>
      <c r="E855" s="37">
        <v>3770.9973753280842</v>
      </c>
      <c r="F855" s="37">
        <v>1263</v>
      </c>
      <c r="G855" s="37">
        <f t="shared" si="288"/>
        <v>3700.1312335958</v>
      </c>
      <c r="H855" s="37">
        <f t="shared" si="278"/>
        <v>70.866141732284177</v>
      </c>
      <c r="I855" s="37">
        <f t="shared" si="279"/>
        <v>2437.1312335958</v>
      </c>
      <c r="J855" s="37">
        <f t="shared" si="280"/>
        <v>2507.9973753280842</v>
      </c>
      <c r="K855" s="37">
        <f t="shared" si="289"/>
        <v>1</v>
      </c>
      <c r="L855" s="35">
        <f t="shared" si="294"/>
        <v>1186</v>
      </c>
      <c r="O855">
        <v>849</v>
      </c>
      <c r="P855">
        <f t="shared" si="290"/>
        <v>596</v>
      </c>
      <c r="Q855">
        <f t="shared" si="291"/>
        <v>2</v>
      </c>
      <c r="R855">
        <f t="shared" ca="1" si="292"/>
        <v>2</v>
      </c>
      <c r="S855" t="str">
        <f t="shared" ca="1" si="274"/>
        <v>ER-EC-12</v>
      </c>
      <c r="T855" t="str">
        <f t="shared" ca="1" si="281"/>
        <v>TCU</v>
      </c>
      <c r="U855" t="str">
        <f t="shared" ca="1" si="282"/>
        <v>QF, PY, CH</v>
      </c>
      <c r="V855" s="37">
        <f t="shared" ca="1" si="283"/>
        <v>1342</v>
      </c>
      <c r="W855" s="37">
        <f t="shared" ca="1" si="284"/>
        <v>1738</v>
      </c>
      <c r="X855" s="37">
        <f t="shared" ca="1" si="275"/>
        <v>3</v>
      </c>
      <c r="Y855" s="37">
        <f t="shared" ca="1" si="285"/>
        <v>4</v>
      </c>
      <c r="Z855" s="35">
        <f t="shared" ca="1" si="293"/>
        <v>1600</v>
      </c>
      <c r="AA855" s="35">
        <f t="shared" ca="1" si="276"/>
        <v>2000</v>
      </c>
      <c r="AB855" s="35">
        <f t="shared" ca="1" si="286"/>
        <v>1600</v>
      </c>
      <c r="AC855" s="35">
        <f t="shared" ca="1" si="287"/>
        <v>1738</v>
      </c>
      <c r="AD855" s="35">
        <f t="shared" ca="1" si="277"/>
        <v>138</v>
      </c>
    </row>
    <row r="856" spans="1:30" x14ac:dyDescent="0.25">
      <c r="A856" t="s">
        <v>110</v>
      </c>
      <c r="B856" t="s">
        <v>9</v>
      </c>
      <c r="C856" t="s">
        <v>20</v>
      </c>
      <c r="D856" s="37">
        <v>3770.9973753280842</v>
      </c>
      <c r="E856" s="37">
        <v>3805.1181102362202</v>
      </c>
      <c r="F856" s="37">
        <v>1263</v>
      </c>
      <c r="G856" s="37">
        <f t="shared" si="288"/>
        <v>3770.9973753280842</v>
      </c>
      <c r="H856" s="37">
        <f t="shared" si="278"/>
        <v>34.120734908136001</v>
      </c>
      <c r="I856" s="37">
        <f t="shared" si="279"/>
        <v>2507.9973753280842</v>
      </c>
      <c r="J856" s="37">
        <f t="shared" si="280"/>
        <v>2542.1181102362202</v>
      </c>
      <c r="K856" s="37">
        <f t="shared" si="289"/>
        <v>1</v>
      </c>
      <c r="L856" s="35">
        <f t="shared" si="294"/>
        <v>1187</v>
      </c>
      <c r="O856">
        <v>850</v>
      </c>
      <c r="P856">
        <f t="shared" si="290"/>
        <v>597</v>
      </c>
      <c r="Q856">
        <f t="shared" si="291"/>
        <v>1</v>
      </c>
      <c r="R856">
        <f t="shared" ca="1" si="292"/>
        <v>1</v>
      </c>
      <c r="S856" t="str">
        <f t="shared" ca="1" si="274"/>
        <v>ER-EC-12</v>
      </c>
      <c r="T856" t="str">
        <f t="shared" ca="1" si="281"/>
        <v>WTA</v>
      </c>
      <c r="U856" t="str">
        <f t="shared" ca="1" si="282"/>
        <v>QF, PY</v>
      </c>
      <c r="V856" s="37">
        <f t="shared" ca="1" si="283"/>
        <v>1738</v>
      </c>
      <c r="W856" s="37">
        <f t="shared" ca="1" si="284"/>
        <v>1908</v>
      </c>
      <c r="X856" s="37">
        <f t="shared" ca="1" si="275"/>
        <v>4</v>
      </c>
      <c r="Y856" s="37">
        <f t="shared" ca="1" si="285"/>
        <v>4</v>
      </c>
      <c r="Z856" s="35">
        <f t="shared" ca="1" si="293"/>
        <v>1600</v>
      </c>
      <c r="AA856" s="35">
        <f t="shared" ca="1" si="276"/>
        <v>2000</v>
      </c>
      <c r="AB856" s="35">
        <f t="shared" ca="1" si="286"/>
        <v>1738</v>
      </c>
      <c r="AC856" s="35">
        <f t="shared" ca="1" si="287"/>
        <v>1908</v>
      </c>
      <c r="AD856" s="35">
        <f t="shared" ca="1" si="277"/>
        <v>170</v>
      </c>
    </row>
    <row r="857" spans="1:30" x14ac:dyDescent="0.25">
      <c r="A857" t="s">
        <v>110</v>
      </c>
      <c r="B857" t="s">
        <v>9</v>
      </c>
      <c r="C857" t="s">
        <v>24</v>
      </c>
      <c r="D857" s="37">
        <v>3805.1181102362202</v>
      </c>
      <c r="E857" s="37">
        <v>3865.1574803149601</v>
      </c>
      <c r="F857" s="37">
        <v>1263</v>
      </c>
      <c r="G857" s="37">
        <f t="shared" si="288"/>
        <v>3805.1181102362202</v>
      </c>
      <c r="H857" s="37">
        <f t="shared" si="278"/>
        <v>60.039370078739921</v>
      </c>
      <c r="I857" s="37">
        <f t="shared" si="279"/>
        <v>2542.1181102362202</v>
      </c>
      <c r="J857" s="37">
        <f t="shared" si="280"/>
        <v>2602.1574803149601</v>
      </c>
      <c r="K857" s="37">
        <f t="shared" si="289"/>
        <v>1</v>
      </c>
      <c r="L857" s="35">
        <f t="shared" si="294"/>
        <v>1188</v>
      </c>
      <c r="O857">
        <v>851</v>
      </c>
      <c r="P857">
        <f t="shared" si="290"/>
        <v>598</v>
      </c>
      <c r="Q857">
        <f t="shared" si="291"/>
        <v>1</v>
      </c>
      <c r="R857">
        <f t="shared" ca="1" si="292"/>
        <v>2</v>
      </c>
      <c r="S857" t="str">
        <f t="shared" ca="1" si="274"/>
        <v>ER-EC-12</v>
      </c>
      <c r="T857" t="str">
        <f t="shared" ca="1" si="281"/>
        <v>WTA</v>
      </c>
      <c r="U857" t="str">
        <f t="shared" ca="1" si="282"/>
        <v>QF, PY, CC</v>
      </c>
      <c r="V857" s="37">
        <f t="shared" ca="1" si="283"/>
        <v>1908</v>
      </c>
      <c r="W857" s="37">
        <f t="shared" ca="1" si="284"/>
        <v>2333</v>
      </c>
      <c r="X857" s="37">
        <f t="shared" ca="1" si="275"/>
        <v>4</v>
      </c>
      <c r="Y857" s="37">
        <f t="shared" ca="1" si="285"/>
        <v>4</v>
      </c>
      <c r="Z857" s="35">
        <f t="shared" ca="1" si="293"/>
        <v>1600</v>
      </c>
      <c r="AA857" s="35">
        <f t="shared" ca="1" si="276"/>
        <v>2000</v>
      </c>
      <c r="AB857" s="35">
        <f t="shared" ca="1" si="286"/>
        <v>1908</v>
      </c>
      <c r="AC857" s="35">
        <f t="shared" ca="1" si="287"/>
        <v>2000</v>
      </c>
      <c r="AD857" s="35">
        <f t="shared" ca="1" si="277"/>
        <v>92</v>
      </c>
    </row>
    <row r="858" spans="1:30" x14ac:dyDescent="0.25">
      <c r="A858" t="s">
        <v>110</v>
      </c>
      <c r="B858" t="s">
        <v>11</v>
      </c>
      <c r="C858" t="s">
        <v>24</v>
      </c>
      <c r="D858" s="37">
        <v>3865.1574803149601</v>
      </c>
      <c r="E858" s="37">
        <v>4100.0656167979005</v>
      </c>
      <c r="F858" s="37">
        <v>1263</v>
      </c>
      <c r="G858" s="37">
        <f t="shared" si="288"/>
        <v>3865.1574803149601</v>
      </c>
      <c r="H858" s="37">
        <f t="shared" si="278"/>
        <v>234.90813648294034</v>
      </c>
      <c r="I858" s="37">
        <f t="shared" si="279"/>
        <v>2602.1574803149601</v>
      </c>
      <c r="J858" s="37">
        <f t="shared" si="280"/>
        <v>2837.0656167979005</v>
      </c>
      <c r="K858" s="37">
        <f t="shared" si="289"/>
        <v>2</v>
      </c>
      <c r="L858" s="35">
        <f t="shared" si="294"/>
        <v>1189</v>
      </c>
      <c r="O858">
        <v>852</v>
      </c>
      <c r="P858">
        <f t="shared" si="290"/>
        <v>598</v>
      </c>
      <c r="Q858">
        <f t="shared" si="291"/>
        <v>2</v>
      </c>
      <c r="R858">
        <f t="shared" ca="1" si="292"/>
        <v>2</v>
      </c>
      <c r="S858" t="str">
        <f t="shared" ca="1" si="274"/>
        <v>ER-EC-12</v>
      </c>
      <c r="T858" t="str">
        <f t="shared" ca="1" si="281"/>
        <v>WTA</v>
      </c>
      <c r="U858" t="str">
        <f t="shared" ca="1" si="282"/>
        <v>QF, PY, CC</v>
      </c>
      <c r="V858" s="37">
        <f t="shared" ca="1" si="283"/>
        <v>1908</v>
      </c>
      <c r="W858" s="37">
        <f t="shared" ca="1" si="284"/>
        <v>2333</v>
      </c>
      <c r="X858" s="37">
        <f t="shared" ca="1" si="275"/>
        <v>4</v>
      </c>
      <c r="Y858" s="37">
        <f t="shared" ca="1" si="285"/>
        <v>5</v>
      </c>
      <c r="Z858" s="35">
        <f t="shared" ca="1" si="293"/>
        <v>2000</v>
      </c>
      <c r="AA858" s="35">
        <f t="shared" ca="1" si="276"/>
        <v>2400</v>
      </c>
      <c r="AB858" s="35">
        <f t="shared" ca="1" si="286"/>
        <v>2000</v>
      </c>
      <c r="AC858" s="35">
        <f t="shared" ca="1" si="287"/>
        <v>2333</v>
      </c>
      <c r="AD858" s="35">
        <f t="shared" ca="1" si="277"/>
        <v>333</v>
      </c>
    </row>
    <row r="859" spans="1:30" x14ac:dyDescent="0.25">
      <c r="A859" t="s">
        <v>111</v>
      </c>
      <c r="B859" t="s">
        <v>9</v>
      </c>
      <c r="C859" t="s">
        <v>5</v>
      </c>
      <c r="D859" s="37">
        <v>2004.9212598425197</v>
      </c>
      <c r="E859" s="37">
        <v>2120.0787401574803</v>
      </c>
      <c r="F859" s="37">
        <v>2039</v>
      </c>
      <c r="G859" s="37">
        <f t="shared" si="288"/>
        <v>2039</v>
      </c>
      <c r="H859" s="37">
        <f t="shared" si="278"/>
        <v>81.078740157480297</v>
      </c>
      <c r="I859" s="37">
        <f t="shared" si="279"/>
        <v>0</v>
      </c>
      <c r="J859" s="37">
        <f t="shared" si="280"/>
        <v>81.078740157480297</v>
      </c>
      <c r="K859" s="37">
        <f t="shared" si="289"/>
        <v>1</v>
      </c>
      <c r="L859" s="35">
        <f t="shared" si="294"/>
        <v>1191</v>
      </c>
      <c r="O859">
        <v>853</v>
      </c>
      <c r="P859">
        <f t="shared" si="290"/>
        <v>599</v>
      </c>
      <c r="Q859">
        <f t="shared" si="291"/>
        <v>1</v>
      </c>
      <c r="R859">
        <f t="shared" ca="1" si="292"/>
        <v>2</v>
      </c>
      <c r="S859" t="str">
        <f t="shared" ca="1" si="274"/>
        <v>ER-EC-12</v>
      </c>
      <c r="T859" t="str">
        <f t="shared" ca="1" si="281"/>
        <v>TCU</v>
      </c>
      <c r="U859" t="str">
        <f t="shared" ca="1" si="282"/>
        <v>QF, CC</v>
      </c>
      <c r="V859" s="37">
        <f t="shared" ca="1" si="283"/>
        <v>2333</v>
      </c>
      <c r="W859" s="37">
        <f t="shared" ca="1" si="284"/>
        <v>2426</v>
      </c>
      <c r="X859" s="37">
        <f t="shared" ca="1" si="275"/>
        <v>5</v>
      </c>
      <c r="Y859" s="37">
        <f t="shared" ca="1" si="285"/>
        <v>5</v>
      </c>
      <c r="Z859" s="35">
        <f t="shared" ca="1" si="293"/>
        <v>2000</v>
      </c>
      <c r="AA859" s="35">
        <f t="shared" ca="1" si="276"/>
        <v>2400</v>
      </c>
      <c r="AB859" s="35">
        <f t="shared" ca="1" si="286"/>
        <v>2333</v>
      </c>
      <c r="AC859" s="35">
        <f t="shared" ca="1" si="287"/>
        <v>2400</v>
      </c>
      <c r="AD859" s="35">
        <f t="shared" ca="1" si="277"/>
        <v>67</v>
      </c>
    </row>
    <row r="860" spans="1:30" x14ac:dyDescent="0.25">
      <c r="A860" t="s">
        <v>111</v>
      </c>
      <c r="B860" t="s">
        <v>9</v>
      </c>
      <c r="C860" t="s">
        <v>7</v>
      </c>
      <c r="D860" s="37">
        <v>2120.0787401574803</v>
      </c>
      <c r="E860" s="37">
        <v>2279.8556430446192</v>
      </c>
      <c r="F860" s="37">
        <v>2039</v>
      </c>
      <c r="G860" s="37">
        <f t="shared" si="288"/>
        <v>2120.0787401574803</v>
      </c>
      <c r="H860" s="37">
        <f t="shared" si="278"/>
        <v>159.77690288713893</v>
      </c>
      <c r="I860" s="37">
        <f t="shared" si="279"/>
        <v>81.078740157480297</v>
      </c>
      <c r="J860" s="37">
        <f t="shared" si="280"/>
        <v>240.85564304461923</v>
      </c>
      <c r="K860" s="37">
        <f t="shared" si="289"/>
        <v>1</v>
      </c>
      <c r="L860" s="35">
        <f t="shared" si="294"/>
        <v>1192</v>
      </c>
      <c r="O860">
        <v>854</v>
      </c>
      <c r="P860">
        <f t="shared" si="290"/>
        <v>599</v>
      </c>
      <c r="Q860">
        <f t="shared" si="291"/>
        <v>2</v>
      </c>
      <c r="R860">
        <f t="shared" ca="1" si="292"/>
        <v>2</v>
      </c>
      <c r="S860" t="str">
        <f t="shared" ca="1" si="274"/>
        <v>ER-EC-12</v>
      </c>
      <c r="T860" t="str">
        <f t="shared" ca="1" si="281"/>
        <v>TCU</v>
      </c>
      <c r="U860" t="str">
        <f t="shared" ca="1" si="282"/>
        <v>QF, CC</v>
      </c>
      <c r="V860" s="37">
        <f t="shared" ca="1" si="283"/>
        <v>2333</v>
      </c>
      <c r="W860" s="37">
        <f t="shared" ca="1" si="284"/>
        <v>2426</v>
      </c>
      <c r="X860" s="37">
        <f t="shared" ca="1" si="275"/>
        <v>5</v>
      </c>
      <c r="Y860" s="37">
        <f t="shared" ca="1" si="285"/>
        <v>6</v>
      </c>
      <c r="Z860" s="35">
        <f t="shared" ca="1" si="293"/>
        <v>2400</v>
      </c>
      <c r="AA860" s="35">
        <f t="shared" ca="1" si="276"/>
        <v>2800</v>
      </c>
      <c r="AB860" s="35">
        <f t="shared" ca="1" si="286"/>
        <v>2400</v>
      </c>
      <c r="AC860" s="35">
        <f t="shared" ca="1" si="287"/>
        <v>2426</v>
      </c>
      <c r="AD860" s="35">
        <f t="shared" ca="1" si="277"/>
        <v>26</v>
      </c>
    </row>
    <row r="861" spans="1:30" x14ac:dyDescent="0.25">
      <c r="A861" t="s">
        <v>111</v>
      </c>
      <c r="B861" t="s">
        <v>9</v>
      </c>
      <c r="C861" t="s">
        <v>5</v>
      </c>
      <c r="D861" s="37">
        <v>2279.8556430446192</v>
      </c>
      <c r="E861" s="37">
        <v>3665.0262467191596</v>
      </c>
      <c r="F861" s="37">
        <v>2039</v>
      </c>
      <c r="G861" s="37">
        <f t="shared" si="288"/>
        <v>2279.8556430446192</v>
      </c>
      <c r="H861" s="37">
        <f t="shared" si="278"/>
        <v>1385.1706036745404</v>
      </c>
      <c r="I861" s="37">
        <f t="shared" si="279"/>
        <v>240.85564304461923</v>
      </c>
      <c r="J861" s="37">
        <f t="shared" si="280"/>
        <v>1626.0262467191596</v>
      </c>
      <c r="K861" s="37">
        <f t="shared" si="289"/>
        <v>5</v>
      </c>
      <c r="L861" s="35">
        <f t="shared" si="294"/>
        <v>1193</v>
      </c>
      <c r="O861">
        <v>855</v>
      </c>
      <c r="P861">
        <f t="shared" si="290"/>
        <v>600</v>
      </c>
      <c r="Q861">
        <f t="shared" si="291"/>
        <v>1</v>
      </c>
      <c r="R861">
        <f t="shared" ca="1" si="292"/>
        <v>1</v>
      </c>
      <c r="S861" t="str">
        <f t="shared" ca="1" si="274"/>
        <v>ER-EC-12</v>
      </c>
      <c r="T861" t="str">
        <f t="shared" ca="1" si="281"/>
        <v>TCU</v>
      </c>
      <c r="U861" t="str">
        <f t="shared" ca="1" si="282"/>
        <v>QF</v>
      </c>
      <c r="V861" s="37">
        <f t="shared" ca="1" si="283"/>
        <v>2426</v>
      </c>
      <c r="W861" s="37">
        <f t="shared" ca="1" si="284"/>
        <v>2488</v>
      </c>
      <c r="X861" s="37">
        <f t="shared" ca="1" si="275"/>
        <v>6</v>
      </c>
      <c r="Y861" s="37">
        <f t="shared" ca="1" si="285"/>
        <v>6</v>
      </c>
      <c r="Z861" s="35">
        <f t="shared" ca="1" si="293"/>
        <v>2400</v>
      </c>
      <c r="AA861" s="35">
        <f t="shared" ca="1" si="276"/>
        <v>2800</v>
      </c>
      <c r="AB861" s="35">
        <f t="shared" ca="1" si="286"/>
        <v>2426</v>
      </c>
      <c r="AC861" s="35">
        <f t="shared" ca="1" si="287"/>
        <v>2488</v>
      </c>
      <c r="AD861" s="35">
        <f t="shared" ca="1" si="277"/>
        <v>62</v>
      </c>
    </row>
    <row r="862" spans="1:30" x14ac:dyDescent="0.25">
      <c r="A862" t="s">
        <v>111</v>
      </c>
      <c r="B862" t="s">
        <v>36</v>
      </c>
      <c r="C862" t="s">
        <v>5</v>
      </c>
      <c r="D862" s="37">
        <v>3665.0262467191596</v>
      </c>
      <c r="E862" s="37">
        <v>3990.1574803149606</v>
      </c>
      <c r="F862" s="37">
        <v>2039</v>
      </c>
      <c r="G862" s="37">
        <f t="shared" si="288"/>
        <v>3665.0262467191596</v>
      </c>
      <c r="H862" s="37">
        <f t="shared" si="278"/>
        <v>325.13123359580095</v>
      </c>
      <c r="I862" s="37">
        <f t="shared" si="279"/>
        <v>1626.0262467191596</v>
      </c>
      <c r="J862" s="37">
        <f t="shared" si="280"/>
        <v>1951.1574803149606</v>
      </c>
      <c r="K862" s="37">
        <f t="shared" si="289"/>
        <v>1</v>
      </c>
      <c r="L862" s="35">
        <f t="shared" si="294"/>
        <v>1198</v>
      </c>
      <c r="O862">
        <v>856</v>
      </c>
      <c r="P862">
        <f t="shared" si="290"/>
        <v>601</v>
      </c>
      <c r="Q862">
        <f t="shared" si="291"/>
        <v>1</v>
      </c>
      <c r="R862">
        <f t="shared" ca="1" si="292"/>
        <v>1</v>
      </c>
      <c r="S862" t="str">
        <f t="shared" ca="1" si="274"/>
        <v>ER-EC-12</v>
      </c>
      <c r="T862" t="str">
        <f t="shared" ca="1" si="281"/>
        <v>TCU</v>
      </c>
      <c r="U862" t="str">
        <f t="shared" ca="1" si="282"/>
        <v>QF</v>
      </c>
      <c r="V862" s="37">
        <f t="shared" ca="1" si="283"/>
        <v>2488</v>
      </c>
      <c r="W862" s="37">
        <f t="shared" ca="1" si="284"/>
        <v>2518</v>
      </c>
      <c r="X862" s="37">
        <f t="shared" ca="1" si="275"/>
        <v>6</v>
      </c>
      <c r="Y862" s="37">
        <f t="shared" ca="1" si="285"/>
        <v>6</v>
      </c>
      <c r="Z862" s="35">
        <f t="shared" ca="1" si="293"/>
        <v>2400</v>
      </c>
      <c r="AA862" s="35">
        <f t="shared" ca="1" si="276"/>
        <v>2800</v>
      </c>
      <c r="AB862" s="35">
        <f t="shared" ca="1" si="286"/>
        <v>2488</v>
      </c>
      <c r="AC862" s="35">
        <f t="shared" ca="1" si="287"/>
        <v>2518</v>
      </c>
      <c r="AD862" s="35">
        <f t="shared" ca="1" si="277"/>
        <v>30</v>
      </c>
    </row>
    <row r="863" spans="1:30" x14ac:dyDescent="0.25">
      <c r="A863" t="s">
        <v>111</v>
      </c>
      <c r="B863" t="s">
        <v>9</v>
      </c>
      <c r="C863" t="s">
        <v>5</v>
      </c>
      <c r="D863" s="37">
        <v>3990.1574803149606</v>
      </c>
      <c r="E863" s="37">
        <v>4268.9960629921261</v>
      </c>
      <c r="F863" s="37">
        <v>2039</v>
      </c>
      <c r="G863" s="37">
        <f t="shared" si="288"/>
        <v>3990.1574803149606</v>
      </c>
      <c r="H863" s="37">
        <f t="shared" si="278"/>
        <v>278.8385826771655</v>
      </c>
      <c r="I863" s="37">
        <f t="shared" si="279"/>
        <v>1951.1574803149606</v>
      </c>
      <c r="J863" s="37">
        <f t="shared" si="280"/>
        <v>2229.9960629921261</v>
      </c>
      <c r="K863" s="37">
        <f t="shared" si="289"/>
        <v>2</v>
      </c>
      <c r="L863" s="35">
        <f t="shared" si="294"/>
        <v>1199</v>
      </c>
      <c r="O863">
        <v>857</v>
      </c>
      <c r="P863">
        <f t="shared" si="290"/>
        <v>602</v>
      </c>
      <c r="Q863">
        <f t="shared" si="291"/>
        <v>1</v>
      </c>
      <c r="R863">
        <f t="shared" ca="1" si="292"/>
        <v>1</v>
      </c>
      <c r="S863" t="str">
        <f t="shared" ca="1" si="274"/>
        <v>ER-EC-12</v>
      </c>
      <c r="T863" t="str">
        <f t="shared" ca="1" si="281"/>
        <v>TCU</v>
      </c>
      <c r="U863" t="str">
        <f t="shared" ca="1" si="282"/>
        <v>QF, CC</v>
      </c>
      <c r="V863" s="37">
        <f t="shared" ca="1" si="283"/>
        <v>2518</v>
      </c>
      <c r="W863" s="37">
        <f t="shared" ca="1" si="284"/>
        <v>2706.8976377952754</v>
      </c>
      <c r="X863" s="37">
        <f t="shared" ca="1" si="275"/>
        <v>6</v>
      </c>
      <c r="Y863" s="37">
        <f t="shared" ca="1" si="285"/>
        <v>6</v>
      </c>
      <c r="Z863" s="35">
        <f t="shared" ca="1" si="293"/>
        <v>2400</v>
      </c>
      <c r="AA863" s="35">
        <f t="shared" ca="1" si="276"/>
        <v>2800</v>
      </c>
      <c r="AB863" s="35">
        <f t="shared" ca="1" si="286"/>
        <v>2518</v>
      </c>
      <c r="AC863" s="35">
        <f t="shared" ca="1" si="287"/>
        <v>2706.8976377952754</v>
      </c>
      <c r="AD863" s="35">
        <f t="shared" ca="1" si="277"/>
        <v>188.89763779527539</v>
      </c>
    </row>
    <row r="864" spans="1:30" x14ac:dyDescent="0.25">
      <c r="A864" t="s">
        <v>113</v>
      </c>
      <c r="B864" t="s">
        <v>4</v>
      </c>
      <c r="C864" t="s">
        <v>5</v>
      </c>
      <c r="D864" s="37">
        <v>1837.9265091863517</v>
      </c>
      <c r="E864" s="37">
        <v>1899.9343832020998</v>
      </c>
      <c r="F864" s="37">
        <v>1858</v>
      </c>
      <c r="G864" s="37">
        <f t="shared" si="288"/>
        <v>1858</v>
      </c>
      <c r="H864" s="37">
        <f t="shared" si="278"/>
        <v>41.934383202099752</v>
      </c>
      <c r="I864" s="37">
        <f t="shared" si="279"/>
        <v>0</v>
      </c>
      <c r="J864" s="37">
        <f t="shared" si="280"/>
        <v>41.934383202099752</v>
      </c>
      <c r="K864" s="37">
        <f t="shared" si="289"/>
        <v>1</v>
      </c>
      <c r="L864" s="35">
        <f t="shared" si="294"/>
        <v>1201</v>
      </c>
      <c r="O864">
        <v>858</v>
      </c>
      <c r="P864">
        <f t="shared" si="290"/>
        <v>603</v>
      </c>
      <c r="Q864">
        <f t="shared" si="291"/>
        <v>1</v>
      </c>
      <c r="R864">
        <f t="shared" ca="1" si="292"/>
        <v>1</v>
      </c>
      <c r="S864" t="str">
        <f t="shared" ca="1" si="274"/>
        <v>ER-EC-13</v>
      </c>
      <c r="T864" t="str">
        <f t="shared" ca="1" si="281"/>
        <v>TCU</v>
      </c>
      <c r="U864" t="str">
        <f t="shared" ca="1" si="282"/>
        <v>ZE</v>
      </c>
      <c r="V864" s="37">
        <f t="shared" ca="1" si="283"/>
        <v>0</v>
      </c>
      <c r="W864" s="37">
        <f t="shared" ca="1" si="284"/>
        <v>101.99999999999977</v>
      </c>
      <c r="X864" s="37">
        <f t="shared" ca="1" si="275"/>
        <v>0</v>
      </c>
      <c r="Y864" s="37">
        <f t="shared" ca="1" si="285"/>
        <v>0</v>
      </c>
      <c r="Z864" s="35">
        <f t="shared" ca="1" si="293"/>
        <v>0</v>
      </c>
      <c r="AA864" s="35">
        <f t="shared" ca="1" si="276"/>
        <v>400</v>
      </c>
      <c r="AB864" s="35">
        <f t="shared" ca="1" si="286"/>
        <v>0</v>
      </c>
      <c r="AC864" s="35">
        <f t="shared" ca="1" si="287"/>
        <v>101.99999999999977</v>
      </c>
      <c r="AD864" s="35">
        <f t="shared" ca="1" si="277"/>
        <v>101.99999999999977</v>
      </c>
    </row>
    <row r="865" spans="1:30" x14ac:dyDescent="0.25">
      <c r="A865" t="s">
        <v>113</v>
      </c>
      <c r="B865" t="s">
        <v>11</v>
      </c>
      <c r="C865" t="s">
        <v>12</v>
      </c>
      <c r="D865" s="37">
        <v>1899.9343832020998</v>
      </c>
      <c r="E865" s="37">
        <v>2102.0341207349084</v>
      </c>
      <c r="F865" s="37">
        <v>1858</v>
      </c>
      <c r="G865" s="37">
        <f t="shared" si="288"/>
        <v>1899.9343832020998</v>
      </c>
      <c r="H865" s="37">
        <f t="shared" si="278"/>
        <v>202.0997375328086</v>
      </c>
      <c r="I865" s="37">
        <f t="shared" si="279"/>
        <v>41.934383202099752</v>
      </c>
      <c r="J865" s="37">
        <f t="shared" si="280"/>
        <v>244.03412073490836</v>
      </c>
      <c r="K865" s="37">
        <f t="shared" si="289"/>
        <v>1</v>
      </c>
      <c r="L865" s="35">
        <f t="shared" si="294"/>
        <v>1202</v>
      </c>
      <c r="O865">
        <v>859</v>
      </c>
      <c r="P865">
        <f t="shared" si="290"/>
        <v>604</v>
      </c>
      <c r="Q865">
        <f t="shared" si="291"/>
        <v>1</v>
      </c>
      <c r="R865">
        <f t="shared" ca="1" si="292"/>
        <v>1</v>
      </c>
      <c r="S865" t="str">
        <f t="shared" ca="1" si="274"/>
        <v>ER-EC-13</v>
      </c>
      <c r="T865" t="str">
        <f t="shared" ca="1" si="281"/>
        <v>LFA</v>
      </c>
      <c r="U865" t="str">
        <f t="shared" ca="1" si="282"/>
        <v>GL, DV</v>
      </c>
      <c r="V865" s="37">
        <f t="shared" ca="1" si="283"/>
        <v>101.99999999999977</v>
      </c>
      <c r="W865" s="37">
        <f t="shared" ca="1" si="284"/>
        <v>125.99999999999977</v>
      </c>
      <c r="X865" s="37">
        <f t="shared" ca="1" si="275"/>
        <v>0</v>
      </c>
      <c r="Y865" s="37">
        <f t="shared" ca="1" si="285"/>
        <v>0</v>
      </c>
      <c r="Z865" s="35">
        <f t="shared" ca="1" si="293"/>
        <v>0</v>
      </c>
      <c r="AA865" s="35">
        <f t="shared" ca="1" si="276"/>
        <v>400</v>
      </c>
      <c r="AB865" s="35">
        <f t="shared" ca="1" si="286"/>
        <v>101.99999999999977</v>
      </c>
      <c r="AC865" s="35">
        <f t="shared" ca="1" si="287"/>
        <v>125.99999999999977</v>
      </c>
      <c r="AD865" s="35">
        <f t="shared" ca="1" si="277"/>
        <v>24</v>
      </c>
    </row>
    <row r="866" spans="1:30" x14ac:dyDescent="0.25">
      <c r="A866" t="s">
        <v>113</v>
      </c>
      <c r="B866" t="s">
        <v>4</v>
      </c>
      <c r="C866" t="s">
        <v>5</v>
      </c>
      <c r="D866" s="37">
        <v>2102.0341207349084</v>
      </c>
      <c r="E866" s="37">
        <v>2145.9973753280838</v>
      </c>
      <c r="F866" s="37">
        <v>1858</v>
      </c>
      <c r="G866" s="37">
        <f t="shared" si="288"/>
        <v>2102.0341207349084</v>
      </c>
      <c r="H866" s="37">
        <f t="shared" si="278"/>
        <v>43.963254593175407</v>
      </c>
      <c r="I866" s="37">
        <f t="shared" si="279"/>
        <v>244.03412073490836</v>
      </c>
      <c r="J866" s="37">
        <f t="shared" si="280"/>
        <v>287.99737532808376</v>
      </c>
      <c r="K866" s="37">
        <f t="shared" si="289"/>
        <v>1</v>
      </c>
      <c r="L866" s="35">
        <f t="shared" si="294"/>
        <v>1203</v>
      </c>
      <c r="O866">
        <v>860</v>
      </c>
      <c r="P866">
        <f t="shared" si="290"/>
        <v>605</v>
      </c>
      <c r="Q866">
        <f t="shared" si="291"/>
        <v>1</v>
      </c>
      <c r="R866">
        <f t="shared" ca="1" si="292"/>
        <v>2</v>
      </c>
      <c r="S866" t="str">
        <f t="shared" ca="1" si="274"/>
        <v>ER-EC-13</v>
      </c>
      <c r="T866" t="str">
        <f t="shared" ca="1" si="281"/>
        <v>TCU</v>
      </c>
      <c r="U866" t="str">
        <f t="shared" ca="1" si="282"/>
        <v>ZE, QZ</v>
      </c>
      <c r="V866" s="37">
        <f t="shared" ca="1" si="283"/>
        <v>125.99999999999977</v>
      </c>
      <c r="W866" s="37">
        <f t="shared" ca="1" si="284"/>
        <v>602</v>
      </c>
      <c r="X866" s="37">
        <f t="shared" ca="1" si="275"/>
        <v>0</v>
      </c>
      <c r="Y866" s="37">
        <f t="shared" ca="1" si="285"/>
        <v>0</v>
      </c>
      <c r="Z866" s="35">
        <f t="shared" ca="1" si="293"/>
        <v>0</v>
      </c>
      <c r="AA866" s="35">
        <f t="shared" ca="1" si="276"/>
        <v>400</v>
      </c>
      <c r="AB866" s="35">
        <f t="shared" ca="1" si="286"/>
        <v>125.99999999999977</v>
      </c>
      <c r="AC866" s="35">
        <f t="shared" ca="1" si="287"/>
        <v>400</v>
      </c>
      <c r="AD866" s="35">
        <f t="shared" ca="1" si="277"/>
        <v>274.00000000000023</v>
      </c>
    </row>
    <row r="867" spans="1:30" x14ac:dyDescent="0.25">
      <c r="A867" t="s">
        <v>113</v>
      </c>
      <c r="B867" t="s">
        <v>4</v>
      </c>
      <c r="C867" t="s">
        <v>5</v>
      </c>
      <c r="D867" s="37">
        <v>2145.9973753280838</v>
      </c>
      <c r="E867" s="37">
        <v>2383.8582677165355</v>
      </c>
      <c r="F867" s="37">
        <v>1858</v>
      </c>
      <c r="G867" s="37">
        <f t="shared" si="288"/>
        <v>2145.9973753280838</v>
      </c>
      <c r="H867" s="37">
        <f t="shared" si="278"/>
        <v>237.8608923884517</v>
      </c>
      <c r="I867" s="37">
        <f t="shared" si="279"/>
        <v>287.99737532808376</v>
      </c>
      <c r="J867" s="37">
        <f t="shared" si="280"/>
        <v>525.85826771653547</v>
      </c>
      <c r="K867" s="37">
        <f t="shared" si="289"/>
        <v>2</v>
      </c>
      <c r="L867" s="35">
        <f t="shared" si="294"/>
        <v>1204</v>
      </c>
      <c r="O867">
        <v>861</v>
      </c>
      <c r="P867">
        <f t="shared" si="290"/>
        <v>605</v>
      </c>
      <c r="Q867">
        <f t="shared" si="291"/>
        <v>2</v>
      </c>
      <c r="R867">
        <f t="shared" ca="1" si="292"/>
        <v>2</v>
      </c>
      <c r="S867" t="str">
        <f t="shared" ca="1" si="274"/>
        <v>ER-EC-13</v>
      </c>
      <c r="T867" t="str">
        <f t="shared" ca="1" si="281"/>
        <v>TCU</v>
      </c>
      <c r="U867" t="str">
        <f t="shared" ca="1" si="282"/>
        <v>ZE, QZ</v>
      </c>
      <c r="V867" s="37">
        <f t="shared" ca="1" si="283"/>
        <v>125.99999999999977</v>
      </c>
      <c r="W867" s="37">
        <f t="shared" ca="1" si="284"/>
        <v>602</v>
      </c>
      <c r="X867" s="37">
        <f t="shared" ca="1" si="275"/>
        <v>0</v>
      </c>
      <c r="Y867" s="37">
        <f t="shared" ca="1" si="285"/>
        <v>1</v>
      </c>
      <c r="Z867" s="35">
        <f t="shared" ca="1" si="293"/>
        <v>400</v>
      </c>
      <c r="AA867" s="35">
        <f t="shared" ca="1" si="276"/>
        <v>800</v>
      </c>
      <c r="AB867" s="35">
        <f t="shared" ca="1" si="286"/>
        <v>400</v>
      </c>
      <c r="AC867" s="35">
        <f t="shared" ca="1" si="287"/>
        <v>602</v>
      </c>
      <c r="AD867" s="35">
        <f t="shared" ca="1" si="277"/>
        <v>202</v>
      </c>
    </row>
    <row r="868" spans="1:30" x14ac:dyDescent="0.25">
      <c r="A868" t="s">
        <v>113</v>
      </c>
      <c r="B868" t="s">
        <v>4</v>
      </c>
      <c r="C868" t="s">
        <v>5</v>
      </c>
      <c r="D868" s="37">
        <v>2383.8582677165355</v>
      </c>
      <c r="E868" s="37">
        <v>2465.8792650918635</v>
      </c>
      <c r="F868" s="37">
        <v>1858</v>
      </c>
      <c r="G868" s="37">
        <f t="shared" si="288"/>
        <v>2383.8582677165355</v>
      </c>
      <c r="H868" s="37">
        <f t="shared" si="278"/>
        <v>82.020997375328079</v>
      </c>
      <c r="I868" s="37">
        <f t="shared" si="279"/>
        <v>525.85826771653547</v>
      </c>
      <c r="J868" s="37">
        <f t="shared" si="280"/>
        <v>607.87926509186354</v>
      </c>
      <c r="K868" s="37">
        <f t="shared" si="289"/>
        <v>1</v>
      </c>
      <c r="L868" s="35">
        <f t="shared" si="294"/>
        <v>1206</v>
      </c>
      <c r="O868">
        <v>862</v>
      </c>
      <c r="P868">
        <f t="shared" si="290"/>
        <v>606</v>
      </c>
      <c r="Q868">
        <f t="shared" si="291"/>
        <v>1</v>
      </c>
      <c r="R868">
        <f t="shared" ca="1" si="292"/>
        <v>1</v>
      </c>
      <c r="S868" t="str">
        <f t="shared" ca="1" si="274"/>
        <v>ER-EC-13</v>
      </c>
      <c r="T868" t="str">
        <f t="shared" ca="1" si="281"/>
        <v>TCU</v>
      </c>
      <c r="U868" t="str">
        <f t="shared" ca="1" si="282"/>
        <v>ZE, DV, QZ</v>
      </c>
      <c r="V868" s="37">
        <f t="shared" ca="1" si="283"/>
        <v>602</v>
      </c>
      <c r="W868" s="37">
        <f t="shared" ca="1" si="284"/>
        <v>648</v>
      </c>
      <c r="X868" s="37">
        <f t="shared" ca="1" si="275"/>
        <v>1</v>
      </c>
      <c r="Y868" s="37">
        <f t="shared" ca="1" si="285"/>
        <v>1</v>
      </c>
      <c r="Z868" s="35">
        <f t="shared" ca="1" si="293"/>
        <v>400</v>
      </c>
      <c r="AA868" s="35">
        <f t="shared" ca="1" si="276"/>
        <v>800</v>
      </c>
      <c r="AB868" s="35">
        <f t="shared" ca="1" si="286"/>
        <v>602</v>
      </c>
      <c r="AC868" s="35">
        <f t="shared" ca="1" si="287"/>
        <v>648</v>
      </c>
      <c r="AD868" s="35">
        <f t="shared" ca="1" si="277"/>
        <v>46</v>
      </c>
    </row>
    <row r="869" spans="1:30" x14ac:dyDescent="0.25">
      <c r="A869" t="s">
        <v>113</v>
      </c>
      <c r="B869" t="s">
        <v>4</v>
      </c>
      <c r="C869" t="s">
        <v>115</v>
      </c>
      <c r="D869" s="37">
        <v>2465.8792650918635</v>
      </c>
      <c r="E869" s="37">
        <v>2602.0013123359581</v>
      </c>
      <c r="F869" s="37">
        <v>1858</v>
      </c>
      <c r="G869" s="37">
        <f t="shared" si="288"/>
        <v>2465.8792650918635</v>
      </c>
      <c r="H869" s="37">
        <f t="shared" si="278"/>
        <v>136.12204724409457</v>
      </c>
      <c r="I869" s="37">
        <f t="shared" si="279"/>
        <v>607.87926509186354</v>
      </c>
      <c r="J869" s="37">
        <f t="shared" si="280"/>
        <v>744.00131233595812</v>
      </c>
      <c r="K869" s="37">
        <f t="shared" si="289"/>
        <v>1</v>
      </c>
      <c r="L869" s="35">
        <f t="shared" si="294"/>
        <v>1207</v>
      </c>
      <c r="O869">
        <v>863</v>
      </c>
      <c r="P869">
        <f t="shared" si="290"/>
        <v>607</v>
      </c>
      <c r="Q869">
        <f t="shared" si="291"/>
        <v>1</v>
      </c>
      <c r="R869">
        <f t="shared" ca="1" si="292"/>
        <v>1</v>
      </c>
      <c r="S869" t="str">
        <f t="shared" ca="1" si="274"/>
        <v>ER-EC-13</v>
      </c>
      <c r="T869" t="str">
        <f t="shared" ca="1" si="281"/>
        <v>TCU</v>
      </c>
      <c r="U869" t="str">
        <f t="shared" ca="1" si="282"/>
        <v>ZE, QZ, OP</v>
      </c>
      <c r="V869" s="37">
        <f t="shared" ca="1" si="283"/>
        <v>648</v>
      </c>
      <c r="W869" s="37">
        <f t="shared" ca="1" si="284"/>
        <v>781.99999999999977</v>
      </c>
      <c r="X869" s="37">
        <f t="shared" ca="1" si="275"/>
        <v>1</v>
      </c>
      <c r="Y869" s="37">
        <f t="shared" ca="1" si="285"/>
        <v>1</v>
      </c>
      <c r="Z869" s="35">
        <f t="shared" ca="1" si="293"/>
        <v>400</v>
      </c>
      <c r="AA869" s="35">
        <f t="shared" ca="1" si="276"/>
        <v>800</v>
      </c>
      <c r="AB869" s="35">
        <f t="shared" ca="1" si="286"/>
        <v>648</v>
      </c>
      <c r="AC869" s="35">
        <f t="shared" ca="1" si="287"/>
        <v>781.99999999999977</v>
      </c>
      <c r="AD869" s="35">
        <f t="shared" ca="1" si="277"/>
        <v>133.99999999999977</v>
      </c>
    </row>
    <row r="870" spans="1:30" x14ac:dyDescent="0.25">
      <c r="A870" t="s">
        <v>112</v>
      </c>
      <c r="B870" t="s">
        <v>4</v>
      </c>
      <c r="C870" t="s">
        <v>5</v>
      </c>
      <c r="D870" s="37">
        <v>629.9212598425197</v>
      </c>
      <c r="E870" s="37">
        <v>1319.8818897637796</v>
      </c>
      <c r="F870" s="37">
        <v>885</v>
      </c>
      <c r="G870" s="37">
        <f t="shared" si="288"/>
        <v>885</v>
      </c>
      <c r="H870" s="37">
        <f t="shared" si="278"/>
        <v>434.88188976377955</v>
      </c>
      <c r="I870" s="37">
        <f t="shared" si="279"/>
        <v>0</v>
      </c>
      <c r="J870" s="37">
        <f t="shared" si="280"/>
        <v>434.88188976377955</v>
      </c>
      <c r="K870" s="37">
        <f t="shared" si="289"/>
        <v>2</v>
      </c>
      <c r="L870" s="35">
        <f t="shared" si="294"/>
        <v>1208</v>
      </c>
      <c r="O870">
        <v>864</v>
      </c>
      <c r="P870">
        <f t="shared" si="290"/>
        <v>608</v>
      </c>
      <c r="Q870">
        <f t="shared" si="291"/>
        <v>1</v>
      </c>
      <c r="R870">
        <f t="shared" ca="1" si="292"/>
        <v>2</v>
      </c>
      <c r="S870" t="str">
        <f t="shared" ca="1" si="274"/>
        <v>ER-EC-13</v>
      </c>
      <c r="T870" t="str">
        <f t="shared" ca="1" si="281"/>
        <v>LFA</v>
      </c>
      <c r="U870" t="str">
        <f t="shared" ca="1" si="282"/>
        <v>DV</v>
      </c>
      <c r="V870" s="37">
        <f t="shared" ca="1" si="283"/>
        <v>781.99999999999977</v>
      </c>
      <c r="W870" s="37">
        <f t="shared" ca="1" si="284"/>
        <v>1027</v>
      </c>
      <c r="X870" s="37">
        <f t="shared" ca="1" si="275"/>
        <v>1</v>
      </c>
      <c r="Y870" s="37">
        <f t="shared" ca="1" si="285"/>
        <v>1</v>
      </c>
      <c r="Z870" s="35">
        <f t="shared" ca="1" si="293"/>
        <v>400</v>
      </c>
      <c r="AA870" s="35">
        <f t="shared" ca="1" si="276"/>
        <v>800</v>
      </c>
      <c r="AB870" s="35">
        <f t="shared" ca="1" si="286"/>
        <v>781.99999999999977</v>
      </c>
      <c r="AC870" s="35">
        <f t="shared" ca="1" si="287"/>
        <v>800</v>
      </c>
      <c r="AD870" s="35">
        <f t="shared" ca="1" si="277"/>
        <v>18.000000000000227</v>
      </c>
    </row>
    <row r="871" spans="1:30" x14ac:dyDescent="0.25">
      <c r="A871" t="s">
        <v>112</v>
      </c>
      <c r="B871" t="s">
        <v>6</v>
      </c>
      <c r="C871" t="s">
        <v>7</v>
      </c>
      <c r="D871" s="37">
        <v>1319.8818897637796</v>
      </c>
      <c r="E871" s="37">
        <v>1479.98687664042</v>
      </c>
      <c r="F871" s="37">
        <v>885</v>
      </c>
      <c r="G871" s="37">
        <f t="shared" si="288"/>
        <v>1319.8818897637796</v>
      </c>
      <c r="H871" s="37">
        <f t="shared" si="278"/>
        <v>160.1049868766404</v>
      </c>
      <c r="I871" s="37">
        <f t="shared" si="279"/>
        <v>434.88188976377955</v>
      </c>
      <c r="J871" s="37">
        <f t="shared" si="280"/>
        <v>594.98687664041995</v>
      </c>
      <c r="K871" s="37">
        <f t="shared" si="289"/>
        <v>1</v>
      </c>
      <c r="L871" s="35">
        <f t="shared" si="294"/>
        <v>1210</v>
      </c>
      <c r="O871">
        <v>865</v>
      </c>
      <c r="P871">
        <f t="shared" si="290"/>
        <v>608</v>
      </c>
      <c r="Q871">
        <f t="shared" si="291"/>
        <v>2</v>
      </c>
      <c r="R871">
        <f t="shared" ca="1" si="292"/>
        <v>2</v>
      </c>
      <c r="S871" t="str">
        <f t="shared" ca="1" si="274"/>
        <v>ER-EC-13</v>
      </c>
      <c r="T871" t="str">
        <f t="shared" ca="1" si="281"/>
        <v>LFA</v>
      </c>
      <c r="U871" t="str">
        <f t="shared" ca="1" si="282"/>
        <v>DV</v>
      </c>
      <c r="V871" s="37">
        <f t="shared" ca="1" si="283"/>
        <v>781.99999999999977</v>
      </c>
      <c r="W871" s="37">
        <f t="shared" ca="1" si="284"/>
        <v>1027</v>
      </c>
      <c r="X871" s="37">
        <f t="shared" ca="1" si="275"/>
        <v>1</v>
      </c>
      <c r="Y871" s="37">
        <f t="shared" ca="1" si="285"/>
        <v>2</v>
      </c>
      <c r="Z871" s="35">
        <f t="shared" ca="1" si="293"/>
        <v>800</v>
      </c>
      <c r="AA871" s="35">
        <f t="shared" ca="1" si="276"/>
        <v>1200</v>
      </c>
      <c r="AB871" s="35">
        <f t="shared" ca="1" si="286"/>
        <v>800</v>
      </c>
      <c r="AC871" s="35">
        <f t="shared" ca="1" si="287"/>
        <v>1027</v>
      </c>
      <c r="AD871" s="35">
        <f t="shared" ca="1" si="277"/>
        <v>227</v>
      </c>
    </row>
    <row r="872" spans="1:30" x14ac:dyDescent="0.25">
      <c r="A872" t="s">
        <v>112</v>
      </c>
      <c r="B872" t="s">
        <v>4</v>
      </c>
      <c r="C872" t="s">
        <v>5</v>
      </c>
      <c r="D872" s="37">
        <v>1479.98687664042</v>
      </c>
      <c r="E872" s="37">
        <v>1819.8818897637796</v>
      </c>
      <c r="F872" s="37">
        <v>885</v>
      </c>
      <c r="G872" s="37">
        <f t="shared" si="288"/>
        <v>1479.98687664042</v>
      </c>
      <c r="H872" s="37">
        <f t="shared" si="278"/>
        <v>339.8950131233596</v>
      </c>
      <c r="I872" s="37">
        <f t="shared" si="279"/>
        <v>594.98687664041995</v>
      </c>
      <c r="J872" s="37">
        <f t="shared" si="280"/>
        <v>934.88188976377955</v>
      </c>
      <c r="K872" s="37">
        <f t="shared" si="289"/>
        <v>2</v>
      </c>
      <c r="L872" s="35">
        <f t="shared" si="294"/>
        <v>1211</v>
      </c>
      <c r="O872">
        <v>866</v>
      </c>
      <c r="P872">
        <f t="shared" si="290"/>
        <v>609</v>
      </c>
      <c r="Q872">
        <f t="shared" si="291"/>
        <v>1</v>
      </c>
      <c r="R872">
        <f t="shared" ca="1" si="292"/>
        <v>2</v>
      </c>
      <c r="S872" t="str">
        <f t="shared" ca="1" si="274"/>
        <v>ER-EC-13</v>
      </c>
      <c r="T872" t="str">
        <f t="shared" ca="1" si="281"/>
        <v>LFA</v>
      </c>
      <c r="U872" t="str">
        <f t="shared" ca="1" si="282"/>
        <v>GL, ZE</v>
      </c>
      <c r="V872" s="37">
        <f t="shared" ca="1" si="283"/>
        <v>1027</v>
      </c>
      <c r="W872" s="37">
        <f t="shared" ca="1" si="284"/>
        <v>1253.9999999999995</v>
      </c>
      <c r="X872" s="37">
        <f t="shared" ca="1" si="275"/>
        <v>2</v>
      </c>
      <c r="Y872" s="37">
        <f t="shared" ca="1" si="285"/>
        <v>2</v>
      </c>
      <c r="Z872" s="35">
        <f t="shared" ca="1" si="293"/>
        <v>800</v>
      </c>
      <c r="AA872" s="35">
        <f t="shared" ca="1" si="276"/>
        <v>1200</v>
      </c>
      <c r="AB872" s="35">
        <f t="shared" ca="1" si="286"/>
        <v>1027</v>
      </c>
      <c r="AC872" s="35">
        <f t="shared" ca="1" si="287"/>
        <v>1200</v>
      </c>
      <c r="AD872" s="35">
        <f t="shared" ca="1" si="277"/>
        <v>173</v>
      </c>
    </row>
    <row r="873" spans="1:30" x14ac:dyDescent="0.25">
      <c r="A873" t="s">
        <v>112</v>
      </c>
      <c r="B873" t="s">
        <v>11</v>
      </c>
      <c r="C873" t="s">
        <v>12</v>
      </c>
      <c r="D873" s="37">
        <v>1819.8818897637796</v>
      </c>
      <c r="E873" s="37">
        <v>2060.0393700787399</v>
      </c>
      <c r="F873" s="37">
        <v>885</v>
      </c>
      <c r="G873" s="37">
        <f t="shared" si="288"/>
        <v>1819.8818897637796</v>
      </c>
      <c r="H873" s="37">
        <f t="shared" si="278"/>
        <v>240.15748031496037</v>
      </c>
      <c r="I873" s="37">
        <f t="shared" si="279"/>
        <v>934.88188976377955</v>
      </c>
      <c r="J873" s="37">
        <f t="shared" si="280"/>
        <v>1175.0393700787399</v>
      </c>
      <c r="K873" s="37">
        <f t="shared" si="289"/>
        <v>1</v>
      </c>
      <c r="L873" s="35">
        <f t="shared" si="294"/>
        <v>1213</v>
      </c>
      <c r="O873">
        <v>867</v>
      </c>
      <c r="P873">
        <f t="shared" si="290"/>
        <v>609</v>
      </c>
      <c r="Q873">
        <f t="shared" si="291"/>
        <v>2</v>
      </c>
      <c r="R873">
        <f t="shared" ca="1" si="292"/>
        <v>2</v>
      </c>
      <c r="S873" t="str">
        <f t="shared" ca="1" si="274"/>
        <v>ER-EC-13</v>
      </c>
      <c r="T873" t="str">
        <f t="shared" ca="1" si="281"/>
        <v>LFA</v>
      </c>
      <c r="U873" t="str">
        <f t="shared" ca="1" si="282"/>
        <v>GL, ZE</v>
      </c>
      <c r="V873" s="37">
        <f t="shared" ca="1" si="283"/>
        <v>1027</v>
      </c>
      <c r="W873" s="37">
        <f t="shared" ca="1" si="284"/>
        <v>1253.9999999999995</v>
      </c>
      <c r="X873" s="37">
        <f t="shared" ca="1" si="275"/>
        <v>2</v>
      </c>
      <c r="Y873" s="37">
        <f t="shared" ca="1" si="285"/>
        <v>3</v>
      </c>
      <c r="Z873" s="35">
        <f t="shared" ca="1" si="293"/>
        <v>1200</v>
      </c>
      <c r="AA873" s="35">
        <f t="shared" ca="1" si="276"/>
        <v>1600</v>
      </c>
      <c r="AB873" s="35">
        <f t="shared" ca="1" si="286"/>
        <v>1200</v>
      </c>
      <c r="AC873" s="35">
        <f t="shared" ca="1" si="287"/>
        <v>1253.9999999999995</v>
      </c>
      <c r="AD873" s="35">
        <f t="shared" ca="1" si="277"/>
        <v>53.999999999999545</v>
      </c>
    </row>
    <row r="874" spans="1:30" x14ac:dyDescent="0.25">
      <c r="A874" t="s">
        <v>112</v>
      </c>
      <c r="B874" t="s">
        <v>9</v>
      </c>
      <c r="C874" t="s">
        <v>5</v>
      </c>
      <c r="D874" s="37">
        <v>2060.0393700787399</v>
      </c>
      <c r="E874" s="37">
        <v>2240.1574803149606</v>
      </c>
      <c r="F874" s="37">
        <v>885</v>
      </c>
      <c r="G874" s="37">
        <f t="shared" si="288"/>
        <v>2060.0393700787399</v>
      </c>
      <c r="H874" s="37">
        <f t="shared" si="278"/>
        <v>180.11811023622067</v>
      </c>
      <c r="I874" s="37">
        <f t="shared" si="279"/>
        <v>1175.0393700787399</v>
      </c>
      <c r="J874" s="37">
        <f t="shared" si="280"/>
        <v>1355.1574803149606</v>
      </c>
      <c r="K874" s="37">
        <f t="shared" si="289"/>
        <v>2</v>
      </c>
      <c r="L874" s="35">
        <f t="shared" si="294"/>
        <v>1214</v>
      </c>
      <c r="O874">
        <v>868</v>
      </c>
      <c r="P874">
        <f t="shared" si="290"/>
        <v>610</v>
      </c>
      <c r="Q874">
        <f t="shared" si="291"/>
        <v>1</v>
      </c>
      <c r="R874">
        <f t="shared" ca="1" si="292"/>
        <v>1</v>
      </c>
      <c r="S874" t="str">
        <f t="shared" ca="1" si="274"/>
        <v>ER-EC-13</v>
      </c>
      <c r="T874" t="str">
        <f t="shared" ca="1" si="281"/>
        <v>LFA</v>
      </c>
      <c r="U874" t="str">
        <f t="shared" ca="1" si="282"/>
        <v>DV</v>
      </c>
      <c r="V874" s="37">
        <f t="shared" ca="1" si="283"/>
        <v>1253.9999999999995</v>
      </c>
      <c r="W874" s="37">
        <f t="shared" ca="1" si="284"/>
        <v>1394</v>
      </c>
      <c r="X874" s="37">
        <f t="shared" ca="1" si="275"/>
        <v>3</v>
      </c>
      <c r="Y874" s="37">
        <f t="shared" ca="1" si="285"/>
        <v>3</v>
      </c>
      <c r="Z874" s="35">
        <f t="shared" ca="1" si="293"/>
        <v>1200</v>
      </c>
      <c r="AA874" s="35">
        <f t="shared" ca="1" si="276"/>
        <v>1600</v>
      </c>
      <c r="AB874" s="35">
        <f t="shared" ca="1" si="286"/>
        <v>1253.9999999999995</v>
      </c>
      <c r="AC874" s="35">
        <f t="shared" ca="1" si="287"/>
        <v>1394</v>
      </c>
      <c r="AD874" s="35">
        <f t="shared" ca="1" si="277"/>
        <v>140.00000000000045</v>
      </c>
    </row>
    <row r="875" spans="1:30" x14ac:dyDescent="0.25">
      <c r="A875" t="s">
        <v>112</v>
      </c>
      <c r="B875" t="s">
        <v>9</v>
      </c>
      <c r="C875" t="s">
        <v>5</v>
      </c>
      <c r="D875" s="37">
        <v>2240.1574803149606</v>
      </c>
      <c r="E875" s="37">
        <v>2339.8950131233596</v>
      </c>
      <c r="F875" s="37">
        <v>885</v>
      </c>
      <c r="G875" s="37">
        <f t="shared" si="288"/>
        <v>2240.1574803149606</v>
      </c>
      <c r="H875" s="37">
        <f t="shared" si="278"/>
        <v>99.73753280839901</v>
      </c>
      <c r="I875" s="37">
        <f t="shared" si="279"/>
        <v>1355.1574803149606</v>
      </c>
      <c r="J875" s="37">
        <f t="shared" si="280"/>
        <v>1454.8950131233596</v>
      </c>
      <c r="K875" s="37">
        <f t="shared" si="289"/>
        <v>1</v>
      </c>
      <c r="L875" s="35">
        <f t="shared" si="294"/>
        <v>1216</v>
      </c>
      <c r="O875">
        <v>869</v>
      </c>
      <c r="P875">
        <f t="shared" si="290"/>
        <v>611</v>
      </c>
      <c r="Q875">
        <f t="shared" si="291"/>
        <v>1</v>
      </c>
      <c r="R875">
        <f t="shared" ca="1" si="292"/>
        <v>1</v>
      </c>
      <c r="S875" t="str">
        <f t="shared" ca="1" si="274"/>
        <v>ER-EC-13</v>
      </c>
      <c r="T875" t="str">
        <f t="shared" ca="1" si="281"/>
        <v>LFA</v>
      </c>
      <c r="U875" t="str">
        <f t="shared" ca="1" si="282"/>
        <v>GL, QF, ZE</v>
      </c>
      <c r="V875" s="37">
        <f t="shared" ca="1" si="283"/>
        <v>1394</v>
      </c>
      <c r="W875" s="37">
        <f t="shared" ca="1" si="284"/>
        <v>1520</v>
      </c>
      <c r="X875" s="37">
        <f t="shared" ca="1" si="275"/>
        <v>3</v>
      </c>
      <c r="Y875" s="37">
        <f t="shared" ca="1" si="285"/>
        <v>3</v>
      </c>
      <c r="Z875" s="35">
        <f t="shared" ca="1" si="293"/>
        <v>1200</v>
      </c>
      <c r="AA875" s="35">
        <f t="shared" ca="1" si="276"/>
        <v>1600</v>
      </c>
      <c r="AB875" s="35">
        <f t="shared" ca="1" si="286"/>
        <v>1394</v>
      </c>
      <c r="AC875" s="35">
        <f t="shared" ca="1" si="287"/>
        <v>1520</v>
      </c>
      <c r="AD875" s="35">
        <f t="shared" ca="1" si="277"/>
        <v>126</v>
      </c>
    </row>
    <row r="876" spans="1:30" x14ac:dyDescent="0.25">
      <c r="A876" t="s">
        <v>112</v>
      </c>
      <c r="B876" t="s">
        <v>9</v>
      </c>
      <c r="C876" t="s">
        <v>5</v>
      </c>
      <c r="D876" s="37">
        <v>2339.8950131233596</v>
      </c>
      <c r="E876" s="37">
        <v>2720.1443569553803</v>
      </c>
      <c r="F876" s="37">
        <v>885</v>
      </c>
      <c r="G876" s="37">
        <f t="shared" si="288"/>
        <v>2339.8950131233596</v>
      </c>
      <c r="H876" s="37">
        <f t="shared" si="278"/>
        <v>380.24934383202071</v>
      </c>
      <c r="I876" s="37">
        <f t="shared" si="279"/>
        <v>1454.8950131233596</v>
      </c>
      <c r="J876" s="37">
        <f t="shared" si="280"/>
        <v>1835.1443569553803</v>
      </c>
      <c r="K876" s="37">
        <f t="shared" si="289"/>
        <v>2</v>
      </c>
      <c r="L876" s="35">
        <f t="shared" si="294"/>
        <v>1217</v>
      </c>
      <c r="O876">
        <v>870</v>
      </c>
      <c r="P876">
        <f t="shared" si="290"/>
        <v>612</v>
      </c>
      <c r="Q876">
        <f t="shared" si="291"/>
        <v>1</v>
      </c>
      <c r="R876">
        <f t="shared" ca="1" si="292"/>
        <v>2</v>
      </c>
      <c r="S876" t="str">
        <f t="shared" ca="1" si="274"/>
        <v>ER-EC-13</v>
      </c>
      <c r="T876" t="str">
        <f t="shared" ca="1" si="281"/>
        <v>TCU</v>
      </c>
      <c r="U876" t="str">
        <f t="shared" ca="1" si="282"/>
        <v>QF, QZ</v>
      </c>
      <c r="V876" s="37">
        <f t="shared" ca="1" si="283"/>
        <v>1520</v>
      </c>
      <c r="W876" s="37">
        <f t="shared" ca="1" si="284"/>
        <v>1600</v>
      </c>
      <c r="X876" s="37">
        <f t="shared" ca="1" si="275"/>
        <v>3</v>
      </c>
      <c r="Y876" s="37">
        <f t="shared" ca="1" si="285"/>
        <v>3</v>
      </c>
      <c r="Z876" s="35">
        <f t="shared" ca="1" si="293"/>
        <v>1200</v>
      </c>
      <c r="AA876" s="35">
        <f t="shared" ca="1" si="276"/>
        <v>1600</v>
      </c>
      <c r="AB876" s="35">
        <f t="shared" ca="1" si="286"/>
        <v>1520</v>
      </c>
      <c r="AC876" s="35">
        <f t="shared" ca="1" si="287"/>
        <v>1600</v>
      </c>
      <c r="AD876" s="35">
        <f t="shared" ca="1" si="277"/>
        <v>80</v>
      </c>
    </row>
    <row r="877" spans="1:30" x14ac:dyDescent="0.25">
      <c r="A877" t="s">
        <v>112</v>
      </c>
      <c r="B877" t="s">
        <v>11</v>
      </c>
      <c r="C877" t="s">
        <v>23</v>
      </c>
      <c r="D877" s="37">
        <v>2720.1443569553803</v>
      </c>
      <c r="E877" s="37">
        <v>3000</v>
      </c>
      <c r="F877" s="37">
        <v>885</v>
      </c>
      <c r="G877" s="37">
        <f t="shared" si="288"/>
        <v>2720.1443569553803</v>
      </c>
      <c r="H877" s="37">
        <f t="shared" si="278"/>
        <v>279.85564304461968</v>
      </c>
      <c r="I877" s="37">
        <f t="shared" si="279"/>
        <v>1835.1443569553803</v>
      </c>
      <c r="J877" s="37">
        <f t="shared" si="280"/>
        <v>2115</v>
      </c>
      <c r="K877" s="37">
        <f t="shared" si="289"/>
        <v>2</v>
      </c>
      <c r="L877" s="35">
        <f t="shared" si="294"/>
        <v>1219</v>
      </c>
      <c r="O877">
        <v>871</v>
      </c>
      <c r="P877">
        <f t="shared" si="290"/>
        <v>612</v>
      </c>
      <c r="Q877">
        <f t="shared" si="291"/>
        <v>2</v>
      </c>
      <c r="R877">
        <f t="shared" ca="1" si="292"/>
        <v>2</v>
      </c>
      <c r="S877" t="str">
        <f t="shared" ca="1" si="274"/>
        <v>ER-EC-13</v>
      </c>
      <c r="T877" t="str">
        <f t="shared" ca="1" si="281"/>
        <v>TCU</v>
      </c>
      <c r="U877" t="str">
        <f t="shared" ca="1" si="282"/>
        <v>QF, QZ</v>
      </c>
      <c r="V877" s="37">
        <f t="shared" ca="1" si="283"/>
        <v>1520</v>
      </c>
      <c r="W877" s="37">
        <f t="shared" ca="1" si="284"/>
        <v>1600</v>
      </c>
      <c r="X877" s="37">
        <f t="shared" ca="1" si="275"/>
        <v>3</v>
      </c>
      <c r="Y877" s="37">
        <f t="shared" ca="1" si="285"/>
        <v>4</v>
      </c>
      <c r="Z877" s="35">
        <f t="shared" ca="1" si="293"/>
        <v>1600</v>
      </c>
      <c r="AA877" s="35">
        <f t="shared" ca="1" si="276"/>
        <v>2000</v>
      </c>
      <c r="AB877" s="35">
        <f t="shared" ca="1" si="286"/>
        <v>1600</v>
      </c>
      <c r="AC877" s="35">
        <f t="shared" ca="1" si="287"/>
        <v>1600</v>
      </c>
      <c r="AD877" s="35">
        <f t="shared" ca="1" si="277"/>
        <v>0</v>
      </c>
    </row>
    <row r="878" spans="1:30" x14ac:dyDescent="0.25">
      <c r="A878" t="s">
        <v>112</v>
      </c>
      <c r="B878" t="s">
        <v>11</v>
      </c>
      <c r="C878" t="s">
        <v>23</v>
      </c>
      <c r="D878" s="37">
        <v>3000</v>
      </c>
      <c r="E878" s="37">
        <v>3326.115485564304</v>
      </c>
      <c r="F878" s="37">
        <v>885</v>
      </c>
      <c r="G878" s="37">
        <f t="shared" si="288"/>
        <v>3000</v>
      </c>
      <c r="H878" s="37">
        <f t="shared" si="278"/>
        <v>326.11548556430398</v>
      </c>
      <c r="I878" s="37">
        <f t="shared" si="279"/>
        <v>2115</v>
      </c>
      <c r="J878" s="37">
        <f t="shared" si="280"/>
        <v>2441.115485564304</v>
      </c>
      <c r="K878" s="37">
        <f t="shared" si="289"/>
        <v>2</v>
      </c>
      <c r="L878" s="35">
        <f t="shared" si="294"/>
        <v>1221</v>
      </c>
      <c r="O878">
        <v>872</v>
      </c>
      <c r="P878">
        <f t="shared" si="290"/>
        <v>613</v>
      </c>
      <c r="Q878">
        <f t="shared" si="291"/>
        <v>1</v>
      </c>
      <c r="R878">
        <f t="shared" ca="1" si="292"/>
        <v>1</v>
      </c>
      <c r="S878" t="str">
        <f t="shared" ca="1" si="274"/>
        <v>ER-EC-13</v>
      </c>
      <c r="T878" t="str">
        <f t="shared" ca="1" si="281"/>
        <v>TCU</v>
      </c>
      <c r="U878" t="str">
        <f t="shared" ca="1" si="282"/>
        <v>QF, ZE</v>
      </c>
      <c r="V878" s="37">
        <f t="shared" ca="1" si="283"/>
        <v>1600</v>
      </c>
      <c r="W878" s="37">
        <f t="shared" ca="1" si="284"/>
        <v>1716</v>
      </c>
      <c r="X878" s="37">
        <f t="shared" ca="1" si="275"/>
        <v>4</v>
      </c>
      <c r="Y878" s="37">
        <f t="shared" ca="1" si="285"/>
        <v>4</v>
      </c>
      <c r="Z878" s="35">
        <f t="shared" ca="1" si="293"/>
        <v>1600</v>
      </c>
      <c r="AA878" s="35">
        <f t="shared" ca="1" si="276"/>
        <v>2000</v>
      </c>
      <c r="AB878" s="35">
        <f t="shared" ca="1" si="286"/>
        <v>1600</v>
      </c>
      <c r="AC878" s="35">
        <f t="shared" ca="1" si="287"/>
        <v>1716</v>
      </c>
      <c r="AD878" s="35">
        <f t="shared" ca="1" si="277"/>
        <v>116</v>
      </c>
    </row>
    <row r="879" spans="1:30" x14ac:dyDescent="0.25">
      <c r="A879" t="s">
        <v>112</v>
      </c>
      <c r="B879" t="s">
        <v>9</v>
      </c>
      <c r="C879" t="s">
        <v>5</v>
      </c>
      <c r="D879" s="37">
        <v>3326.115485564304</v>
      </c>
      <c r="E879" s="37">
        <v>3410.1049868766404</v>
      </c>
      <c r="F879" s="37">
        <v>885</v>
      </c>
      <c r="G879" s="37">
        <f t="shared" si="288"/>
        <v>3326.115485564304</v>
      </c>
      <c r="H879" s="37">
        <f t="shared" si="278"/>
        <v>83.989501312336415</v>
      </c>
      <c r="I879" s="37">
        <f t="shared" si="279"/>
        <v>2441.115485564304</v>
      </c>
      <c r="J879" s="37">
        <f t="shared" si="280"/>
        <v>2525.1049868766404</v>
      </c>
      <c r="K879" s="37">
        <f t="shared" si="289"/>
        <v>1</v>
      </c>
      <c r="L879" s="35">
        <f t="shared" si="294"/>
        <v>1223</v>
      </c>
      <c r="O879">
        <v>873</v>
      </c>
      <c r="P879">
        <f t="shared" si="290"/>
        <v>614</v>
      </c>
      <c r="Q879">
        <f t="shared" si="291"/>
        <v>1</v>
      </c>
      <c r="R879">
        <f t="shared" ca="1" si="292"/>
        <v>1</v>
      </c>
      <c r="S879" t="str">
        <f t="shared" ca="1" si="274"/>
        <v>ER-EC-13</v>
      </c>
      <c r="T879" t="str">
        <f t="shared" ca="1" si="281"/>
        <v>TCU</v>
      </c>
      <c r="U879" t="str">
        <f t="shared" ca="1" si="282"/>
        <v>QF, AR</v>
      </c>
      <c r="V879" s="37">
        <f t="shared" ca="1" si="283"/>
        <v>1716</v>
      </c>
      <c r="W879" s="37">
        <f t="shared" ca="1" si="284"/>
        <v>1990</v>
      </c>
      <c r="X879" s="37">
        <f t="shared" ca="1" si="275"/>
        <v>4</v>
      </c>
      <c r="Y879" s="37">
        <f t="shared" ca="1" si="285"/>
        <v>4</v>
      </c>
      <c r="Z879" s="35">
        <f t="shared" ca="1" si="293"/>
        <v>1600</v>
      </c>
      <c r="AA879" s="35">
        <f t="shared" ca="1" si="276"/>
        <v>2000</v>
      </c>
      <c r="AB879" s="35">
        <f t="shared" ca="1" si="286"/>
        <v>1716</v>
      </c>
      <c r="AC879" s="35">
        <f t="shared" ca="1" si="287"/>
        <v>1990</v>
      </c>
      <c r="AD879" s="35">
        <f t="shared" ca="1" si="277"/>
        <v>274</v>
      </c>
    </row>
    <row r="880" spans="1:30" x14ac:dyDescent="0.25">
      <c r="A880" t="s">
        <v>112</v>
      </c>
      <c r="B880" t="s">
        <v>11</v>
      </c>
      <c r="C880" t="s">
        <v>23</v>
      </c>
      <c r="D880" s="37">
        <v>3410.1049868766404</v>
      </c>
      <c r="E880" s="37">
        <v>3779.8556430446188</v>
      </c>
      <c r="F880" s="37">
        <v>885</v>
      </c>
      <c r="G880" s="37">
        <f t="shared" si="288"/>
        <v>3410.1049868766404</v>
      </c>
      <c r="H880" s="37">
        <f t="shared" si="278"/>
        <v>369.75065616797838</v>
      </c>
      <c r="I880" s="37">
        <f t="shared" si="279"/>
        <v>2525.1049868766404</v>
      </c>
      <c r="J880" s="37">
        <f t="shared" si="280"/>
        <v>2894.8556430446188</v>
      </c>
      <c r="K880" s="37">
        <f t="shared" si="289"/>
        <v>2</v>
      </c>
      <c r="L880" s="35">
        <f t="shared" si="294"/>
        <v>1224</v>
      </c>
      <c r="O880">
        <v>874</v>
      </c>
      <c r="P880">
        <f t="shared" si="290"/>
        <v>615</v>
      </c>
      <c r="Q880">
        <f t="shared" si="291"/>
        <v>1</v>
      </c>
      <c r="R880">
        <f t="shared" ca="1" si="292"/>
        <v>1</v>
      </c>
      <c r="S880" t="str">
        <f t="shared" ca="1" si="274"/>
        <v>ER-EC-14</v>
      </c>
      <c r="T880" t="str">
        <f t="shared" ca="1" si="281"/>
        <v>TCU</v>
      </c>
      <c r="U880" t="str">
        <f t="shared" ca="1" si="282"/>
        <v>ZE</v>
      </c>
      <c r="V880" s="37">
        <f t="shared" ca="1" si="283"/>
        <v>0</v>
      </c>
      <c r="W880" s="37">
        <f t="shared" ca="1" si="284"/>
        <v>47</v>
      </c>
      <c r="X880" s="37">
        <f t="shared" ca="1" si="275"/>
        <v>0</v>
      </c>
      <c r="Y880" s="37">
        <f t="shared" ca="1" si="285"/>
        <v>0</v>
      </c>
      <c r="Z880" s="35">
        <f t="shared" ca="1" si="293"/>
        <v>0</v>
      </c>
      <c r="AA880" s="35">
        <f t="shared" ca="1" si="276"/>
        <v>400</v>
      </c>
      <c r="AB880" s="35">
        <f t="shared" ca="1" si="286"/>
        <v>0</v>
      </c>
      <c r="AC880" s="35">
        <f t="shared" ca="1" si="287"/>
        <v>47</v>
      </c>
      <c r="AD880" s="35">
        <f t="shared" ca="1" si="277"/>
        <v>47</v>
      </c>
    </row>
    <row r="881" spans="1:30" x14ac:dyDescent="0.25">
      <c r="A881" t="s">
        <v>112</v>
      </c>
      <c r="B881" t="s">
        <v>4</v>
      </c>
      <c r="C881" t="s">
        <v>88</v>
      </c>
      <c r="D881" s="37">
        <v>3779.8556430446188</v>
      </c>
      <c r="E881" s="37">
        <v>3870.0787401574798</v>
      </c>
      <c r="F881" s="37">
        <v>885</v>
      </c>
      <c r="G881" s="37">
        <f t="shared" si="288"/>
        <v>3779.8556430446188</v>
      </c>
      <c r="H881" s="37">
        <f t="shared" si="278"/>
        <v>90.223097112861069</v>
      </c>
      <c r="I881" s="37">
        <f t="shared" si="279"/>
        <v>2894.8556430446188</v>
      </c>
      <c r="J881" s="37">
        <f t="shared" si="280"/>
        <v>2985.0787401574798</v>
      </c>
      <c r="K881" s="37">
        <f t="shared" si="289"/>
        <v>1</v>
      </c>
      <c r="L881" s="35">
        <f t="shared" si="294"/>
        <v>1226</v>
      </c>
      <c r="O881">
        <v>875</v>
      </c>
      <c r="P881">
        <f t="shared" si="290"/>
        <v>616</v>
      </c>
      <c r="Q881">
        <f t="shared" si="291"/>
        <v>1</v>
      </c>
      <c r="R881">
        <f t="shared" ca="1" si="292"/>
        <v>1</v>
      </c>
      <c r="S881" t="str">
        <f t="shared" ca="1" si="274"/>
        <v>ER-EC-14</v>
      </c>
      <c r="T881" t="str">
        <f t="shared" ca="1" si="281"/>
        <v>TCU</v>
      </c>
      <c r="U881" t="str">
        <f t="shared" ca="1" si="282"/>
        <v>QF</v>
      </c>
      <c r="V881" s="37">
        <f t="shared" ca="1" si="283"/>
        <v>47</v>
      </c>
      <c r="W881" s="37">
        <f t="shared" ca="1" si="284"/>
        <v>186.9737532808399</v>
      </c>
      <c r="X881" s="37">
        <f t="shared" ca="1" si="275"/>
        <v>0</v>
      </c>
      <c r="Y881" s="37">
        <f t="shared" ca="1" si="285"/>
        <v>0</v>
      </c>
      <c r="Z881" s="35">
        <f t="shared" ca="1" si="293"/>
        <v>0</v>
      </c>
      <c r="AA881" s="35">
        <f t="shared" ca="1" si="276"/>
        <v>400</v>
      </c>
      <c r="AB881" s="35">
        <f t="shared" ca="1" si="286"/>
        <v>47</v>
      </c>
      <c r="AC881" s="35">
        <f t="shared" ca="1" si="287"/>
        <v>186.9737532808399</v>
      </c>
      <c r="AD881" s="35">
        <f t="shared" ca="1" si="277"/>
        <v>139.9737532808399</v>
      </c>
    </row>
    <row r="882" spans="1:30" x14ac:dyDescent="0.25">
      <c r="A882" t="s">
        <v>112</v>
      </c>
      <c r="B882" t="s">
        <v>9</v>
      </c>
      <c r="C882" t="s">
        <v>5</v>
      </c>
      <c r="D882" s="37">
        <v>3870.0787401574798</v>
      </c>
      <c r="E882" s="37">
        <v>4000</v>
      </c>
      <c r="F882" s="37">
        <v>885</v>
      </c>
      <c r="G882" s="37">
        <f t="shared" si="288"/>
        <v>3870.0787401574798</v>
      </c>
      <c r="H882" s="37">
        <f t="shared" si="278"/>
        <v>129.92125984252016</v>
      </c>
      <c r="I882" s="37">
        <f t="shared" si="279"/>
        <v>2985.0787401574798</v>
      </c>
      <c r="J882" s="37">
        <f t="shared" si="280"/>
        <v>3115</v>
      </c>
      <c r="K882" s="37">
        <f t="shared" si="289"/>
        <v>1</v>
      </c>
      <c r="L882" s="35">
        <f t="shared" si="294"/>
        <v>1227</v>
      </c>
      <c r="O882">
        <v>876</v>
      </c>
      <c r="P882">
        <f t="shared" si="290"/>
        <v>617</v>
      </c>
      <c r="Q882">
        <f t="shared" si="291"/>
        <v>1</v>
      </c>
      <c r="R882">
        <f t="shared" ca="1" si="292"/>
        <v>1</v>
      </c>
      <c r="S882" t="str">
        <f t="shared" ca="1" si="274"/>
        <v>ER-EC-14</v>
      </c>
      <c r="T882" t="str">
        <f t="shared" ca="1" si="281"/>
        <v>WTA</v>
      </c>
      <c r="U882" t="str">
        <f t="shared" ca="1" si="282"/>
        <v>QF</v>
      </c>
      <c r="V882" s="37">
        <f t="shared" ca="1" si="283"/>
        <v>186.9737532808399</v>
      </c>
      <c r="W882" s="37">
        <f t="shared" ca="1" si="284"/>
        <v>256</v>
      </c>
      <c r="X882" s="37">
        <f t="shared" ca="1" si="275"/>
        <v>0</v>
      </c>
      <c r="Y882" s="37">
        <f t="shared" ca="1" si="285"/>
        <v>0</v>
      </c>
      <c r="Z882" s="35">
        <f t="shared" ca="1" si="293"/>
        <v>0</v>
      </c>
      <c r="AA882" s="35">
        <f t="shared" ca="1" si="276"/>
        <v>400</v>
      </c>
      <c r="AB882" s="35">
        <f t="shared" ca="1" si="286"/>
        <v>186.9737532808399</v>
      </c>
      <c r="AC882" s="35">
        <f t="shared" ca="1" si="287"/>
        <v>256</v>
      </c>
      <c r="AD882" s="35">
        <f t="shared" ca="1" si="277"/>
        <v>69.026246719160099</v>
      </c>
    </row>
    <row r="883" spans="1:30" x14ac:dyDescent="0.25">
      <c r="A883" t="s">
        <v>112</v>
      </c>
      <c r="B883" t="s">
        <v>11</v>
      </c>
      <c r="C883" t="s">
        <v>23</v>
      </c>
      <c r="D883" s="37">
        <v>4000</v>
      </c>
      <c r="E883" s="37">
        <v>5000</v>
      </c>
      <c r="F883" s="37">
        <v>885</v>
      </c>
      <c r="G883" s="37">
        <f t="shared" si="288"/>
        <v>4000</v>
      </c>
      <c r="H883" s="37">
        <f t="shared" si="278"/>
        <v>1000</v>
      </c>
      <c r="I883" s="37">
        <f t="shared" si="279"/>
        <v>3115</v>
      </c>
      <c r="J883" s="37">
        <f t="shared" si="280"/>
        <v>4115</v>
      </c>
      <c r="K883" s="37">
        <f t="shared" si="289"/>
        <v>4</v>
      </c>
      <c r="L883" s="35">
        <f t="shared" si="294"/>
        <v>1228</v>
      </c>
      <c r="O883">
        <v>877</v>
      </c>
      <c r="P883">
        <f t="shared" si="290"/>
        <v>618</v>
      </c>
      <c r="Q883">
        <f t="shared" si="291"/>
        <v>1</v>
      </c>
      <c r="R883">
        <f t="shared" ca="1" si="292"/>
        <v>1</v>
      </c>
      <c r="S883" t="str">
        <f t="shared" ca="1" si="274"/>
        <v>ER-EC-14</v>
      </c>
      <c r="T883" t="str">
        <f t="shared" ca="1" si="281"/>
        <v>WTA</v>
      </c>
      <c r="U883" t="str">
        <f t="shared" ca="1" si="282"/>
        <v>QF</v>
      </c>
      <c r="V883" s="37">
        <f t="shared" ca="1" si="283"/>
        <v>256</v>
      </c>
      <c r="W883" s="37">
        <f t="shared" ca="1" si="284"/>
        <v>328</v>
      </c>
      <c r="X883" s="37">
        <f t="shared" ca="1" si="275"/>
        <v>0</v>
      </c>
      <c r="Y883" s="37">
        <f t="shared" ca="1" si="285"/>
        <v>0</v>
      </c>
      <c r="Z883" s="35">
        <f t="shared" ca="1" si="293"/>
        <v>0</v>
      </c>
      <c r="AA883" s="35">
        <f t="shared" ca="1" si="276"/>
        <v>400</v>
      </c>
      <c r="AB883" s="35">
        <f t="shared" ca="1" si="286"/>
        <v>256</v>
      </c>
      <c r="AC883" s="35">
        <f t="shared" ca="1" si="287"/>
        <v>328</v>
      </c>
      <c r="AD883" s="35">
        <f t="shared" ca="1" si="277"/>
        <v>72</v>
      </c>
    </row>
    <row r="884" spans="1:30" x14ac:dyDescent="0.25">
      <c r="D884" s="37"/>
      <c r="E884" s="37"/>
      <c r="F884" s="37"/>
      <c r="G884" s="37"/>
      <c r="O884">
        <v>878</v>
      </c>
      <c r="P884">
        <f t="shared" si="290"/>
        <v>619</v>
      </c>
      <c r="Q884">
        <f t="shared" si="291"/>
        <v>1</v>
      </c>
      <c r="R884">
        <f t="shared" ca="1" si="292"/>
        <v>3</v>
      </c>
      <c r="S884" t="str">
        <f t="shared" ca="1" si="274"/>
        <v>ER-EC-14</v>
      </c>
      <c r="T884" t="str">
        <f t="shared" ca="1" si="281"/>
        <v>WTA</v>
      </c>
      <c r="U884" t="str">
        <f t="shared" ca="1" si="282"/>
        <v>QF</v>
      </c>
      <c r="V884" s="37">
        <f t="shared" ca="1" si="283"/>
        <v>328</v>
      </c>
      <c r="W884" s="37">
        <f t="shared" ca="1" si="284"/>
        <v>867</v>
      </c>
      <c r="X884" s="37">
        <f t="shared" ca="1" si="275"/>
        <v>0</v>
      </c>
      <c r="Y884" s="37">
        <f t="shared" ca="1" si="285"/>
        <v>0</v>
      </c>
      <c r="Z884" s="35">
        <f t="shared" ca="1" si="293"/>
        <v>0</v>
      </c>
      <c r="AA884" s="35">
        <f t="shared" ca="1" si="276"/>
        <v>400</v>
      </c>
      <c r="AB884" s="35">
        <f t="shared" ca="1" si="286"/>
        <v>328</v>
      </c>
      <c r="AC884" s="35">
        <f t="shared" ca="1" si="287"/>
        <v>400</v>
      </c>
      <c r="AD884" s="35">
        <f t="shared" ca="1" si="277"/>
        <v>72</v>
      </c>
    </row>
    <row r="885" spans="1:30" x14ac:dyDescent="0.25">
      <c r="D885" s="37"/>
      <c r="E885" s="37"/>
      <c r="F885" s="37"/>
      <c r="G885" s="37"/>
      <c r="O885">
        <v>879</v>
      </c>
      <c r="P885">
        <f t="shared" si="290"/>
        <v>619</v>
      </c>
      <c r="Q885">
        <f t="shared" si="291"/>
        <v>2</v>
      </c>
      <c r="R885">
        <f t="shared" ca="1" si="292"/>
        <v>3</v>
      </c>
      <c r="S885" t="str">
        <f t="shared" ca="1" si="274"/>
        <v>ER-EC-14</v>
      </c>
      <c r="T885" t="str">
        <f t="shared" ca="1" si="281"/>
        <v>WTA</v>
      </c>
      <c r="U885" t="str">
        <f t="shared" ca="1" si="282"/>
        <v>QF</v>
      </c>
      <c r="V885" s="37">
        <f t="shared" ca="1" si="283"/>
        <v>328</v>
      </c>
      <c r="W885" s="37">
        <f t="shared" ca="1" si="284"/>
        <v>867</v>
      </c>
      <c r="X885" s="37">
        <f t="shared" ca="1" si="275"/>
        <v>0</v>
      </c>
      <c r="Y885" s="37">
        <f t="shared" ca="1" si="285"/>
        <v>1</v>
      </c>
      <c r="Z885" s="35">
        <f t="shared" ca="1" si="293"/>
        <v>400</v>
      </c>
      <c r="AA885" s="35">
        <f t="shared" ca="1" si="276"/>
        <v>800</v>
      </c>
      <c r="AB885" s="35">
        <f t="shared" ca="1" si="286"/>
        <v>400</v>
      </c>
      <c r="AC885" s="35">
        <f t="shared" ca="1" si="287"/>
        <v>800</v>
      </c>
      <c r="AD885" s="35">
        <f t="shared" ca="1" si="277"/>
        <v>400</v>
      </c>
    </row>
    <row r="886" spans="1:30" x14ac:dyDescent="0.25">
      <c r="D886" s="37"/>
      <c r="E886" s="37"/>
      <c r="F886" s="37"/>
      <c r="G886" s="37"/>
      <c r="O886">
        <v>880</v>
      </c>
      <c r="P886">
        <f t="shared" si="290"/>
        <v>619</v>
      </c>
      <c r="Q886">
        <f t="shared" si="291"/>
        <v>3</v>
      </c>
      <c r="R886">
        <f t="shared" ca="1" si="292"/>
        <v>3</v>
      </c>
      <c r="S886" t="str">
        <f t="shared" ca="1" si="274"/>
        <v>ER-EC-14</v>
      </c>
      <c r="T886" t="str">
        <f t="shared" ca="1" si="281"/>
        <v>WTA</v>
      </c>
      <c r="U886" t="str">
        <f t="shared" ca="1" si="282"/>
        <v>QF</v>
      </c>
      <c r="V886" s="37">
        <f t="shared" ca="1" si="283"/>
        <v>328</v>
      </c>
      <c r="W886" s="37">
        <f t="shared" ca="1" si="284"/>
        <v>867</v>
      </c>
      <c r="X886" s="37">
        <f t="shared" ca="1" si="275"/>
        <v>0</v>
      </c>
      <c r="Y886" s="37">
        <f t="shared" ca="1" si="285"/>
        <v>2</v>
      </c>
      <c r="Z886" s="35">
        <f t="shared" ca="1" si="293"/>
        <v>800</v>
      </c>
      <c r="AA886" s="35">
        <f t="shared" ca="1" si="276"/>
        <v>1200</v>
      </c>
      <c r="AB886" s="35">
        <f t="shared" ca="1" si="286"/>
        <v>800</v>
      </c>
      <c r="AC886" s="35">
        <f t="shared" ca="1" si="287"/>
        <v>867</v>
      </c>
      <c r="AD886" s="35">
        <f t="shared" ca="1" si="277"/>
        <v>67</v>
      </c>
    </row>
    <row r="887" spans="1:30" x14ac:dyDescent="0.25">
      <c r="D887" s="37"/>
      <c r="E887" s="37"/>
      <c r="F887" s="37"/>
      <c r="G887" s="37"/>
      <c r="O887">
        <v>881</v>
      </c>
      <c r="P887">
        <f t="shared" si="290"/>
        <v>620</v>
      </c>
      <c r="Q887">
        <f t="shared" si="291"/>
        <v>1</v>
      </c>
      <c r="R887">
        <f t="shared" ca="1" si="292"/>
        <v>1</v>
      </c>
      <c r="S887" t="str">
        <f t="shared" ca="1" si="274"/>
        <v>ER-EC-14</v>
      </c>
      <c r="T887" t="str">
        <f t="shared" ca="1" si="281"/>
        <v>WTA</v>
      </c>
      <c r="U887" t="str">
        <f t="shared" ca="1" si="282"/>
        <v>QF</v>
      </c>
      <c r="V887" s="37">
        <f t="shared" ca="1" si="283"/>
        <v>867</v>
      </c>
      <c r="W887" s="37">
        <f t="shared" ca="1" si="284"/>
        <v>1103</v>
      </c>
      <c r="X887" s="37">
        <f t="shared" ca="1" si="275"/>
        <v>2</v>
      </c>
      <c r="Y887" s="37">
        <f t="shared" ca="1" si="285"/>
        <v>2</v>
      </c>
      <c r="Z887" s="35">
        <f t="shared" ca="1" si="293"/>
        <v>800</v>
      </c>
      <c r="AA887" s="35">
        <f t="shared" ca="1" si="276"/>
        <v>1200</v>
      </c>
      <c r="AB887" s="35">
        <f t="shared" ca="1" si="286"/>
        <v>867</v>
      </c>
      <c r="AC887" s="35">
        <f t="shared" ca="1" si="287"/>
        <v>1103</v>
      </c>
      <c r="AD887" s="35">
        <f t="shared" ca="1" si="277"/>
        <v>236</v>
      </c>
    </row>
    <row r="888" spans="1:30" x14ac:dyDescent="0.25">
      <c r="D888" s="37"/>
      <c r="E888" s="37"/>
      <c r="F888" s="37"/>
      <c r="G888" s="37"/>
      <c r="O888">
        <v>882</v>
      </c>
      <c r="P888">
        <f t="shared" si="290"/>
        <v>621</v>
      </c>
      <c r="Q888">
        <f t="shared" si="291"/>
        <v>1</v>
      </c>
      <c r="R888">
        <f t="shared" ca="1" si="292"/>
        <v>2</v>
      </c>
      <c r="S888" t="str">
        <f t="shared" ca="1" si="274"/>
        <v>ER-EC-14</v>
      </c>
      <c r="T888" t="str">
        <f t="shared" ca="1" si="281"/>
        <v>WTA</v>
      </c>
      <c r="U888" t="str">
        <f t="shared" ca="1" si="282"/>
        <v>QF</v>
      </c>
      <c r="V888" s="37">
        <f t="shared" ca="1" si="283"/>
        <v>1103</v>
      </c>
      <c r="W888" s="37">
        <f t="shared" ca="1" si="284"/>
        <v>1290.9999999999995</v>
      </c>
      <c r="X888" s="37">
        <f t="shared" ca="1" si="275"/>
        <v>2</v>
      </c>
      <c r="Y888" s="37">
        <f t="shared" ca="1" si="285"/>
        <v>2</v>
      </c>
      <c r="Z888" s="35">
        <f t="shared" ca="1" si="293"/>
        <v>800</v>
      </c>
      <c r="AA888" s="35">
        <f t="shared" ca="1" si="276"/>
        <v>1200</v>
      </c>
      <c r="AB888" s="35">
        <f t="shared" ca="1" si="286"/>
        <v>1103</v>
      </c>
      <c r="AC888" s="35">
        <f t="shared" ca="1" si="287"/>
        <v>1200</v>
      </c>
      <c r="AD888" s="35">
        <f t="shared" ca="1" si="277"/>
        <v>97</v>
      </c>
    </row>
    <row r="889" spans="1:30" x14ac:dyDescent="0.25">
      <c r="D889" s="37"/>
      <c r="E889" s="37"/>
      <c r="F889" s="37"/>
      <c r="G889" s="37"/>
      <c r="O889">
        <v>883</v>
      </c>
      <c r="P889">
        <f t="shared" si="290"/>
        <v>621</v>
      </c>
      <c r="Q889">
        <f t="shared" si="291"/>
        <v>2</v>
      </c>
      <c r="R889">
        <f t="shared" ca="1" si="292"/>
        <v>2</v>
      </c>
      <c r="S889" t="str">
        <f t="shared" ca="1" si="274"/>
        <v>ER-EC-14</v>
      </c>
      <c r="T889" t="str">
        <f t="shared" ca="1" si="281"/>
        <v>WTA</v>
      </c>
      <c r="U889" t="str">
        <f t="shared" ca="1" si="282"/>
        <v>QF</v>
      </c>
      <c r="V889" s="37">
        <f t="shared" ca="1" si="283"/>
        <v>1103</v>
      </c>
      <c r="W889" s="37">
        <f t="shared" ca="1" si="284"/>
        <v>1290.9999999999995</v>
      </c>
      <c r="X889" s="37">
        <f t="shared" ca="1" si="275"/>
        <v>2</v>
      </c>
      <c r="Y889" s="37">
        <f t="shared" ca="1" si="285"/>
        <v>3</v>
      </c>
      <c r="Z889" s="35">
        <f t="shared" ca="1" si="293"/>
        <v>1200</v>
      </c>
      <c r="AA889" s="35">
        <f t="shared" ca="1" si="276"/>
        <v>1600</v>
      </c>
      <c r="AB889" s="35">
        <f t="shared" ca="1" si="286"/>
        <v>1200</v>
      </c>
      <c r="AC889" s="35">
        <f t="shared" ca="1" si="287"/>
        <v>1290.9999999999995</v>
      </c>
      <c r="AD889" s="35">
        <f t="shared" ca="1" si="277"/>
        <v>90.999999999999545</v>
      </c>
    </row>
    <row r="890" spans="1:30" x14ac:dyDescent="0.25">
      <c r="D890" s="37"/>
      <c r="E890" s="37"/>
      <c r="F890" s="37"/>
      <c r="G890" s="37"/>
      <c r="O890">
        <v>884</v>
      </c>
      <c r="P890">
        <f t="shared" si="290"/>
        <v>622</v>
      </c>
      <c r="Q890">
        <f t="shared" si="291"/>
        <v>1</v>
      </c>
      <c r="R890">
        <f t="shared" ca="1" si="292"/>
        <v>1</v>
      </c>
      <c r="S890" t="str">
        <f t="shared" ca="1" si="274"/>
        <v>ER-EC-14</v>
      </c>
      <c r="T890" t="str">
        <f t="shared" ca="1" si="281"/>
        <v>WTA</v>
      </c>
      <c r="U890" t="str">
        <f t="shared" ca="1" si="282"/>
        <v>QF</v>
      </c>
      <c r="V890" s="37">
        <f t="shared" ca="1" si="283"/>
        <v>1290.9999999999995</v>
      </c>
      <c r="W890" s="37">
        <f t="shared" ca="1" si="284"/>
        <v>1354.9855643044616</v>
      </c>
      <c r="X890" s="37">
        <f t="shared" ca="1" si="275"/>
        <v>3</v>
      </c>
      <c r="Y890" s="37">
        <f t="shared" ca="1" si="285"/>
        <v>3</v>
      </c>
      <c r="Z890" s="35">
        <f t="shared" ca="1" si="293"/>
        <v>1200</v>
      </c>
      <c r="AA890" s="35">
        <f t="shared" ca="1" si="276"/>
        <v>1600</v>
      </c>
      <c r="AB890" s="35">
        <f t="shared" ca="1" si="286"/>
        <v>1290.9999999999995</v>
      </c>
      <c r="AC890" s="35">
        <f t="shared" ca="1" si="287"/>
        <v>1354.9855643044616</v>
      </c>
      <c r="AD890" s="35">
        <f t="shared" ca="1" si="277"/>
        <v>63.985564304462059</v>
      </c>
    </row>
    <row r="891" spans="1:30" x14ac:dyDescent="0.25">
      <c r="D891" s="37"/>
      <c r="E891" s="37"/>
      <c r="F891" s="37"/>
      <c r="G891" s="37"/>
      <c r="O891">
        <v>885</v>
      </c>
      <c r="P891">
        <f t="shared" si="290"/>
        <v>623</v>
      </c>
      <c r="Q891">
        <f t="shared" si="291"/>
        <v>1</v>
      </c>
      <c r="R891">
        <f t="shared" ca="1" si="292"/>
        <v>1</v>
      </c>
      <c r="S891" t="str">
        <f t="shared" ca="1" si="274"/>
        <v>ER-EC-15</v>
      </c>
      <c r="T891" t="str">
        <f t="shared" ca="1" si="281"/>
        <v>TCU</v>
      </c>
      <c r="U891" t="str">
        <f t="shared" ca="1" si="282"/>
        <v>ZE</v>
      </c>
      <c r="V891" s="37">
        <f t="shared" ca="1" si="283"/>
        <v>0</v>
      </c>
      <c r="W891" s="37">
        <f t="shared" ca="1" si="284"/>
        <v>79</v>
      </c>
      <c r="X891" s="37">
        <f t="shared" ca="1" si="275"/>
        <v>0</v>
      </c>
      <c r="Y891" s="37">
        <f t="shared" ca="1" si="285"/>
        <v>0</v>
      </c>
      <c r="Z891" s="35">
        <f t="shared" ca="1" si="293"/>
        <v>0</v>
      </c>
      <c r="AA891" s="35">
        <f t="shared" ca="1" si="276"/>
        <v>400</v>
      </c>
      <c r="AB891" s="35">
        <f t="shared" ca="1" si="286"/>
        <v>0</v>
      </c>
      <c r="AC891" s="35">
        <f t="shared" ca="1" si="287"/>
        <v>79</v>
      </c>
      <c r="AD891" s="35">
        <f t="shared" ca="1" si="277"/>
        <v>79</v>
      </c>
    </row>
    <row r="892" spans="1:30" x14ac:dyDescent="0.25">
      <c r="D892" s="37"/>
      <c r="E892" s="37"/>
      <c r="F892" s="37"/>
      <c r="G892" s="37"/>
      <c r="O892">
        <v>886</v>
      </c>
      <c r="P892">
        <f t="shared" si="290"/>
        <v>624</v>
      </c>
      <c r="Q892">
        <f t="shared" si="291"/>
        <v>1</v>
      </c>
      <c r="R892">
        <f t="shared" ca="1" si="292"/>
        <v>1</v>
      </c>
      <c r="S892" t="str">
        <f t="shared" ca="1" si="274"/>
        <v>ER-EC-15</v>
      </c>
      <c r="T892" t="str">
        <f t="shared" ca="1" si="281"/>
        <v>TCU</v>
      </c>
      <c r="U892" t="str">
        <f t="shared" ca="1" si="282"/>
        <v>ZE</v>
      </c>
      <c r="V892" s="37">
        <f t="shared" ca="1" si="283"/>
        <v>79</v>
      </c>
      <c r="W892" s="37">
        <f t="shared" ca="1" si="284"/>
        <v>116</v>
      </c>
      <c r="X892" s="37">
        <f t="shared" ca="1" si="275"/>
        <v>0</v>
      </c>
      <c r="Y892" s="37">
        <f t="shared" ca="1" si="285"/>
        <v>0</v>
      </c>
      <c r="Z892" s="35">
        <f t="shared" ca="1" si="293"/>
        <v>0</v>
      </c>
      <c r="AA892" s="35">
        <f t="shared" ca="1" si="276"/>
        <v>400</v>
      </c>
      <c r="AB892" s="35">
        <f t="shared" ca="1" si="286"/>
        <v>79</v>
      </c>
      <c r="AC892" s="35">
        <f t="shared" ca="1" si="287"/>
        <v>116</v>
      </c>
      <c r="AD892" s="35">
        <f t="shared" ca="1" si="277"/>
        <v>37</v>
      </c>
    </row>
    <row r="893" spans="1:30" x14ac:dyDescent="0.25">
      <c r="D893" s="37"/>
      <c r="E893" s="37"/>
      <c r="F893" s="37"/>
      <c r="G893" s="37"/>
      <c r="O893">
        <v>887</v>
      </c>
      <c r="P893">
        <f t="shared" si="290"/>
        <v>625</v>
      </c>
      <c r="Q893">
        <f t="shared" si="291"/>
        <v>1</v>
      </c>
      <c r="R893">
        <f t="shared" ca="1" si="292"/>
        <v>1</v>
      </c>
      <c r="S893" t="str">
        <f t="shared" ca="1" si="274"/>
        <v>ER-EC-15</v>
      </c>
      <c r="T893" t="str">
        <f t="shared" ca="1" si="281"/>
        <v>LFA</v>
      </c>
      <c r="U893" t="str">
        <f t="shared" ca="1" si="282"/>
        <v>GL, DV, QZ, ZE</v>
      </c>
      <c r="V893" s="37">
        <f t="shared" ca="1" si="283"/>
        <v>116</v>
      </c>
      <c r="W893" s="37">
        <f t="shared" ca="1" si="284"/>
        <v>188</v>
      </c>
      <c r="X893" s="37">
        <f t="shared" ca="1" si="275"/>
        <v>0</v>
      </c>
      <c r="Y893" s="37">
        <f t="shared" ca="1" si="285"/>
        <v>0</v>
      </c>
      <c r="Z893" s="35">
        <f t="shared" ca="1" si="293"/>
        <v>0</v>
      </c>
      <c r="AA893" s="35">
        <f t="shared" ca="1" si="276"/>
        <v>400</v>
      </c>
      <c r="AB893" s="35">
        <f t="shared" ca="1" si="286"/>
        <v>116</v>
      </c>
      <c r="AC893" s="35">
        <f t="shared" ca="1" si="287"/>
        <v>188</v>
      </c>
      <c r="AD893" s="35">
        <f t="shared" ca="1" si="277"/>
        <v>72</v>
      </c>
    </row>
    <row r="894" spans="1:30" x14ac:dyDescent="0.25">
      <c r="D894" s="37"/>
      <c r="E894" s="37"/>
      <c r="F894" s="37"/>
      <c r="G894" s="37"/>
      <c r="O894">
        <v>888</v>
      </c>
      <c r="P894">
        <f t="shared" si="290"/>
        <v>626</v>
      </c>
      <c r="Q894">
        <f t="shared" si="291"/>
        <v>1</v>
      </c>
      <c r="R894">
        <f t="shared" ca="1" si="292"/>
        <v>1</v>
      </c>
      <c r="S894" t="str">
        <f t="shared" ref="S894:S957" ca="1" si="295">OFFSET($A$6,P894,0)</f>
        <v>ER-EC-15</v>
      </c>
      <c r="T894" t="str">
        <f t="shared" ca="1" si="281"/>
        <v>LFA</v>
      </c>
      <c r="U894" t="str">
        <f t="shared" ca="1" si="282"/>
        <v>DV</v>
      </c>
      <c r="V894" s="37">
        <f t="shared" ca="1" si="283"/>
        <v>188</v>
      </c>
      <c r="W894" s="37">
        <f t="shared" ca="1" si="284"/>
        <v>328</v>
      </c>
      <c r="X894" s="37">
        <f t="shared" ref="X894:X909" ca="1" si="296">TRUNC(V894/400)</f>
        <v>0</v>
      </c>
      <c r="Y894" s="37">
        <f t="shared" ca="1" si="285"/>
        <v>0</v>
      </c>
      <c r="Z894" s="35">
        <f t="shared" ca="1" si="293"/>
        <v>0</v>
      </c>
      <c r="AA894" s="35">
        <f t="shared" ref="AA894:AA909" ca="1" si="297">400*(Y894+1)</f>
        <v>400</v>
      </c>
      <c r="AB894" s="35">
        <f t="shared" ca="1" si="286"/>
        <v>188</v>
      </c>
      <c r="AC894" s="35">
        <f t="shared" ca="1" si="287"/>
        <v>328</v>
      </c>
      <c r="AD894" s="35">
        <f t="shared" ref="AD894:AD957" ca="1" si="298">AC894-AB894</f>
        <v>140</v>
      </c>
    </row>
    <row r="895" spans="1:30" x14ac:dyDescent="0.25">
      <c r="D895" s="37"/>
      <c r="E895" s="37"/>
      <c r="F895" s="37"/>
      <c r="G895" s="37"/>
      <c r="O895">
        <v>889</v>
      </c>
      <c r="P895">
        <f t="shared" si="290"/>
        <v>627</v>
      </c>
      <c r="Q895">
        <f t="shared" si="291"/>
        <v>1</v>
      </c>
      <c r="R895">
        <f t="shared" ca="1" si="292"/>
        <v>1</v>
      </c>
      <c r="S895" t="str">
        <f t="shared" ca="1" si="295"/>
        <v>ER-EC-15</v>
      </c>
      <c r="T895" t="str">
        <f t="shared" ca="1" si="281"/>
        <v>LFA</v>
      </c>
      <c r="U895" t="str">
        <f t="shared" ca="1" si="282"/>
        <v>DV, GL, ZE, QZ</v>
      </c>
      <c r="V895" s="37">
        <f t="shared" ca="1" si="283"/>
        <v>328</v>
      </c>
      <c r="W895" s="37">
        <f t="shared" ca="1" si="284"/>
        <v>393</v>
      </c>
      <c r="X895" s="37">
        <f t="shared" ca="1" si="296"/>
        <v>0</v>
      </c>
      <c r="Y895" s="37">
        <f t="shared" ca="1" si="285"/>
        <v>0</v>
      </c>
      <c r="Z895" s="35">
        <f t="shared" ca="1" si="293"/>
        <v>0</v>
      </c>
      <c r="AA895" s="35">
        <f t="shared" ca="1" si="297"/>
        <v>400</v>
      </c>
      <c r="AB895" s="35">
        <f t="shared" ca="1" si="286"/>
        <v>328</v>
      </c>
      <c r="AC895" s="35">
        <f t="shared" ca="1" si="287"/>
        <v>393</v>
      </c>
      <c r="AD895" s="35">
        <f t="shared" ca="1" si="298"/>
        <v>65</v>
      </c>
    </row>
    <row r="896" spans="1:30" x14ac:dyDescent="0.25">
      <c r="D896" s="37"/>
      <c r="E896" s="37"/>
      <c r="F896" s="37"/>
      <c r="G896" s="37"/>
      <c r="O896">
        <v>890</v>
      </c>
      <c r="P896">
        <f t="shared" si="290"/>
        <v>628</v>
      </c>
      <c r="Q896">
        <f t="shared" si="291"/>
        <v>1</v>
      </c>
      <c r="R896">
        <f t="shared" ca="1" si="292"/>
        <v>2</v>
      </c>
      <c r="S896" t="str">
        <f t="shared" ca="1" si="295"/>
        <v>ER-EC-15</v>
      </c>
      <c r="T896" t="str">
        <f t="shared" ca="1" si="281"/>
        <v>LFA</v>
      </c>
      <c r="U896" t="str">
        <f t="shared" ca="1" si="282"/>
        <v>GL, DV</v>
      </c>
      <c r="V896" s="37">
        <f t="shared" ca="1" si="283"/>
        <v>393</v>
      </c>
      <c r="W896" s="37">
        <f t="shared" ca="1" si="284"/>
        <v>542.99999999999977</v>
      </c>
      <c r="X896" s="37">
        <f t="shared" ca="1" si="296"/>
        <v>0</v>
      </c>
      <c r="Y896" s="37">
        <f t="shared" ca="1" si="285"/>
        <v>0</v>
      </c>
      <c r="Z896" s="35">
        <f t="shared" ca="1" si="293"/>
        <v>0</v>
      </c>
      <c r="AA896" s="35">
        <f t="shared" ca="1" si="297"/>
        <v>400</v>
      </c>
      <c r="AB896" s="35">
        <f t="shared" ca="1" si="286"/>
        <v>393</v>
      </c>
      <c r="AC896" s="35">
        <f t="shared" ca="1" si="287"/>
        <v>400</v>
      </c>
      <c r="AD896" s="35">
        <f t="shared" ca="1" si="298"/>
        <v>7</v>
      </c>
    </row>
    <row r="897" spans="4:30" x14ac:dyDescent="0.25">
      <c r="D897" s="37"/>
      <c r="E897" s="37"/>
      <c r="F897" s="37"/>
      <c r="G897" s="37"/>
      <c r="O897">
        <v>891</v>
      </c>
      <c r="P897">
        <f t="shared" si="290"/>
        <v>628</v>
      </c>
      <c r="Q897">
        <f t="shared" si="291"/>
        <v>2</v>
      </c>
      <c r="R897">
        <f t="shared" ca="1" si="292"/>
        <v>2</v>
      </c>
      <c r="S897" t="str">
        <f t="shared" ca="1" si="295"/>
        <v>ER-EC-15</v>
      </c>
      <c r="T897" t="str">
        <f t="shared" ca="1" si="281"/>
        <v>LFA</v>
      </c>
      <c r="U897" t="str">
        <f t="shared" ca="1" si="282"/>
        <v>GL, DV</v>
      </c>
      <c r="V897" s="37">
        <f t="shared" ca="1" si="283"/>
        <v>393</v>
      </c>
      <c r="W897" s="37">
        <f t="shared" ca="1" si="284"/>
        <v>542.99999999999977</v>
      </c>
      <c r="X897" s="37">
        <f t="shared" ca="1" si="296"/>
        <v>0</v>
      </c>
      <c r="Y897" s="37">
        <f t="shared" ca="1" si="285"/>
        <v>1</v>
      </c>
      <c r="Z897" s="35">
        <f t="shared" ca="1" si="293"/>
        <v>400</v>
      </c>
      <c r="AA897" s="35">
        <f t="shared" ca="1" si="297"/>
        <v>800</v>
      </c>
      <c r="AB897" s="35">
        <f t="shared" ca="1" si="286"/>
        <v>400</v>
      </c>
      <c r="AC897" s="35">
        <f t="shared" ca="1" si="287"/>
        <v>542.99999999999977</v>
      </c>
      <c r="AD897" s="35">
        <f t="shared" ca="1" si="298"/>
        <v>142.99999999999977</v>
      </c>
    </row>
    <row r="898" spans="4:30" x14ac:dyDescent="0.25">
      <c r="D898" s="37"/>
      <c r="E898" s="37"/>
      <c r="F898" s="37"/>
      <c r="G898" s="37"/>
      <c r="O898">
        <v>892</v>
      </c>
      <c r="P898">
        <f t="shared" si="290"/>
        <v>629</v>
      </c>
      <c r="Q898">
        <f t="shared" si="291"/>
        <v>1</v>
      </c>
      <c r="R898">
        <f t="shared" ca="1" si="292"/>
        <v>1</v>
      </c>
      <c r="S898" t="str">
        <f t="shared" ca="1" si="295"/>
        <v>ER-EC-15</v>
      </c>
      <c r="T898" t="str">
        <f t="shared" ca="1" si="281"/>
        <v>LFA</v>
      </c>
      <c r="U898" t="str">
        <f t="shared" ca="1" si="282"/>
        <v>GL, DV, ZE</v>
      </c>
      <c r="V898" s="37">
        <f t="shared" ca="1" si="283"/>
        <v>542.99999999999977</v>
      </c>
      <c r="W898" s="37">
        <f t="shared" ca="1" si="284"/>
        <v>563.99999999999977</v>
      </c>
      <c r="X898" s="37">
        <f t="shared" ca="1" si="296"/>
        <v>1</v>
      </c>
      <c r="Y898" s="37">
        <f t="shared" ca="1" si="285"/>
        <v>1</v>
      </c>
      <c r="Z898" s="35">
        <f t="shared" ca="1" si="293"/>
        <v>400</v>
      </c>
      <c r="AA898" s="35">
        <f t="shared" ca="1" si="297"/>
        <v>800</v>
      </c>
      <c r="AB898" s="35">
        <f t="shared" ca="1" si="286"/>
        <v>542.99999999999977</v>
      </c>
      <c r="AC898" s="35">
        <f t="shared" ca="1" si="287"/>
        <v>563.99999999999977</v>
      </c>
      <c r="AD898" s="35">
        <f t="shared" ca="1" si="298"/>
        <v>21</v>
      </c>
    </row>
    <row r="899" spans="4:30" x14ac:dyDescent="0.25">
      <c r="D899" s="37"/>
      <c r="E899" s="37"/>
      <c r="F899" s="37"/>
      <c r="G899" s="37"/>
      <c r="O899">
        <v>893</v>
      </c>
      <c r="P899">
        <f t="shared" si="290"/>
        <v>630</v>
      </c>
      <c r="Q899">
        <f t="shared" si="291"/>
        <v>1</v>
      </c>
      <c r="R899">
        <f t="shared" ca="1" si="292"/>
        <v>1</v>
      </c>
      <c r="S899" t="str">
        <f t="shared" ca="1" si="295"/>
        <v>ER-EC-15</v>
      </c>
      <c r="T899" t="str">
        <f t="shared" ca="1" si="281"/>
        <v>TCU</v>
      </c>
      <c r="U899" t="str">
        <f t="shared" ca="1" si="282"/>
        <v>ZE</v>
      </c>
      <c r="V899" s="37">
        <f t="shared" ca="1" si="283"/>
        <v>563.99999999999977</v>
      </c>
      <c r="W899" s="37">
        <f t="shared" ca="1" si="284"/>
        <v>602.99999999999977</v>
      </c>
      <c r="X899" s="37">
        <f t="shared" ca="1" si="296"/>
        <v>1</v>
      </c>
      <c r="Y899" s="37">
        <f t="shared" ca="1" si="285"/>
        <v>1</v>
      </c>
      <c r="Z899" s="35">
        <f t="shared" ca="1" si="293"/>
        <v>400</v>
      </c>
      <c r="AA899" s="35">
        <f t="shared" ca="1" si="297"/>
        <v>800</v>
      </c>
      <c r="AB899" s="35">
        <f t="shared" ca="1" si="286"/>
        <v>563.99999999999977</v>
      </c>
      <c r="AC899" s="35">
        <f t="shared" ca="1" si="287"/>
        <v>602.99999999999977</v>
      </c>
      <c r="AD899" s="35">
        <f t="shared" ca="1" si="298"/>
        <v>39</v>
      </c>
    </row>
    <row r="900" spans="4:30" x14ac:dyDescent="0.25">
      <c r="D900" s="37"/>
      <c r="E900" s="37"/>
      <c r="F900" s="37"/>
      <c r="G900" s="37"/>
      <c r="O900">
        <v>894</v>
      </c>
      <c r="P900">
        <f t="shared" si="290"/>
        <v>631</v>
      </c>
      <c r="Q900">
        <f t="shared" si="291"/>
        <v>1</v>
      </c>
      <c r="R900">
        <f t="shared" ca="1" si="292"/>
        <v>1</v>
      </c>
      <c r="S900" t="str">
        <f t="shared" ca="1" si="295"/>
        <v>ER-EC-15</v>
      </c>
      <c r="T900" t="str">
        <f t="shared" ca="1" si="281"/>
        <v>TCU</v>
      </c>
      <c r="U900" t="str">
        <f t="shared" ca="1" si="282"/>
        <v>ZE</v>
      </c>
      <c r="V900" s="37">
        <f t="shared" ca="1" si="283"/>
        <v>602.99999999999977</v>
      </c>
      <c r="W900" s="37">
        <f t="shared" ca="1" si="284"/>
        <v>639.99999999999977</v>
      </c>
      <c r="X900" s="37">
        <f t="shared" ca="1" si="296"/>
        <v>1</v>
      </c>
      <c r="Y900" s="37">
        <f t="shared" ca="1" si="285"/>
        <v>1</v>
      </c>
      <c r="Z900" s="35">
        <f t="shared" ca="1" si="293"/>
        <v>400</v>
      </c>
      <c r="AA900" s="35">
        <f t="shared" ca="1" si="297"/>
        <v>800</v>
      </c>
      <c r="AB900" s="35">
        <f t="shared" ca="1" si="286"/>
        <v>602.99999999999977</v>
      </c>
      <c r="AC900" s="35">
        <f t="shared" ca="1" si="287"/>
        <v>639.99999999999977</v>
      </c>
      <c r="AD900" s="35">
        <f t="shared" ca="1" si="298"/>
        <v>37</v>
      </c>
    </row>
    <row r="901" spans="4:30" x14ac:dyDescent="0.25">
      <c r="D901" s="37"/>
      <c r="E901" s="37"/>
      <c r="F901" s="37"/>
      <c r="G901" s="37"/>
      <c r="O901">
        <v>895</v>
      </c>
      <c r="P901">
        <f t="shared" si="290"/>
        <v>632</v>
      </c>
      <c r="Q901">
        <f t="shared" si="291"/>
        <v>1</v>
      </c>
      <c r="R901">
        <f t="shared" ca="1" si="292"/>
        <v>2</v>
      </c>
      <c r="S901" t="str">
        <f t="shared" ca="1" si="295"/>
        <v>ER-EC-15</v>
      </c>
      <c r="T901" t="str">
        <f t="shared" ca="1" si="281"/>
        <v>LFA</v>
      </c>
      <c r="U901" t="str">
        <f t="shared" ca="1" si="282"/>
        <v>GL, ZE, DV</v>
      </c>
      <c r="V901" s="37">
        <f t="shared" ca="1" si="283"/>
        <v>639.99999999999977</v>
      </c>
      <c r="W901" s="37">
        <f t="shared" ca="1" si="284"/>
        <v>828</v>
      </c>
      <c r="X901" s="37">
        <f t="shared" ca="1" si="296"/>
        <v>1</v>
      </c>
      <c r="Y901" s="37">
        <f t="shared" ca="1" si="285"/>
        <v>1</v>
      </c>
      <c r="Z901" s="35">
        <f t="shared" ca="1" si="293"/>
        <v>400</v>
      </c>
      <c r="AA901" s="35">
        <f t="shared" ca="1" si="297"/>
        <v>800</v>
      </c>
      <c r="AB901" s="35">
        <f t="shared" ca="1" si="286"/>
        <v>639.99999999999977</v>
      </c>
      <c r="AC901" s="35">
        <f t="shared" ca="1" si="287"/>
        <v>800</v>
      </c>
      <c r="AD901" s="35">
        <f t="shared" ca="1" si="298"/>
        <v>160.00000000000023</v>
      </c>
    </row>
    <row r="902" spans="4:30" x14ac:dyDescent="0.25">
      <c r="D902" s="37"/>
      <c r="E902" s="37"/>
      <c r="F902" s="37"/>
      <c r="G902" s="37"/>
      <c r="O902">
        <v>896</v>
      </c>
      <c r="P902">
        <f t="shared" si="290"/>
        <v>632</v>
      </c>
      <c r="Q902">
        <f t="shared" si="291"/>
        <v>2</v>
      </c>
      <c r="R902">
        <f t="shared" ca="1" si="292"/>
        <v>2</v>
      </c>
      <c r="S902" t="str">
        <f t="shared" ca="1" si="295"/>
        <v>ER-EC-15</v>
      </c>
      <c r="T902" t="str">
        <f t="shared" ca="1" si="281"/>
        <v>LFA</v>
      </c>
      <c r="U902" t="str">
        <f t="shared" ca="1" si="282"/>
        <v>GL, ZE, DV</v>
      </c>
      <c r="V902" s="37">
        <f t="shared" ca="1" si="283"/>
        <v>639.99999999999977</v>
      </c>
      <c r="W902" s="37">
        <f t="shared" ca="1" si="284"/>
        <v>828</v>
      </c>
      <c r="X902" s="37">
        <f t="shared" ca="1" si="296"/>
        <v>1</v>
      </c>
      <c r="Y902" s="37">
        <f t="shared" ca="1" si="285"/>
        <v>2</v>
      </c>
      <c r="Z902" s="35">
        <f t="shared" ca="1" si="293"/>
        <v>800</v>
      </c>
      <c r="AA902" s="35">
        <f t="shared" ca="1" si="297"/>
        <v>1200</v>
      </c>
      <c r="AB902" s="35">
        <f t="shared" ca="1" si="286"/>
        <v>800</v>
      </c>
      <c r="AC902" s="35">
        <f t="shared" ca="1" si="287"/>
        <v>828</v>
      </c>
      <c r="AD902" s="35">
        <f t="shared" ca="1" si="298"/>
        <v>28</v>
      </c>
    </row>
    <row r="903" spans="4:30" x14ac:dyDescent="0.25">
      <c r="D903" s="37"/>
      <c r="E903" s="37"/>
      <c r="F903" s="37"/>
      <c r="G903" s="37"/>
      <c r="O903">
        <v>897</v>
      </c>
      <c r="P903">
        <f t="shared" si="290"/>
        <v>633</v>
      </c>
      <c r="Q903">
        <f t="shared" si="291"/>
        <v>1</v>
      </c>
      <c r="R903">
        <f t="shared" ca="1" si="292"/>
        <v>1</v>
      </c>
      <c r="S903" t="str">
        <f t="shared" ca="1" si="295"/>
        <v>ER-EC-15</v>
      </c>
      <c r="T903" t="str">
        <f t="shared" ref="T903:T966" ca="1" si="299">OFFSET($B$6,$P903,0)</f>
        <v>TCU</v>
      </c>
      <c r="U903" t="str">
        <f t="shared" ref="U903:U966" ca="1" si="300">OFFSET($C$6,$P903,0)</f>
        <v>ZE, QF, CC</v>
      </c>
      <c r="V903" s="37">
        <f t="shared" ref="V903:V966" ca="1" si="301">OFFSET($I$6,$P903,0)</f>
        <v>828</v>
      </c>
      <c r="W903" s="37">
        <f t="shared" ref="W903:W966" ca="1" si="302">OFFSET($J$6,$P903,0)</f>
        <v>928</v>
      </c>
      <c r="X903" s="37">
        <f t="shared" ca="1" si="296"/>
        <v>2</v>
      </c>
      <c r="Y903" s="37">
        <f t="shared" ref="Y903:Y966" ca="1" si="303">IF(Q903=1,X903,Y902+1)</f>
        <v>2</v>
      </c>
      <c r="Z903" s="35">
        <f t="shared" ca="1" si="293"/>
        <v>800</v>
      </c>
      <c r="AA903" s="35">
        <f t="shared" ca="1" si="297"/>
        <v>1200</v>
      </c>
      <c r="AB903" s="35">
        <f t="shared" ref="AB903:AB966" ca="1" si="304">IF(Q903=1,V903,Z903)</f>
        <v>828</v>
      </c>
      <c r="AC903" s="35">
        <f t="shared" ref="AC903:AC966" ca="1" si="305">IF(Q903=R903,W903,AA903)</f>
        <v>928</v>
      </c>
      <c r="AD903" s="35">
        <f t="shared" ca="1" si="298"/>
        <v>100</v>
      </c>
    </row>
    <row r="904" spans="4:30" x14ac:dyDescent="0.25">
      <c r="D904" s="37"/>
      <c r="E904" s="37"/>
      <c r="F904" s="37"/>
      <c r="G904" s="37"/>
      <c r="O904">
        <v>898</v>
      </c>
      <c r="P904">
        <f t="shared" ref="P904:P967" si="306">MATCH(O904,$L$7:$L$99991)</f>
        <v>634</v>
      </c>
      <c r="Q904">
        <f t="shared" ref="Q904:Q967" si="307">IF(P904=P903,Q903+1,1)</f>
        <v>1</v>
      </c>
      <c r="R904">
        <f t="shared" ref="R904:R967" ca="1" si="308">OFFSET($K$6,P904,0)</f>
        <v>1</v>
      </c>
      <c r="S904" t="str">
        <f t="shared" ca="1" si="295"/>
        <v>ER-EC-15</v>
      </c>
      <c r="T904" t="str">
        <f t="shared" ca="1" si="299"/>
        <v>WTA</v>
      </c>
      <c r="U904" t="str">
        <f t="shared" ca="1" si="300"/>
        <v>DV, QF</v>
      </c>
      <c r="V904" s="37">
        <f t="shared" ca="1" si="301"/>
        <v>928</v>
      </c>
      <c r="W904" s="37">
        <f t="shared" ca="1" si="302"/>
        <v>938</v>
      </c>
      <c r="X904" s="37">
        <f t="shared" ca="1" si="296"/>
        <v>2</v>
      </c>
      <c r="Y904" s="37">
        <f t="shared" ca="1" si="303"/>
        <v>2</v>
      </c>
      <c r="Z904" s="35">
        <f t="shared" ref="Z904:Z967" ca="1" si="309">AA904-400</f>
        <v>800</v>
      </c>
      <c r="AA904" s="35">
        <f t="shared" ca="1" si="297"/>
        <v>1200</v>
      </c>
      <c r="AB904" s="35">
        <f t="shared" ca="1" si="304"/>
        <v>928</v>
      </c>
      <c r="AC904" s="35">
        <f t="shared" ca="1" si="305"/>
        <v>938</v>
      </c>
      <c r="AD904" s="35">
        <f t="shared" ca="1" si="298"/>
        <v>10</v>
      </c>
    </row>
    <row r="905" spans="4:30" x14ac:dyDescent="0.25">
      <c r="D905" s="37"/>
      <c r="E905" s="37"/>
      <c r="F905" s="37"/>
      <c r="G905" s="37"/>
      <c r="O905">
        <v>899</v>
      </c>
      <c r="P905">
        <f t="shared" si="306"/>
        <v>635</v>
      </c>
      <c r="Q905">
        <f t="shared" si="307"/>
        <v>1</v>
      </c>
      <c r="R905">
        <f t="shared" ca="1" si="308"/>
        <v>1</v>
      </c>
      <c r="S905" t="str">
        <f t="shared" ca="1" si="295"/>
        <v>ER-EC-15</v>
      </c>
      <c r="T905" t="str">
        <f t="shared" ca="1" si="299"/>
        <v>WTA</v>
      </c>
      <c r="U905" t="str">
        <f t="shared" ca="1" si="300"/>
        <v>QF</v>
      </c>
      <c r="V905" s="37">
        <f t="shared" ca="1" si="301"/>
        <v>938</v>
      </c>
      <c r="W905" s="37">
        <f t="shared" ca="1" si="302"/>
        <v>1156</v>
      </c>
      <c r="X905" s="37">
        <f t="shared" ca="1" si="296"/>
        <v>2</v>
      </c>
      <c r="Y905" s="37">
        <f t="shared" ca="1" si="303"/>
        <v>2</v>
      </c>
      <c r="Z905" s="35">
        <f t="shared" ca="1" si="309"/>
        <v>800</v>
      </c>
      <c r="AA905" s="35">
        <f t="shared" ca="1" si="297"/>
        <v>1200</v>
      </c>
      <c r="AB905" s="35">
        <f t="shared" ca="1" si="304"/>
        <v>938</v>
      </c>
      <c r="AC905" s="35">
        <f t="shared" ca="1" si="305"/>
        <v>1156</v>
      </c>
      <c r="AD905" s="35">
        <f t="shared" ca="1" si="298"/>
        <v>218</v>
      </c>
    </row>
    <row r="906" spans="4:30" x14ac:dyDescent="0.25">
      <c r="D906" s="37"/>
      <c r="E906" s="37"/>
      <c r="F906" s="37"/>
      <c r="G906" s="37"/>
      <c r="O906">
        <v>900</v>
      </c>
      <c r="P906">
        <f t="shared" si="306"/>
        <v>636</v>
      </c>
      <c r="Q906">
        <f t="shared" si="307"/>
        <v>1</v>
      </c>
      <c r="R906">
        <f t="shared" ca="1" si="308"/>
        <v>1</v>
      </c>
      <c r="S906" t="str">
        <f t="shared" ca="1" si="295"/>
        <v>ER-EC-15</v>
      </c>
      <c r="T906" t="str">
        <f t="shared" ca="1" si="299"/>
        <v>WTA</v>
      </c>
      <c r="U906" t="str">
        <f t="shared" ca="1" si="300"/>
        <v>DV, GL, QZ</v>
      </c>
      <c r="V906" s="37">
        <f t="shared" ca="1" si="301"/>
        <v>1156</v>
      </c>
      <c r="W906" s="37">
        <f t="shared" ca="1" si="302"/>
        <v>1189</v>
      </c>
      <c r="X906" s="37">
        <f t="shared" ca="1" si="296"/>
        <v>2</v>
      </c>
      <c r="Y906" s="37">
        <f t="shared" ca="1" si="303"/>
        <v>2</v>
      </c>
      <c r="Z906" s="35">
        <f t="shared" ca="1" si="309"/>
        <v>800</v>
      </c>
      <c r="AA906" s="35">
        <f t="shared" ca="1" si="297"/>
        <v>1200</v>
      </c>
      <c r="AB906" s="35">
        <f t="shared" ca="1" si="304"/>
        <v>1156</v>
      </c>
      <c r="AC906" s="35">
        <f t="shared" ca="1" si="305"/>
        <v>1189</v>
      </c>
      <c r="AD906" s="35">
        <f t="shared" ca="1" si="298"/>
        <v>33</v>
      </c>
    </row>
    <row r="907" spans="4:30" x14ac:dyDescent="0.25">
      <c r="D907" s="37"/>
      <c r="E907" s="37"/>
      <c r="F907" s="37"/>
      <c r="G907" s="37"/>
      <c r="O907">
        <v>901</v>
      </c>
      <c r="P907">
        <f t="shared" si="306"/>
        <v>637</v>
      </c>
      <c r="Q907">
        <f t="shared" si="307"/>
        <v>1</v>
      </c>
      <c r="R907">
        <f t="shared" ca="1" si="308"/>
        <v>1</v>
      </c>
      <c r="S907" t="str">
        <f t="shared" ca="1" si="295"/>
        <v>ER-EC-15</v>
      </c>
      <c r="T907" t="str">
        <f t="shared" ca="1" si="299"/>
        <v>WTA</v>
      </c>
      <c r="U907" t="str">
        <f t="shared" ca="1" si="300"/>
        <v>QF</v>
      </c>
      <c r="V907" s="37">
        <f t="shared" ca="1" si="301"/>
        <v>1189</v>
      </c>
      <c r="W907" s="37">
        <f t="shared" ca="1" si="302"/>
        <v>1198</v>
      </c>
      <c r="X907" s="37">
        <f t="shared" ca="1" si="296"/>
        <v>2</v>
      </c>
      <c r="Y907" s="37">
        <f t="shared" ca="1" si="303"/>
        <v>2</v>
      </c>
      <c r="Z907" s="35">
        <f t="shared" ca="1" si="309"/>
        <v>800</v>
      </c>
      <c r="AA907" s="35">
        <f t="shared" ca="1" si="297"/>
        <v>1200</v>
      </c>
      <c r="AB907" s="35">
        <f t="shared" ca="1" si="304"/>
        <v>1189</v>
      </c>
      <c r="AC907" s="35">
        <f t="shared" ca="1" si="305"/>
        <v>1198</v>
      </c>
      <c r="AD907" s="35">
        <f t="shared" ca="1" si="298"/>
        <v>9</v>
      </c>
    </row>
    <row r="908" spans="4:30" x14ac:dyDescent="0.25">
      <c r="D908" s="37"/>
      <c r="E908" s="37"/>
      <c r="F908" s="37"/>
      <c r="G908" s="37"/>
      <c r="O908">
        <v>902</v>
      </c>
      <c r="P908">
        <f t="shared" si="306"/>
        <v>638</v>
      </c>
      <c r="Q908">
        <f t="shared" si="307"/>
        <v>1</v>
      </c>
      <c r="R908">
        <f t="shared" ca="1" si="308"/>
        <v>2</v>
      </c>
      <c r="S908" t="str">
        <f t="shared" ca="1" si="295"/>
        <v>ER-EC-15</v>
      </c>
      <c r="T908" t="str">
        <f t="shared" ca="1" si="299"/>
        <v>TCU</v>
      </c>
      <c r="U908" t="str">
        <f t="shared" ca="1" si="300"/>
        <v>QF, AR</v>
      </c>
      <c r="V908" s="37">
        <f t="shared" ca="1" si="301"/>
        <v>1198</v>
      </c>
      <c r="W908" s="37">
        <f t="shared" ca="1" si="302"/>
        <v>1371</v>
      </c>
      <c r="X908" s="37">
        <f t="shared" ca="1" si="296"/>
        <v>2</v>
      </c>
      <c r="Y908" s="37">
        <f t="shared" ca="1" si="303"/>
        <v>2</v>
      </c>
      <c r="Z908" s="35">
        <f t="shared" ca="1" si="309"/>
        <v>800</v>
      </c>
      <c r="AA908" s="35">
        <f t="shared" ca="1" si="297"/>
        <v>1200</v>
      </c>
      <c r="AB908" s="35">
        <f t="shared" ca="1" si="304"/>
        <v>1198</v>
      </c>
      <c r="AC908" s="35">
        <f t="shared" ca="1" si="305"/>
        <v>1200</v>
      </c>
      <c r="AD908" s="35">
        <f t="shared" ca="1" si="298"/>
        <v>2</v>
      </c>
    </row>
    <row r="909" spans="4:30" x14ac:dyDescent="0.25">
      <c r="D909" s="37"/>
      <c r="E909" s="37"/>
      <c r="F909" s="37"/>
      <c r="G909" s="37"/>
      <c r="O909">
        <v>903</v>
      </c>
      <c r="P909">
        <f t="shared" si="306"/>
        <v>638</v>
      </c>
      <c r="Q909">
        <f t="shared" si="307"/>
        <v>2</v>
      </c>
      <c r="R909">
        <f t="shared" ca="1" si="308"/>
        <v>2</v>
      </c>
      <c r="S909" t="str">
        <f t="shared" ca="1" si="295"/>
        <v>ER-EC-15</v>
      </c>
      <c r="T909" t="str">
        <f t="shared" ca="1" si="299"/>
        <v>TCU</v>
      </c>
      <c r="U909" t="str">
        <f t="shared" ca="1" si="300"/>
        <v>QF, AR</v>
      </c>
      <c r="V909" s="37">
        <f t="shared" ca="1" si="301"/>
        <v>1198</v>
      </c>
      <c r="W909" s="37">
        <f t="shared" ca="1" si="302"/>
        <v>1371</v>
      </c>
      <c r="X909" s="37">
        <f t="shared" ca="1" si="296"/>
        <v>2</v>
      </c>
      <c r="Y909" s="37">
        <f t="shared" ca="1" si="303"/>
        <v>3</v>
      </c>
      <c r="Z909" s="35">
        <f t="shared" ca="1" si="309"/>
        <v>1200</v>
      </c>
      <c r="AA909" s="35">
        <f t="shared" ca="1" si="297"/>
        <v>1600</v>
      </c>
      <c r="AB909" s="35">
        <f t="shared" ca="1" si="304"/>
        <v>1200</v>
      </c>
      <c r="AC909" s="35">
        <f t="shared" ca="1" si="305"/>
        <v>1371</v>
      </c>
      <c r="AD909" s="35">
        <f t="shared" ca="1" si="298"/>
        <v>171</v>
      </c>
    </row>
    <row r="910" spans="4:30" x14ac:dyDescent="0.25">
      <c r="D910" s="37"/>
      <c r="E910" s="37"/>
      <c r="F910" s="37"/>
      <c r="G910" s="37"/>
      <c r="O910">
        <v>904</v>
      </c>
      <c r="P910">
        <f t="shared" si="306"/>
        <v>639</v>
      </c>
      <c r="Q910">
        <f t="shared" si="307"/>
        <v>1</v>
      </c>
      <c r="R910">
        <f t="shared" ca="1" si="308"/>
        <v>1</v>
      </c>
      <c r="S910" t="str">
        <f t="shared" ca="1" si="295"/>
        <v>ER-EC-15</v>
      </c>
      <c r="T910" t="str">
        <f t="shared" ca="1" si="299"/>
        <v>TCU</v>
      </c>
      <c r="U910" t="str">
        <f t="shared" ca="1" si="300"/>
        <v>QF, AR</v>
      </c>
      <c r="V910" s="37">
        <f t="shared" ca="1" si="301"/>
        <v>1371</v>
      </c>
      <c r="W910" s="37">
        <f t="shared" ca="1" si="302"/>
        <v>1468</v>
      </c>
      <c r="X910" s="37">
        <f t="shared" ref="X910:X913" ca="1" si="310">TRUNC(V910/400)</f>
        <v>3</v>
      </c>
      <c r="Y910" s="37">
        <f t="shared" ca="1" si="303"/>
        <v>3</v>
      </c>
      <c r="Z910" s="35">
        <f t="shared" ca="1" si="309"/>
        <v>1200</v>
      </c>
      <c r="AA910" s="35">
        <f ca="1">400*(Y910+1)</f>
        <v>1600</v>
      </c>
      <c r="AB910" s="35">
        <f t="shared" ca="1" si="304"/>
        <v>1371</v>
      </c>
      <c r="AC910" s="35">
        <f t="shared" ca="1" si="305"/>
        <v>1468</v>
      </c>
      <c r="AD910" s="35">
        <f t="shared" ca="1" si="298"/>
        <v>97</v>
      </c>
    </row>
    <row r="911" spans="4:30" x14ac:dyDescent="0.25">
      <c r="D911" s="37"/>
      <c r="E911" s="37"/>
      <c r="F911" s="37"/>
      <c r="G911" s="37"/>
      <c r="O911">
        <v>905</v>
      </c>
      <c r="P911">
        <f t="shared" si="306"/>
        <v>640</v>
      </c>
      <c r="Q911">
        <f t="shared" si="307"/>
        <v>1</v>
      </c>
      <c r="R911">
        <f t="shared" ca="1" si="308"/>
        <v>1</v>
      </c>
      <c r="S911" t="str">
        <f t="shared" ca="1" si="295"/>
        <v>ER-EC-15</v>
      </c>
      <c r="T911" t="str">
        <f t="shared" ca="1" si="299"/>
        <v>TCU</v>
      </c>
      <c r="U911" t="str">
        <f t="shared" ca="1" si="300"/>
        <v>QF</v>
      </c>
      <c r="V911" s="37">
        <f t="shared" ca="1" si="301"/>
        <v>1468</v>
      </c>
      <c r="W911" s="37">
        <f t="shared" ca="1" si="302"/>
        <v>1557</v>
      </c>
      <c r="X911" s="37">
        <f t="shared" ca="1" si="310"/>
        <v>3</v>
      </c>
      <c r="Y911" s="37">
        <f t="shared" ca="1" si="303"/>
        <v>3</v>
      </c>
      <c r="Z911" s="35">
        <f t="shared" ca="1" si="309"/>
        <v>1200</v>
      </c>
      <c r="AA911" s="35">
        <f ca="1">400*(Y911+1)</f>
        <v>1600</v>
      </c>
      <c r="AB911" s="35">
        <f t="shared" ca="1" si="304"/>
        <v>1468</v>
      </c>
      <c r="AC911" s="35">
        <f t="shared" ca="1" si="305"/>
        <v>1557</v>
      </c>
      <c r="AD911" s="35">
        <f t="shared" ca="1" si="298"/>
        <v>89</v>
      </c>
    </row>
    <row r="912" spans="4:30" x14ac:dyDescent="0.25">
      <c r="D912" s="37"/>
      <c r="E912" s="37"/>
      <c r="F912" s="37"/>
      <c r="G912" s="37"/>
      <c r="O912">
        <v>906</v>
      </c>
      <c r="P912">
        <f t="shared" si="306"/>
        <v>641</v>
      </c>
      <c r="Q912">
        <f t="shared" si="307"/>
        <v>1</v>
      </c>
      <c r="R912">
        <f t="shared" ca="1" si="308"/>
        <v>2</v>
      </c>
      <c r="S912" t="str">
        <f t="shared" ca="1" si="295"/>
        <v>ER-EC-15</v>
      </c>
      <c r="T912" t="str">
        <f t="shared" ca="1" si="299"/>
        <v>WTA</v>
      </c>
      <c r="U912" t="str">
        <f t="shared" ca="1" si="300"/>
        <v>QF</v>
      </c>
      <c r="V912" s="37">
        <f t="shared" ca="1" si="301"/>
        <v>1557</v>
      </c>
      <c r="W912" s="37">
        <f t="shared" ca="1" si="302"/>
        <v>1619</v>
      </c>
      <c r="X912" s="37">
        <f t="shared" ca="1" si="310"/>
        <v>3</v>
      </c>
      <c r="Y912" s="37">
        <f t="shared" ca="1" si="303"/>
        <v>3</v>
      </c>
      <c r="Z912" s="35">
        <f t="shared" ca="1" si="309"/>
        <v>1200</v>
      </c>
      <c r="AA912" s="35">
        <f ca="1">400*(Y912+1)</f>
        <v>1600</v>
      </c>
      <c r="AB912" s="35">
        <f t="shared" ca="1" si="304"/>
        <v>1557</v>
      </c>
      <c r="AC912" s="35">
        <f t="shared" ca="1" si="305"/>
        <v>1600</v>
      </c>
      <c r="AD912" s="35">
        <f t="shared" ca="1" si="298"/>
        <v>43</v>
      </c>
    </row>
    <row r="913" spans="4:30" x14ac:dyDescent="0.25">
      <c r="D913" s="37"/>
      <c r="E913" s="37"/>
      <c r="F913" s="37"/>
      <c r="G913" s="37"/>
      <c r="O913">
        <v>907</v>
      </c>
      <c r="P913">
        <f t="shared" si="306"/>
        <v>641</v>
      </c>
      <c r="Q913">
        <f t="shared" si="307"/>
        <v>2</v>
      </c>
      <c r="R913">
        <f t="shared" ca="1" si="308"/>
        <v>2</v>
      </c>
      <c r="S913" t="str">
        <f t="shared" ca="1" si="295"/>
        <v>ER-EC-15</v>
      </c>
      <c r="T913" t="str">
        <f t="shared" ca="1" si="299"/>
        <v>WTA</v>
      </c>
      <c r="U913" t="str">
        <f t="shared" ca="1" si="300"/>
        <v>QF</v>
      </c>
      <c r="V913" s="37">
        <f t="shared" ca="1" si="301"/>
        <v>1557</v>
      </c>
      <c r="W913" s="37">
        <f t="shared" ca="1" si="302"/>
        <v>1619</v>
      </c>
      <c r="X913" s="37">
        <f t="shared" ca="1" si="310"/>
        <v>3</v>
      </c>
      <c r="Y913" s="37">
        <f t="shared" ca="1" si="303"/>
        <v>4</v>
      </c>
      <c r="Z913" s="35">
        <f t="shared" ca="1" si="309"/>
        <v>1600</v>
      </c>
      <c r="AA913" s="35">
        <f ca="1">400*(Y913+1)</f>
        <v>2000</v>
      </c>
      <c r="AB913" s="35">
        <f t="shared" ca="1" si="304"/>
        <v>1600</v>
      </c>
      <c r="AC913" s="35">
        <f t="shared" ca="1" si="305"/>
        <v>1619</v>
      </c>
      <c r="AD913" s="35">
        <f t="shared" ca="1" si="298"/>
        <v>19</v>
      </c>
    </row>
    <row r="914" spans="4:30" x14ac:dyDescent="0.25">
      <c r="D914" s="37"/>
      <c r="E914" s="37"/>
      <c r="F914" s="37"/>
      <c r="G914" s="37"/>
      <c r="O914">
        <v>908</v>
      </c>
      <c r="P914">
        <f t="shared" si="306"/>
        <v>642</v>
      </c>
      <c r="Q914">
        <f t="shared" si="307"/>
        <v>1</v>
      </c>
      <c r="R914">
        <f t="shared" ca="1" si="308"/>
        <v>1</v>
      </c>
      <c r="S914" t="str">
        <f t="shared" ca="1" si="295"/>
        <v>ER-EC-15</v>
      </c>
      <c r="T914" t="str">
        <f t="shared" ca="1" si="299"/>
        <v>WTA</v>
      </c>
      <c r="U914" t="str">
        <f t="shared" ca="1" si="300"/>
        <v>QF</v>
      </c>
      <c r="V914" s="37">
        <f t="shared" ca="1" si="301"/>
        <v>1619</v>
      </c>
      <c r="W914" s="37">
        <f t="shared" ca="1" si="302"/>
        <v>1871</v>
      </c>
      <c r="X914" s="37">
        <f t="shared" ref="X914:X961" ca="1" si="311">TRUNC(V914/400)</f>
        <v>4</v>
      </c>
      <c r="Y914" s="37">
        <f t="shared" ca="1" si="303"/>
        <v>4</v>
      </c>
      <c r="Z914" s="35">
        <f t="shared" ca="1" si="309"/>
        <v>1600</v>
      </c>
      <c r="AA914" s="35">
        <f t="shared" ref="AA914:AA961" ca="1" si="312">400*(Y914+1)</f>
        <v>2000</v>
      </c>
      <c r="AB914" s="35">
        <f t="shared" ca="1" si="304"/>
        <v>1619</v>
      </c>
      <c r="AC914" s="35">
        <f t="shared" ca="1" si="305"/>
        <v>1871</v>
      </c>
      <c r="AD914" s="35">
        <f t="shared" ca="1" si="298"/>
        <v>252</v>
      </c>
    </row>
    <row r="915" spans="4:30" x14ac:dyDescent="0.25">
      <c r="D915" s="37"/>
      <c r="E915" s="37"/>
      <c r="F915" s="37"/>
      <c r="G915" s="37"/>
      <c r="O915">
        <v>909</v>
      </c>
      <c r="P915">
        <f t="shared" si="306"/>
        <v>643</v>
      </c>
      <c r="Q915">
        <f t="shared" si="307"/>
        <v>1</v>
      </c>
      <c r="R915">
        <f t="shared" ca="1" si="308"/>
        <v>2</v>
      </c>
      <c r="S915" t="str">
        <f t="shared" ca="1" si="295"/>
        <v>ER-EC-15</v>
      </c>
      <c r="T915" t="str">
        <f t="shared" ca="1" si="299"/>
        <v>TCU</v>
      </c>
      <c r="U915" t="str">
        <f t="shared" ca="1" si="300"/>
        <v>QF, PY</v>
      </c>
      <c r="V915" s="37">
        <f t="shared" ca="1" si="301"/>
        <v>1871</v>
      </c>
      <c r="W915" s="37">
        <f t="shared" ca="1" si="302"/>
        <v>2033</v>
      </c>
      <c r="X915" s="37">
        <f t="shared" ca="1" si="311"/>
        <v>4</v>
      </c>
      <c r="Y915" s="37">
        <f t="shared" ca="1" si="303"/>
        <v>4</v>
      </c>
      <c r="Z915" s="35">
        <f t="shared" ca="1" si="309"/>
        <v>1600</v>
      </c>
      <c r="AA915" s="35">
        <f t="shared" ca="1" si="312"/>
        <v>2000</v>
      </c>
      <c r="AB915" s="35">
        <f t="shared" ca="1" si="304"/>
        <v>1871</v>
      </c>
      <c r="AC915" s="35">
        <f t="shared" ca="1" si="305"/>
        <v>2000</v>
      </c>
      <c r="AD915" s="35">
        <f t="shared" ca="1" si="298"/>
        <v>129</v>
      </c>
    </row>
    <row r="916" spans="4:30" x14ac:dyDescent="0.25">
      <c r="D916" s="37"/>
      <c r="E916" s="37"/>
      <c r="F916" s="37"/>
      <c r="G916" s="37"/>
      <c r="O916">
        <v>910</v>
      </c>
      <c r="P916">
        <f t="shared" si="306"/>
        <v>643</v>
      </c>
      <c r="Q916">
        <f t="shared" si="307"/>
        <v>2</v>
      </c>
      <c r="R916">
        <f t="shared" ca="1" si="308"/>
        <v>2</v>
      </c>
      <c r="S916" t="str">
        <f t="shared" ca="1" si="295"/>
        <v>ER-EC-15</v>
      </c>
      <c r="T916" t="str">
        <f t="shared" ca="1" si="299"/>
        <v>TCU</v>
      </c>
      <c r="U916" t="str">
        <f t="shared" ca="1" si="300"/>
        <v>QF, PY</v>
      </c>
      <c r="V916" s="37">
        <f t="shared" ca="1" si="301"/>
        <v>1871</v>
      </c>
      <c r="W916" s="37">
        <f t="shared" ca="1" si="302"/>
        <v>2033</v>
      </c>
      <c r="X916" s="37">
        <f t="shared" ca="1" si="311"/>
        <v>4</v>
      </c>
      <c r="Y916" s="37">
        <f t="shared" ca="1" si="303"/>
        <v>5</v>
      </c>
      <c r="Z916" s="35">
        <f t="shared" ca="1" si="309"/>
        <v>2000</v>
      </c>
      <c r="AA916" s="35">
        <f t="shared" ca="1" si="312"/>
        <v>2400</v>
      </c>
      <c r="AB916" s="35">
        <f t="shared" ca="1" si="304"/>
        <v>2000</v>
      </c>
      <c r="AC916" s="35">
        <f t="shared" ca="1" si="305"/>
        <v>2033</v>
      </c>
      <c r="AD916" s="35">
        <f t="shared" ca="1" si="298"/>
        <v>33</v>
      </c>
    </row>
    <row r="917" spans="4:30" x14ac:dyDescent="0.25">
      <c r="D917" s="37"/>
      <c r="E917" s="37"/>
      <c r="F917" s="37"/>
      <c r="G917" s="37"/>
      <c r="O917">
        <v>911</v>
      </c>
      <c r="P917">
        <f t="shared" si="306"/>
        <v>644</v>
      </c>
      <c r="Q917">
        <f t="shared" si="307"/>
        <v>1</v>
      </c>
      <c r="R917">
        <f t="shared" ca="1" si="308"/>
        <v>1</v>
      </c>
      <c r="S917" t="str">
        <f t="shared" ca="1" si="295"/>
        <v>ER-EC-15</v>
      </c>
      <c r="T917" t="str">
        <f t="shared" ca="1" si="299"/>
        <v>TCU</v>
      </c>
      <c r="U917" t="str">
        <f t="shared" ca="1" si="300"/>
        <v>QF</v>
      </c>
      <c r="V917" s="37">
        <f t="shared" ca="1" si="301"/>
        <v>2033</v>
      </c>
      <c r="W917" s="37">
        <f t="shared" ca="1" si="302"/>
        <v>2067.5275590551182</v>
      </c>
      <c r="X917" s="37">
        <f t="shared" ca="1" si="311"/>
        <v>5</v>
      </c>
      <c r="Y917" s="37">
        <f t="shared" ca="1" si="303"/>
        <v>5</v>
      </c>
      <c r="Z917" s="35">
        <f t="shared" ca="1" si="309"/>
        <v>2000</v>
      </c>
      <c r="AA917" s="35">
        <f t="shared" ca="1" si="312"/>
        <v>2400</v>
      </c>
      <c r="AB917" s="35">
        <f t="shared" ca="1" si="304"/>
        <v>2033</v>
      </c>
      <c r="AC917" s="35">
        <f t="shared" ca="1" si="305"/>
        <v>2067.5275590551182</v>
      </c>
      <c r="AD917" s="35">
        <f t="shared" ca="1" si="298"/>
        <v>34.527559055118218</v>
      </c>
    </row>
    <row r="918" spans="4:30" x14ac:dyDescent="0.25">
      <c r="D918" s="37"/>
      <c r="E918" s="37"/>
      <c r="F918" s="37"/>
      <c r="G918" s="37"/>
      <c r="O918">
        <v>912</v>
      </c>
      <c r="P918">
        <f t="shared" si="306"/>
        <v>645</v>
      </c>
      <c r="Q918">
        <f t="shared" si="307"/>
        <v>1</v>
      </c>
      <c r="R918">
        <f t="shared" ca="1" si="308"/>
        <v>1</v>
      </c>
      <c r="S918" t="str">
        <f t="shared" ca="1" si="295"/>
        <v>PM-1</v>
      </c>
      <c r="T918" t="str">
        <f t="shared" ca="1" si="299"/>
        <v>TCU</v>
      </c>
      <c r="U918" t="str">
        <f t="shared" ca="1" si="300"/>
        <v>ZC</v>
      </c>
      <c r="V918" s="37">
        <f t="shared" ca="1" si="301"/>
        <v>0</v>
      </c>
      <c r="W918" s="37">
        <f t="shared" ca="1" si="302"/>
        <v>94.897637795275841</v>
      </c>
      <c r="X918" s="37">
        <f t="shared" ca="1" si="311"/>
        <v>0</v>
      </c>
      <c r="Y918" s="37">
        <f t="shared" ca="1" si="303"/>
        <v>0</v>
      </c>
      <c r="Z918" s="35">
        <f t="shared" ca="1" si="309"/>
        <v>0</v>
      </c>
      <c r="AA918" s="35">
        <f t="shared" ca="1" si="312"/>
        <v>400</v>
      </c>
      <c r="AB918" s="35">
        <f t="shared" ca="1" si="304"/>
        <v>0</v>
      </c>
      <c r="AC918" s="35">
        <f t="shared" ca="1" si="305"/>
        <v>94.897637795275841</v>
      </c>
      <c r="AD918" s="35">
        <f t="shared" ca="1" si="298"/>
        <v>94.897637795275841</v>
      </c>
    </row>
    <row r="919" spans="4:30" x14ac:dyDescent="0.25">
      <c r="D919" s="37"/>
      <c r="E919" s="37"/>
      <c r="F919" s="37"/>
      <c r="G919" s="37"/>
      <c r="O919">
        <v>913</v>
      </c>
      <c r="P919">
        <f t="shared" si="306"/>
        <v>646</v>
      </c>
      <c r="Q919">
        <f t="shared" si="307"/>
        <v>1</v>
      </c>
      <c r="R919">
        <f t="shared" ca="1" si="308"/>
        <v>1</v>
      </c>
      <c r="S919" t="str">
        <f t="shared" ca="1" si="295"/>
        <v>PM-1</v>
      </c>
      <c r="T919" t="str">
        <f t="shared" ca="1" si="299"/>
        <v>TCU</v>
      </c>
      <c r="U919" t="str">
        <f t="shared" ca="1" si="300"/>
        <v>ZC</v>
      </c>
      <c r="V919" s="37">
        <f t="shared" ca="1" si="301"/>
        <v>94.897637795275841</v>
      </c>
      <c r="W919" s="37">
        <f t="shared" ca="1" si="302"/>
        <v>267.14173228346453</v>
      </c>
      <c r="X919" s="37">
        <f t="shared" ca="1" si="311"/>
        <v>0</v>
      </c>
      <c r="Y919" s="37">
        <f t="shared" ca="1" si="303"/>
        <v>0</v>
      </c>
      <c r="Z919" s="35">
        <f t="shared" ca="1" si="309"/>
        <v>0</v>
      </c>
      <c r="AA919" s="35">
        <f t="shared" ca="1" si="312"/>
        <v>400</v>
      </c>
      <c r="AB919" s="35">
        <f t="shared" ca="1" si="304"/>
        <v>94.897637795275841</v>
      </c>
      <c r="AC919" s="35">
        <f t="shared" ca="1" si="305"/>
        <v>267.14173228346453</v>
      </c>
      <c r="AD919" s="35">
        <f t="shared" ca="1" si="298"/>
        <v>172.24409448818869</v>
      </c>
    </row>
    <row r="920" spans="4:30" x14ac:dyDescent="0.25">
      <c r="D920" s="37"/>
      <c r="E920" s="37"/>
      <c r="F920" s="37"/>
      <c r="G920" s="37"/>
      <c r="O920">
        <v>914</v>
      </c>
      <c r="P920">
        <f t="shared" si="306"/>
        <v>647</v>
      </c>
      <c r="Q920">
        <f t="shared" si="307"/>
        <v>1</v>
      </c>
      <c r="R920">
        <f t="shared" ca="1" si="308"/>
        <v>2</v>
      </c>
      <c r="S920" t="str">
        <f t="shared" ca="1" si="295"/>
        <v>PM-1</v>
      </c>
      <c r="T920" t="str">
        <f t="shared" ca="1" si="299"/>
        <v>TCU</v>
      </c>
      <c r="U920" t="str">
        <f t="shared" ca="1" si="300"/>
        <v>ZE</v>
      </c>
      <c r="V920" s="37">
        <f t="shared" ca="1" si="301"/>
        <v>267.14173228346453</v>
      </c>
      <c r="W920" s="37">
        <f t="shared" ca="1" si="302"/>
        <v>710.05511811023644</v>
      </c>
      <c r="X920" s="37">
        <f t="shared" ca="1" si="311"/>
        <v>0</v>
      </c>
      <c r="Y920" s="37">
        <f t="shared" ca="1" si="303"/>
        <v>0</v>
      </c>
      <c r="Z920" s="35">
        <f t="shared" ca="1" si="309"/>
        <v>0</v>
      </c>
      <c r="AA920" s="35">
        <f t="shared" ca="1" si="312"/>
        <v>400</v>
      </c>
      <c r="AB920" s="35">
        <f t="shared" ca="1" si="304"/>
        <v>267.14173228346453</v>
      </c>
      <c r="AC920" s="35">
        <f t="shared" ca="1" si="305"/>
        <v>400</v>
      </c>
      <c r="AD920" s="35">
        <f t="shared" ca="1" si="298"/>
        <v>132.85826771653547</v>
      </c>
    </row>
    <row r="921" spans="4:30" x14ac:dyDescent="0.25">
      <c r="D921" s="37"/>
      <c r="E921" s="37"/>
      <c r="F921" s="37"/>
      <c r="G921" s="37"/>
      <c r="O921">
        <v>915</v>
      </c>
      <c r="P921">
        <f t="shared" si="306"/>
        <v>647</v>
      </c>
      <c r="Q921">
        <f t="shared" si="307"/>
        <v>2</v>
      </c>
      <c r="R921">
        <f t="shared" ca="1" si="308"/>
        <v>2</v>
      </c>
      <c r="S921" t="str">
        <f t="shared" ca="1" si="295"/>
        <v>PM-1</v>
      </c>
      <c r="T921" t="str">
        <f t="shared" ca="1" si="299"/>
        <v>TCU</v>
      </c>
      <c r="U921" t="str">
        <f t="shared" ca="1" si="300"/>
        <v>ZE</v>
      </c>
      <c r="V921" s="37">
        <f t="shared" ca="1" si="301"/>
        <v>267.14173228346453</v>
      </c>
      <c r="W921" s="37">
        <f t="shared" ca="1" si="302"/>
        <v>710.05511811023644</v>
      </c>
      <c r="X921" s="37">
        <f t="shared" ca="1" si="311"/>
        <v>0</v>
      </c>
      <c r="Y921" s="37">
        <f t="shared" ca="1" si="303"/>
        <v>1</v>
      </c>
      <c r="Z921" s="35">
        <f t="shared" ca="1" si="309"/>
        <v>400</v>
      </c>
      <c r="AA921" s="35">
        <f t="shared" ca="1" si="312"/>
        <v>800</v>
      </c>
      <c r="AB921" s="35">
        <f t="shared" ca="1" si="304"/>
        <v>400</v>
      </c>
      <c r="AC921" s="35">
        <f t="shared" ca="1" si="305"/>
        <v>710.05511811023644</v>
      </c>
      <c r="AD921" s="35">
        <f t="shared" ca="1" si="298"/>
        <v>310.05511811023644</v>
      </c>
    </row>
    <row r="922" spans="4:30" x14ac:dyDescent="0.25">
      <c r="D922" s="37"/>
      <c r="E922" s="37"/>
      <c r="F922" s="37"/>
      <c r="G922" s="37"/>
      <c r="O922">
        <v>916</v>
      </c>
      <c r="P922">
        <f t="shared" si="306"/>
        <v>648</v>
      </c>
      <c r="Q922">
        <f t="shared" si="307"/>
        <v>1</v>
      </c>
      <c r="R922">
        <f t="shared" ca="1" si="308"/>
        <v>1</v>
      </c>
      <c r="S922" t="str">
        <f t="shared" ca="1" si="295"/>
        <v>PM-1</v>
      </c>
      <c r="T922" t="str">
        <f t="shared" ca="1" si="299"/>
        <v>TCU</v>
      </c>
      <c r="U922" t="str">
        <f t="shared" ca="1" si="300"/>
        <v>AB</v>
      </c>
      <c r="V922" s="37">
        <f t="shared" ca="1" si="301"/>
        <v>710.05511811023644</v>
      </c>
      <c r="W922" s="37">
        <f t="shared" ca="1" si="302"/>
        <v>799.95013123359558</v>
      </c>
      <c r="X922" s="37">
        <f t="shared" ca="1" si="311"/>
        <v>1</v>
      </c>
      <c r="Y922" s="37">
        <f t="shared" ca="1" si="303"/>
        <v>1</v>
      </c>
      <c r="Z922" s="35">
        <f t="shared" ca="1" si="309"/>
        <v>400</v>
      </c>
      <c r="AA922" s="35">
        <f t="shared" ca="1" si="312"/>
        <v>800</v>
      </c>
      <c r="AB922" s="35">
        <f t="shared" ca="1" si="304"/>
        <v>710.05511811023644</v>
      </c>
      <c r="AC922" s="35">
        <f t="shared" ca="1" si="305"/>
        <v>799.95013123359558</v>
      </c>
      <c r="AD922" s="35">
        <f t="shared" ca="1" si="298"/>
        <v>89.895013123359149</v>
      </c>
    </row>
    <row r="923" spans="4:30" x14ac:dyDescent="0.25">
      <c r="D923" s="37"/>
      <c r="E923" s="37"/>
      <c r="F923" s="37"/>
      <c r="G923" s="37"/>
      <c r="O923">
        <v>917</v>
      </c>
      <c r="P923">
        <f t="shared" si="306"/>
        <v>649</v>
      </c>
      <c r="Q923">
        <f t="shared" si="307"/>
        <v>1</v>
      </c>
      <c r="R923">
        <f t="shared" ca="1" si="308"/>
        <v>2</v>
      </c>
      <c r="S923" t="str">
        <f t="shared" ca="1" si="295"/>
        <v>PM-1</v>
      </c>
      <c r="T923" t="str">
        <f t="shared" ca="1" si="299"/>
        <v>TCU</v>
      </c>
      <c r="U923" t="str">
        <f t="shared" ca="1" si="300"/>
        <v>ZC</v>
      </c>
      <c r="V923" s="37">
        <f t="shared" ca="1" si="301"/>
        <v>799.95013123359558</v>
      </c>
      <c r="W923" s="37">
        <f t="shared" ca="1" si="302"/>
        <v>810.12073490813646</v>
      </c>
      <c r="X923" s="37">
        <f t="shared" ca="1" si="311"/>
        <v>1</v>
      </c>
      <c r="Y923" s="37">
        <f t="shared" ca="1" si="303"/>
        <v>1</v>
      </c>
      <c r="Z923" s="35">
        <f t="shared" ca="1" si="309"/>
        <v>400</v>
      </c>
      <c r="AA923" s="35">
        <f t="shared" ca="1" si="312"/>
        <v>800</v>
      </c>
      <c r="AB923" s="35">
        <f t="shared" ca="1" si="304"/>
        <v>799.95013123359558</v>
      </c>
      <c r="AC923" s="35">
        <f t="shared" ca="1" si="305"/>
        <v>800</v>
      </c>
      <c r="AD923" s="35">
        <f t="shared" ca="1" si="298"/>
        <v>4.986876640441551E-2</v>
      </c>
    </row>
    <row r="924" spans="4:30" x14ac:dyDescent="0.25">
      <c r="D924" s="37"/>
      <c r="E924" s="37"/>
      <c r="F924" s="37"/>
      <c r="G924" s="37"/>
      <c r="O924">
        <v>918</v>
      </c>
      <c r="P924">
        <f t="shared" si="306"/>
        <v>649</v>
      </c>
      <c r="Q924">
        <f t="shared" si="307"/>
        <v>2</v>
      </c>
      <c r="R924">
        <f t="shared" ca="1" si="308"/>
        <v>2</v>
      </c>
      <c r="S924" t="str">
        <f t="shared" ca="1" si="295"/>
        <v>PM-1</v>
      </c>
      <c r="T924" t="str">
        <f t="shared" ca="1" si="299"/>
        <v>TCU</v>
      </c>
      <c r="U924" t="str">
        <f t="shared" ca="1" si="300"/>
        <v>ZC</v>
      </c>
      <c r="V924" s="37">
        <f t="shared" ca="1" si="301"/>
        <v>799.95013123359558</v>
      </c>
      <c r="W924" s="37">
        <f t="shared" ca="1" si="302"/>
        <v>810.12073490813646</v>
      </c>
      <c r="X924" s="37">
        <f t="shared" ca="1" si="311"/>
        <v>1</v>
      </c>
      <c r="Y924" s="37">
        <f t="shared" ca="1" si="303"/>
        <v>2</v>
      </c>
      <c r="Z924" s="35">
        <f t="shared" ca="1" si="309"/>
        <v>800</v>
      </c>
      <c r="AA924" s="35">
        <f t="shared" ca="1" si="312"/>
        <v>1200</v>
      </c>
      <c r="AB924" s="35">
        <f t="shared" ca="1" si="304"/>
        <v>800</v>
      </c>
      <c r="AC924" s="35">
        <f t="shared" ca="1" si="305"/>
        <v>810.12073490813646</v>
      </c>
      <c r="AD924" s="35">
        <f t="shared" ca="1" si="298"/>
        <v>10.120734908136455</v>
      </c>
    </row>
    <row r="925" spans="4:30" x14ac:dyDescent="0.25">
      <c r="D925" s="37"/>
      <c r="E925" s="37"/>
      <c r="F925" s="37"/>
      <c r="G925" s="37"/>
      <c r="O925">
        <v>919</v>
      </c>
      <c r="P925">
        <f t="shared" si="306"/>
        <v>650</v>
      </c>
      <c r="Q925">
        <f t="shared" si="307"/>
        <v>1</v>
      </c>
      <c r="R925">
        <f t="shared" ca="1" si="308"/>
        <v>1</v>
      </c>
      <c r="S925" t="str">
        <f t="shared" ca="1" si="295"/>
        <v>PM-1</v>
      </c>
      <c r="T925" t="str">
        <f t="shared" ca="1" si="299"/>
        <v>TCU</v>
      </c>
      <c r="U925" t="str">
        <f t="shared" ca="1" si="300"/>
        <v>ZC</v>
      </c>
      <c r="V925" s="37">
        <f t="shared" ca="1" si="301"/>
        <v>810.12073490813646</v>
      </c>
      <c r="W925" s="37">
        <f t="shared" ca="1" si="302"/>
        <v>853.09973753280792</v>
      </c>
      <c r="X925" s="37">
        <f t="shared" ca="1" si="311"/>
        <v>2</v>
      </c>
      <c r="Y925" s="37">
        <f t="shared" ca="1" si="303"/>
        <v>2</v>
      </c>
      <c r="Z925" s="35">
        <f t="shared" ca="1" si="309"/>
        <v>800</v>
      </c>
      <c r="AA925" s="35">
        <f t="shared" ca="1" si="312"/>
        <v>1200</v>
      </c>
      <c r="AB925" s="35">
        <f t="shared" ca="1" si="304"/>
        <v>810.12073490813646</v>
      </c>
      <c r="AC925" s="35">
        <f t="shared" ca="1" si="305"/>
        <v>853.09973753280792</v>
      </c>
      <c r="AD925" s="35">
        <f t="shared" ca="1" si="298"/>
        <v>42.979002624671466</v>
      </c>
    </row>
    <row r="926" spans="4:30" x14ac:dyDescent="0.25">
      <c r="D926" s="37"/>
      <c r="E926" s="37"/>
      <c r="F926" s="37"/>
      <c r="G926" s="37"/>
      <c r="O926">
        <v>920</v>
      </c>
      <c r="P926">
        <f t="shared" si="306"/>
        <v>651</v>
      </c>
      <c r="Q926">
        <f t="shared" si="307"/>
        <v>1</v>
      </c>
      <c r="R926">
        <f t="shared" ca="1" si="308"/>
        <v>1</v>
      </c>
      <c r="S926" t="str">
        <f t="shared" ca="1" si="295"/>
        <v>PM-1</v>
      </c>
      <c r="T926" t="str">
        <f t="shared" ca="1" si="299"/>
        <v>TCU</v>
      </c>
      <c r="U926" t="str">
        <f t="shared" ca="1" si="300"/>
        <v>ZE</v>
      </c>
      <c r="V926" s="37">
        <f t="shared" ca="1" si="301"/>
        <v>853.09973753280792</v>
      </c>
      <c r="W926" s="37">
        <f t="shared" ca="1" si="302"/>
        <v>1040.1076115485562</v>
      </c>
      <c r="X926" s="37">
        <f t="shared" ca="1" si="311"/>
        <v>2</v>
      </c>
      <c r="Y926" s="37">
        <f t="shared" ca="1" si="303"/>
        <v>2</v>
      </c>
      <c r="Z926" s="35">
        <f t="shared" ca="1" si="309"/>
        <v>800</v>
      </c>
      <c r="AA926" s="35">
        <f t="shared" ca="1" si="312"/>
        <v>1200</v>
      </c>
      <c r="AB926" s="35">
        <f t="shared" ca="1" si="304"/>
        <v>853.09973753280792</v>
      </c>
      <c r="AC926" s="35">
        <f t="shared" ca="1" si="305"/>
        <v>1040.1076115485562</v>
      </c>
      <c r="AD926" s="35">
        <f t="shared" ca="1" si="298"/>
        <v>187.00787401574826</v>
      </c>
    </row>
    <row r="927" spans="4:30" x14ac:dyDescent="0.25">
      <c r="D927" s="37"/>
      <c r="E927" s="37"/>
      <c r="F927" s="37"/>
      <c r="G927" s="37"/>
      <c r="O927">
        <v>921</v>
      </c>
      <c r="P927">
        <f t="shared" si="306"/>
        <v>652</v>
      </c>
      <c r="Q927">
        <f t="shared" si="307"/>
        <v>1</v>
      </c>
      <c r="R927">
        <f t="shared" ca="1" si="308"/>
        <v>1</v>
      </c>
      <c r="S927" t="str">
        <f t="shared" ca="1" si="295"/>
        <v>PM-1</v>
      </c>
      <c r="T927" t="str">
        <f t="shared" ca="1" si="299"/>
        <v>TCU</v>
      </c>
      <c r="U927" t="str">
        <f t="shared" ca="1" si="300"/>
        <v>ZA</v>
      </c>
      <c r="V927" s="37">
        <f t="shared" ca="1" si="301"/>
        <v>1040.1076115485562</v>
      </c>
      <c r="W927" s="37">
        <f t="shared" ca="1" si="302"/>
        <v>1080.1338582677163</v>
      </c>
      <c r="X927" s="37">
        <f t="shared" ca="1" si="311"/>
        <v>2</v>
      </c>
      <c r="Y927" s="37">
        <f t="shared" ca="1" si="303"/>
        <v>2</v>
      </c>
      <c r="Z927" s="35">
        <f t="shared" ca="1" si="309"/>
        <v>800</v>
      </c>
      <c r="AA927" s="35">
        <f t="shared" ca="1" si="312"/>
        <v>1200</v>
      </c>
      <c r="AB927" s="35">
        <f t="shared" ca="1" si="304"/>
        <v>1040.1076115485562</v>
      </c>
      <c r="AC927" s="35">
        <f t="shared" ca="1" si="305"/>
        <v>1080.1338582677163</v>
      </c>
      <c r="AD927" s="35">
        <f t="shared" ca="1" si="298"/>
        <v>40.026246719160099</v>
      </c>
    </row>
    <row r="928" spans="4:30" x14ac:dyDescent="0.25">
      <c r="D928" s="37"/>
      <c r="E928" s="37"/>
      <c r="F928" s="37"/>
      <c r="G928" s="37"/>
      <c r="O928">
        <v>922</v>
      </c>
      <c r="P928">
        <f t="shared" si="306"/>
        <v>653</v>
      </c>
      <c r="Q928">
        <f t="shared" si="307"/>
        <v>1</v>
      </c>
      <c r="R928">
        <f t="shared" ca="1" si="308"/>
        <v>2</v>
      </c>
      <c r="S928" t="str">
        <f t="shared" ca="1" si="295"/>
        <v>PM-1</v>
      </c>
      <c r="T928" t="str">
        <f t="shared" ca="1" si="299"/>
        <v>TCU</v>
      </c>
      <c r="U928" t="str">
        <f t="shared" ca="1" si="300"/>
        <v>ZA</v>
      </c>
      <c r="V928" s="37">
        <f t="shared" ca="1" si="301"/>
        <v>1080.1338582677163</v>
      </c>
      <c r="W928" s="37">
        <f t="shared" ca="1" si="302"/>
        <v>1500.0813648293961</v>
      </c>
      <c r="X928" s="37">
        <f t="shared" ca="1" si="311"/>
        <v>2</v>
      </c>
      <c r="Y928" s="37">
        <f t="shared" ca="1" si="303"/>
        <v>2</v>
      </c>
      <c r="Z928" s="35">
        <f t="shared" ca="1" si="309"/>
        <v>800</v>
      </c>
      <c r="AA928" s="35">
        <f t="shared" ca="1" si="312"/>
        <v>1200</v>
      </c>
      <c r="AB928" s="35">
        <f t="shared" ca="1" si="304"/>
        <v>1080.1338582677163</v>
      </c>
      <c r="AC928" s="35">
        <f t="shared" ca="1" si="305"/>
        <v>1200</v>
      </c>
      <c r="AD928" s="35">
        <f t="shared" ca="1" si="298"/>
        <v>119.86614173228372</v>
      </c>
    </row>
    <row r="929" spans="4:30" x14ac:dyDescent="0.25">
      <c r="D929" s="37"/>
      <c r="E929" s="37"/>
      <c r="F929" s="37"/>
      <c r="G929" s="37"/>
      <c r="O929">
        <v>923</v>
      </c>
      <c r="P929">
        <f t="shared" si="306"/>
        <v>653</v>
      </c>
      <c r="Q929">
        <f t="shared" si="307"/>
        <v>2</v>
      </c>
      <c r="R929">
        <f t="shared" ca="1" si="308"/>
        <v>2</v>
      </c>
      <c r="S929" t="str">
        <f t="shared" ca="1" si="295"/>
        <v>PM-1</v>
      </c>
      <c r="T929" t="str">
        <f t="shared" ca="1" si="299"/>
        <v>TCU</v>
      </c>
      <c r="U929" t="str">
        <f t="shared" ca="1" si="300"/>
        <v>ZA</v>
      </c>
      <c r="V929" s="37">
        <f t="shared" ca="1" si="301"/>
        <v>1080.1338582677163</v>
      </c>
      <c r="W929" s="37">
        <f t="shared" ca="1" si="302"/>
        <v>1500.0813648293961</v>
      </c>
      <c r="X929" s="37">
        <f t="shared" ca="1" si="311"/>
        <v>2</v>
      </c>
      <c r="Y929" s="37">
        <f t="shared" ca="1" si="303"/>
        <v>3</v>
      </c>
      <c r="Z929" s="35">
        <f t="shared" ca="1" si="309"/>
        <v>1200</v>
      </c>
      <c r="AA929" s="35">
        <f t="shared" ca="1" si="312"/>
        <v>1600</v>
      </c>
      <c r="AB929" s="35">
        <f t="shared" ca="1" si="304"/>
        <v>1200</v>
      </c>
      <c r="AC929" s="35">
        <f t="shared" ca="1" si="305"/>
        <v>1500.0813648293961</v>
      </c>
      <c r="AD929" s="35">
        <f t="shared" ca="1" si="298"/>
        <v>300.08136482939608</v>
      </c>
    </row>
    <row r="930" spans="4:30" x14ac:dyDescent="0.25">
      <c r="D930" s="37"/>
      <c r="E930" s="37"/>
      <c r="F930" s="37"/>
      <c r="G930" s="37"/>
      <c r="O930">
        <v>924</v>
      </c>
      <c r="P930">
        <f t="shared" si="306"/>
        <v>654</v>
      </c>
      <c r="Q930">
        <f t="shared" si="307"/>
        <v>1</v>
      </c>
      <c r="R930">
        <f t="shared" ca="1" si="308"/>
        <v>5</v>
      </c>
      <c r="S930" t="str">
        <f t="shared" ca="1" si="295"/>
        <v>PM-1</v>
      </c>
      <c r="T930" t="str">
        <f t="shared" ca="1" si="299"/>
        <v>TCU</v>
      </c>
      <c r="U930" t="str">
        <f t="shared" ca="1" si="300"/>
        <v>AB</v>
      </c>
      <c r="V930" s="37">
        <f t="shared" ca="1" si="301"/>
        <v>1500.0813648293961</v>
      </c>
      <c r="W930" s="37">
        <f t="shared" ca="1" si="302"/>
        <v>3160.8425196850394</v>
      </c>
      <c r="X930" s="37">
        <f t="shared" ca="1" si="311"/>
        <v>3</v>
      </c>
      <c r="Y930" s="37">
        <f t="shared" ca="1" si="303"/>
        <v>3</v>
      </c>
      <c r="Z930" s="35">
        <f t="shared" ca="1" si="309"/>
        <v>1200</v>
      </c>
      <c r="AA930" s="35">
        <f t="shared" ca="1" si="312"/>
        <v>1600</v>
      </c>
      <c r="AB930" s="35">
        <f t="shared" ca="1" si="304"/>
        <v>1500.0813648293961</v>
      </c>
      <c r="AC930" s="35">
        <f t="shared" ca="1" si="305"/>
        <v>1600</v>
      </c>
      <c r="AD930" s="35">
        <f t="shared" ca="1" si="298"/>
        <v>99.91863517060392</v>
      </c>
    </row>
    <row r="931" spans="4:30" x14ac:dyDescent="0.25">
      <c r="D931" s="37"/>
      <c r="E931" s="37"/>
      <c r="F931" s="37"/>
      <c r="G931" s="37"/>
      <c r="O931">
        <v>925</v>
      </c>
      <c r="P931">
        <f t="shared" si="306"/>
        <v>654</v>
      </c>
      <c r="Q931">
        <f t="shared" si="307"/>
        <v>2</v>
      </c>
      <c r="R931">
        <f t="shared" ca="1" si="308"/>
        <v>5</v>
      </c>
      <c r="S931" t="str">
        <f t="shared" ca="1" si="295"/>
        <v>PM-1</v>
      </c>
      <c r="T931" t="str">
        <f t="shared" ca="1" si="299"/>
        <v>TCU</v>
      </c>
      <c r="U931" t="str">
        <f t="shared" ca="1" si="300"/>
        <v>AB</v>
      </c>
      <c r="V931" s="37">
        <f t="shared" ca="1" si="301"/>
        <v>1500.0813648293961</v>
      </c>
      <c r="W931" s="37">
        <f t="shared" ca="1" si="302"/>
        <v>3160.8425196850394</v>
      </c>
      <c r="X931" s="37">
        <f t="shared" ca="1" si="311"/>
        <v>3</v>
      </c>
      <c r="Y931" s="37">
        <f t="shared" ca="1" si="303"/>
        <v>4</v>
      </c>
      <c r="Z931" s="35">
        <f t="shared" ca="1" si="309"/>
        <v>1600</v>
      </c>
      <c r="AA931" s="35">
        <f t="shared" ca="1" si="312"/>
        <v>2000</v>
      </c>
      <c r="AB931" s="35">
        <f t="shared" ca="1" si="304"/>
        <v>1600</v>
      </c>
      <c r="AC931" s="35">
        <f t="shared" ca="1" si="305"/>
        <v>2000</v>
      </c>
      <c r="AD931" s="35">
        <f t="shared" ca="1" si="298"/>
        <v>400</v>
      </c>
    </row>
    <row r="932" spans="4:30" x14ac:dyDescent="0.25">
      <c r="D932" s="37"/>
      <c r="E932" s="37"/>
      <c r="F932" s="37"/>
      <c r="G932" s="37"/>
      <c r="O932">
        <v>926</v>
      </c>
      <c r="P932">
        <f t="shared" si="306"/>
        <v>654</v>
      </c>
      <c r="Q932">
        <f t="shared" si="307"/>
        <v>3</v>
      </c>
      <c r="R932">
        <f t="shared" ca="1" si="308"/>
        <v>5</v>
      </c>
      <c r="S932" t="str">
        <f t="shared" ca="1" si="295"/>
        <v>PM-1</v>
      </c>
      <c r="T932" t="str">
        <f t="shared" ca="1" si="299"/>
        <v>TCU</v>
      </c>
      <c r="U932" t="str">
        <f t="shared" ca="1" si="300"/>
        <v>AB</v>
      </c>
      <c r="V932" s="37">
        <f t="shared" ca="1" si="301"/>
        <v>1500.0813648293961</v>
      </c>
      <c r="W932" s="37">
        <f t="shared" ca="1" si="302"/>
        <v>3160.8425196850394</v>
      </c>
      <c r="X932" s="37">
        <f t="shared" ca="1" si="311"/>
        <v>3</v>
      </c>
      <c r="Y932" s="37">
        <f t="shared" ca="1" si="303"/>
        <v>5</v>
      </c>
      <c r="Z932" s="35">
        <f t="shared" ca="1" si="309"/>
        <v>2000</v>
      </c>
      <c r="AA932" s="35">
        <f t="shared" ca="1" si="312"/>
        <v>2400</v>
      </c>
      <c r="AB932" s="35">
        <f t="shared" ca="1" si="304"/>
        <v>2000</v>
      </c>
      <c r="AC932" s="35">
        <f t="shared" ca="1" si="305"/>
        <v>2400</v>
      </c>
      <c r="AD932" s="35">
        <f t="shared" ca="1" si="298"/>
        <v>400</v>
      </c>
    </row>
    <row r="933" spans="4:30" x14ac:dyDescent="0.25">
      <c r="D933" s="37"/>
      <c r="E933" s="37"/>
      <c r="F933" s="37"/>
      <c r="G933" s="37"/>
      <c r="O933">
        <v>927</v>
      </c>
      <c r="P933">
        <f t="shared" si="306"/>
        <v>654</v>
      </c>
      <c r="Q933">
        <f t="shared" si="307"/>
        <v>4</v>
      </c>
      <c r="R933">
        <f t="shared" ca="1" si="308"/>
        <v>5</v>
      </c>
      <c r="S933" t="str">
        <f t="shared" ca="1" si="295"/>
        <v>PM-1</v>
      </c>
      <c r="T933" t="str">
        <f t="shared" ca="1" si="299"/>
        <v>TCU</v>
      </c>
      <c r="U933" t="str">
        <f t="shared" ca="1" si="300"/>
        <v>AB</v>
      </c>
      <c r="V933" s="37">
        <f t="shared" ca="1" si="301"/>
        <v>1500.0813648293961</v>
      </c>
      <c r="W933" s="37">
        <f t="shared" ca="1" si="302"/>
        <v>3160.8425196850394</v>
      </c>
      <c r="X933" s="37">
        <f t="shared" ca="1" si="311"/>
        <v>3</v>
      </c>
      <c r="Y933" s="37">
        <f t="shared" ca="1" si="303"/>
        <v>6</v>
      </c>
      <c r="Z933" s="35">
        <f t="shared" ca="1" si="309"/>
        <v>2400</v>
      </c>
      <c r="AA933" s="35">
        <f t="shared" ca="1" si="312"/>
        <v>2800</v>
      </c>
      <c r="AB933" s="35">
        <f t="shared" ca="1" si="304"/>
        <v>2400</v>
      </c>
      <c r="AC933" s="35">
        <f t="shared" ca="1" si="305"/>
        <v>2800</v>
      </c>
      <c r="AD933" s="35">
        <f t="shared" ca="1" si="298"/>
        <v>400</v>
      </c>
    </row>
    <row r="934" spans="4:30" x14ac:dyDescent="0.25">
      <c r="D934" s="37"/>
      <c r="E934" s="37"/>
      <c r="F934" s="37"/>
      <c r="G934" s="37"/>
      <c r="O934">
        <v>928</v>
      </c>
      <c r="P934">
        <f t="shared" si="306"/>
        <v>654</v>
      </c>
      <c r="Q934">
        <f t="shared" si="307"/>
        <v>5</v>
      </c>
      <c r="R934">
        <f t="shared" ca="1" si="308"/>
        <v>5</v>
      </c>
      <c r="S934" t="str">
        <f t="shared" ca="1" si="295"/>
        <v>PM-1</v>
      </c>
      <c r="T934" t="str">
        <f t="shared" ca="1" si="299"/>
        <v>TCU</v>
      </c>
      <c r="U934" t="str">
        <f t="shared" ca="1" si="300"/>
        <v>AB</v>
      </c>
      <c r="V934" s="37">
        <f t="shared" ca="1" si="301"/>
        <v>1500.0813648293961</v>
      </c>
      <c r="W934" s="37">
        <f t="shared" ca="1" si="302"/>
        <v>3160.8425196850394</v>
      </c>
      <c r="X934" s="37">
        <f t="shared" ca="1" si="311"/>
        <v>3</v>
      </c>
      <c r="Y934" s="37">
        <f t="shared" ca="1" si="303"/>
        <v>7</v>
      </c>
      <c r="Z934" s="35">
        <f t="shared" ca="1" si="309"/>
        <v>2800</v>
      </c>
      <c r="AA934" s="35">
        <f t="shared" ca="1" si="312"/>
        <v>3200</v>
      </c>
      <c r="AB934" s="35">
        <f t="shared" ca="1" si="304"/>
        <v>2800</v>
      </c>
      <c r="AC934" s="35">
        <f t="shared" ca="1" si="305"/>
        <v>3160.8425196850394</v>
      </c>
      <c r="AD934" s="35">
        <f t="shared" ca="1" si="298"/>
        <v>360.84251968503941</v>
      </c>
    </row>
    <row r="935" spans="4:30" x14ac:dyDescent="0.25">
      <c r="D935" s="37"/>
      <c r="E935" s="37"/>
      <c r="F935" s="37"/>
      <c r="G935" s="37"/>
      <c r="O935">
        <v>929</v>
      </c>
      <c r="P935">
        <f t="shared" si="306"/>
        <v>655</v>
      </c>
      <c r="Q935">
        <f t="shared" si="307"/>
        <v>1</v>
      </c>
      <c r="R935">
        <f t="shared" ca="1" si="308"/>
        <v>3</v>
      </c>
      <c r="S935" t="str">
        <f t="shared" ca="1" si="295"/>
        <v>PM-1</v>
      </c>
      <c r="T935" t="str">
        <f t="shared" ca="1" si="299"/>
        <v>LFA</v>
      </c>
      <c r="U935" t="str">
        <f t="shared" ca="1" si="300"/>
        <v>AB</v>
      </c>
      <c r="V935" s="37">
        <f t="shared" ca="1" si="301"/>
        <v>3160.8425196850394</v>
      </c>
      <c r="W935" s="37">
        <f t="shared" ca="1" si="302"/>
        <v>3798.9658792650916</v>
      </c>
      <c r="X935" s="37">
        <f t="shared" ca="1" si="311"/>
        <v>7</v>
      </c>
      <c r="Y935" s="37">
        <f t="shared" ca="1" si="303"/>
        <v>7</v>
      </c>
      <c r="Z935" s="35">
        <f t="shared" ca="1" si="309"/>
        <v>2800</v>
      </c>
      <c r="AA935" s="35">
        <f t="shared" ca="1" si="312"/>
        <v>3200</v>
      </c>
      <c r="AB935" s="35">
        <f t="shared" ca="1" si="304"/>
        <v>3160.8425196850394</v>
      </c>
      <c r="AC935" s="35">
        <f t="shared" ca="1" si="305"/>
        <v>3200</v>
      </c>
      <c r="AD935" s="35">
        <f t="shared" ca="1" si="298"/>
        <v>39.157480314960594</v>
      </c>
    </row>
    <row r="936" spans="4:30" x14ac:dyDescent="0.25">
      <c r="D936" s="37"/>
      <c r="E936" s="37"/>
      <c r="F936" s="37"/>
      <c r="G936" s="37"/>
      <c r="O936">
        <v>930</v>
      </c>
      <c r="P936">
        <f t="shared" si="306"/>
        <v>655</v>
      </c>
      <c r="Q936">
        <f t="shared" si="307"/>
        <v>2</v>
      </c>
      <c r="R936">
        <f t="shared" ca="1" si="308"/>
        <v>3</v>
      </c>
      <c r="S936" t="str">
        <f t="shared" ca="1" si="295"/>
        <v>PM-1</v>
      </c>
      <c r="T936" t="str">
        <f t="shared" ca="1" si="299"/>
        <v>LFA</v>
      </c>
      <c r="U936" t="str">
        <f t="shared" ca="1" si="300"/>
        <v>AB</v>
      </c>
      <c r="V936" s="37">
        <f t="shared" ca="1" si="301"/>
        <v>3160.8425196850394</v>
      </c>
      <c r="W936" s="37">
        <f t="shared" ca="1" si="302"/>
        <v>3798.9658792650916</v>
      </c>
      <c r="X936" s="37">
        <f t="shared" ca="1" si="311"/>
        <v>7</v>
      </c>
      <c r="Y936" s="37">
        <f t="shared" ca="1" si="303"/>
        <v>8</v>
      </c>
      <c r="Z936" s="35">
        <f t="shared" ca="1" si="309"/>
        <v>3200</v>
      </c>
      <c r="AA936" s="35">
        <f t="shared" ca="1" si="312"/>
        <v>3600</v>
      </c>
      <c r="AB936" s="35">
        <f t="shared" ca="1" si="304"/>
        <v>3200</v>
      </c>
      <c r="AC936" s="35">
        <f t="shared" ca="1" si="305"/>
        <v>3600</v>
      </c>
      <c r="AD936" s="35">
        <f t="shared" ca="1" si="298"/>
        <v>400</v>
      </c>
    </row>
    <row r="937" spans="4:30" x14ac:dyDescent="0.25">
      <c r="D937" s="37"/>
      <c r="E937" s="37"/>
      <c r="F937" s="37"/>
      <c r="G937" s="37"/>
      <c r="O937">
        <v>931</v>
      </c>
      <c r="P937">
        <f t="shared" si="306"/>
        <v>655</v>
      </c>
      <c r="Q937">
        <f t="shared" si="307"/>
        <v>3</v>
      </c>
      <c r="R937">
        <f t="shared" ca="1" si="308"/>
        <v>3</v>
      </c>
      <c r="S937" t="str">
        <f t="shared" ca="1" si="295"/>
        <v>PM-1</v>
      </c>
      <c r="T937" t="str">
        <f t="shared" ca="1" si="299"/>
        <v>LFA</v>
      </c>
      <c r="U937" t="str">
        <f t="shared" ca="1" si="300"/>
        <v>AB</v>
      </c>
      <c r="V937" s="37">
        <f t="shared" ca="1" si="301"/>
        <v>3160.8425196850394</v>
      </c>
      <c r="W937" s="37">
        <f t="shared" ca="1" si="302"/>
        <v>3798.9658792650916</v>
      </c>
      <c r="X937" s="37">
        <f t="shared" ca="1" si="311"/>
        <v>7</v>
      </c>
      <c r="Y937" s="37">
        <f t="shared" ca="1" si="303"/>
        <v>9</v>
      </c>
      <c r="Z937" s="35">
        <f t="shared" ca="1" si="309"/>
        <v>3600</v>
      </c>
      <c r="AA937" s="35">
        <f t="shared" ca="1" si="312"/>
        <v>4000</v>
      </c>
      <c r="AB937" s="35">
        <f t="shared" ca="1" si="304"/>
        <v>3600</v>
      </c>
      <c r="AC937" s="35">
        <f t="shared" ca="1" si="305"/>
        <v>3798.9658792650916</v>
      </c>
      <c r="AD937" s="35">
        <f t="shared" ca="1" si="298"/>
        <v>198.96587926509164</v>
      </c>
    </row>
    <row r="938" spans="4:30" x14ac:dyDescent="0.25">
      <c r="D938" s="37"/>
      <c r="E938" s="37"/>
      <c r="F938" s="37"/>
      <c r="G938" s="37"/>
      <c r="O938">
        <v>932</v>
      </c>
      <c r="P938">
        <f t="shared" si="306"/>
        <v>656</v>
      </c>
      <c r="Q938">
        <f t="shared" si="307"/>
        <v>1</v>
      </c>
      <c r="R938">
        <f t="shared" ca="1" si="308"/>
        <v>1</v>
      </c>
      <c r="S938" t="str">
        <f t="shared" ca="1" si="295"/>
        <v>PM-1</v>
      </c>
      <c r="T938" t="str">
        <f t="shared" ca="1" si="299"/>
        <v>LFA</v>
      </c>
      <c r="U938" t="str">
        <f t="shared" ca="1" si="300"/>
        <v>AB</v>
      </c>
      <c r="V938" s="37">
        <f t="shared" ca="1" si="301"/>
        <v>3798.9658792650916</v>
      </c>
      <c r="W938" s="37">
        <f t="shared" ca="1" si="302"/>
        <v>3950.8687664041991</v>
      </c>
      <c r="X938" s="37">
        <f t="shared" ca="1" si="311"/>
        <v>9</v>
      </c>
      <c r="Y938" s="37">
        <f t="shared" ca="1" si="303"/>
        <v>9</v>
      </c>
      <c r="Z938" s="35">
        <f t="shared" ca="1" si="309"/>
        <v>3600</v>
      </c>
      <c r="AA938" s="35">
        <f t="shared" ca="1" si="312"/>
        <v>4000</v>
      </c>
      <c r="AB938" s="35">
        <f t="shared" ca="1" si="304"/>
        <v>3798.9658792650916</v>
      </c>
      <c r="AC938" s="35">
        <f t="shared" ca="1" si="305"/>
        <v>3950.8687664041991</v>
      </c>
      <c r="AD938" s="35">
        <f t="shared" ca="1" si="298"/>
        <v>151.90288713910741</v>
      </c>
    </row>
    <row r="939" spans="4:30" x14ac:dyDescent="0.25">
      <c r="D939" s="37"/>
      <c r="E939" s="37"/>
      <c r="F939" s="37"/>
      <c r="G939" s="37"/>
      <c r="O939">
        <v>933</v>
      </c>
      <c r="P939">
        <f t="shared" si="306"/>
        <v>657</v>
      </c>
      <c r="Q939">
        <f t="shared" si="307"/>
        <v>1</v>
      </c>
      <c r="R939">
        <f t="shared" ca="1" si="308"/>
        <v>3</v>
      </c>
      <c r="S939" t="str">
        <f t="shared" ca="1" si="295"/>
        <v>PM-1</v>
      </c>
      <c r="T939" t="str">
        <f t="shared" ca="1" si="299"/>
        <v>WTA</v>
      </c>
      <c r="U939" t="str">
        <f t="shared" ca="1" si="300"/>
        <v>AB</v>
      </c>
      <c r="V939" s="37">
        <f t="shared" ca="1" si="301"/>
        <v>3950.8687664041991</v>
      </c>
      <c r="W939" s="37">
        <f t="shared" ca="1" si="302"/>
        <v>4460.0551181102364</v>
      </c>
      <c r="X939" s="37">
        <f t="shared" ca="1" si="311"/>
        <v>9</v>
      </c>
      <c r="Y939" s="37">
        <f t="shared" ca="1" si="303"/>
        <v>9</v>
      </c>
      <c r="Z939" s="35">
        <f t="shared" ca="1" si="309"/>
        <v>3600</v>
      </c>
      <c r="AA939" s="35">
        <f t="shared" ca="1" si="312"/>
        <v>4000</v>
      </c>
      <c r="AB939" s="35">
        <f t="shared" ca="1" si="304"/>
        <v>3950.8687664041991</v>
      </c>
      <c r="AC939" s="35">
        <f t="shared" ca="1" si="305"/>
        <v>4000</v>
      </c>
      <c r="AD939" s="35">
        <f t="shared" ca="1" si="298"/>
        <v>49.13123359580095</v>
      </c>
    </row>
    <row r="940" spans="4:30" x14ac:dyDescent="0.25">
      <c r="D940" s="37"/>
      <c r="E940" s="37"/>
      <c r="F940" s="37"/>
      <c r="G940" s="37"/>
      <c r="O940">
        <v>934</v>
      </c>
      <c r="P940">
        <f t="shared" si="306"/>
        <v>657</v>
      </c>
      <c r="Q940">
        <f t="shared" si="307"/>
        <v>2</v>
      </c>
      <c r="R940">
        <f t="shared" ca="1" si="308"/>
        <v>3</v>
      </c>
      <c r="S940" t="str">
        <f t="shared" ca="1" si="295"/>
        <v>PM-1</v>
      </c>
      <c r="T940" t="str">
        <f t="shared" ca="1" si="299"/>
        <v>WTA</v>
      </c>
      <c r="U940" t="str">
        <f t="shared" ca="1" si="300"/>
        <v>AB</v>
      </c>
      <c r="V940" s="37">
        <f t="shared" ca="1" si="301"/>
        <v>3950.8687664041991</v>
      </c>
      <c r="W940" s="37">
        <f t="shared" ca="1" si="302"/>
        <v>4460.0551181102364</v>
      </c>
      <c r="X940" s="37">
        <f t="shared" ca="1" si="311"/>
        <v>9</v>
      </c>
      <c r="Y940" s="37">
        <f t="shared" ca="1" si="303"/>
        <v>10</v>
      </c>
      <c r="Z940" s="35">
        <f t="shared" ca="1" si="309"/>
        <v>4000</v>
      </c>
      <c r="AA940" s="35">
        <f t="shared" ca="1" si="312"/>
        <v>4400</v>
      </c>
      <c r="AB940" s="35">
        <f t="shared" ca="1" si="304"/>
        <v>4000</v>
      </c>
      <c r="AC940" s="35">
        <f t="shared" ca="1" si="305"/>
        <v>4400</v>
      </c>
      <c r="AD940" s="35">
        <f t="shared" ca="1" si="298"/>
        <v>400</v>
      </c>
    </row>
    <row r="941" spans="4:30" x14ac:dyDescent="0.25">
      <c r="D941" s="37"/>
      <c r="E941" s="37"/>
      <c r="F941" s="37"/>
      <c r="G941" s="37"/>
      <c r="O941">
        <v>935</v>
      </c>
      <c r="P941">
        <f t="shared" si="306"/>
        <v>657</v>
      </c>
      <c r="Q941">
        <f t="shared" si="307"/>
        <v>3</v>
      </c>
      <c r="R941">
        <f t="shared" ca="1" si="308"/>
        <v>3</v>
      </c>
      <c r="S941" t="str">
        <f t="shared" ca="1" si="295"/>
        <v>PM-1</v>
      </c>
      <c r="T941" t="str">
        <f t="shared" ca="1" si="299"/>
        <v>WTA</v>
      </c>
      <c r="U941" t="str">
        <f t="shared" ca="1" si="300"/>
        <v>AB</v>
      </c>
      <c r="V941" s="37">
        <f t="shared" ca="1" si="301"/>
        <v>3950.8687664041991</v>
      </c>
      <c r="W941" s="37">
        <f t="shared" ca="1" si="302"/>
        <v>4460.0551181102364</v>
      </c>
      <c r="X941" s="37">
        <f t="shared" ca="1" si="311"/>
        <v>9</v>
      </c>
      <c r="Y941" s="37">
        <f t="shared" ca="1" si="303"/>
        <v>11</v>
      </c>
      <c r="Z941" s="35">
        <f t="shared" ca="1" si="309"/>
        <v>4400</v>
      </c>
      <c r="AA941" s="35">
        <f t="shared" ca="1" si="312"/>
        <v>4800</v>
      </c>
      <c r="AB941" s="35">
        <f t="shared" ca="1" si="304"/>
        <v>4400</v>
      </c>
      <c r="AC941" s="35">
        <f t="shared" ca="1" si="305"/>
        <v>4460.0551181102364</v>
      </c>
      <c r="AD941" s="35">
        <f t="shared" ca="1" si="298"/>
        <v>60.055118110236435</v>
      </c>
    </row>
    <row r="942" spans="4:30" x14ac:dyDescent="0.25">
      <c r="D942" s="37"/>
      <c r="E942" s="37"/>
      <c r="F942" s="37"/>
      <c r="G942" s="37"/>
      <c r="O942">
        <v>936</v>
      </c>
      <c r="P942">
        <f t="shared" si="306"/>
        <v>658</v>
      </c>
      <c r="Q942">
        <f t="shared" si="307"/>
        <v>1</v>
      </c>
      <c r="R942">
        <f t="shared" ca="1" si="308"/>
        <v>1</v>
      </c>
      <c r="S942" t="str">
        <f t="shared" ca="1" si="295"/>
        <v>PM-1</v>
      </c>
      <c r="T942" t="str">
        <f t="shared" ca="1" si="299"/>
        <v>WTA</v>
      </c>
      <c r="U942" t="str">
        <f t="shared" ca="1" si="300"/>
        <v>AB</v>
      </c>
      <c r="V942" s="37">
        <f t="shared" ca="1" si="301"/>
        <v>4460.0551181102364</v>
      </c>
      <c r="W942" s="37">
        <f t="shared" ca="1" si="302"/>
        <v>4494.5039370078739</v>
      </c>
      <c r="X942" s="37">
        <f t="shared" ca="1" si="311"/>
        <v>11</v>
      </c>
      <c r="Y942" s="37">
        <f t="shared" ca="1" si="303"/>
        <v>11</v>
      </c>
      <c r="Z942" s="35">
        <f t="shared" ca="1" si="309"/>
        <v>4400</v>
      </c>
      <c r="AA942" s="35">
        <f t="shared" ca="1" si="312"/>
        <v>4800</v>
      </c>
      <c r="AB942" s="35">
        <f t="shared" ca="1" si="304"/>
        <v>4460.0551181102364</v>
      </c>
      <c r="AC942" s="35">
        <f t="shared" ca="1" si="305"/>
        <v>4494.5039370078739</v>
      </c>
      <c r="AD942" s="35">
        <f t="shared" ca="1" si="298"/>
        <v>34.448818897637466</v>
      </c>
    </row>
    <row r="943" spans="4:30" x14ac:dyDescent="0.25">
      <c r="D943" s="37"/>
      <c r="E943" s="37"/>
      <c r="F943" s="37"/>
      <c r="G943" s="37"/>
      <c r="O943">
        <v>937</v>
      </c>
      <c r="P943">
        <f t="shared" si="306"/>
        <v>659</v>
      </c>
      <c r="Q943">
        <f t="shared" si="307"/>
        <v>1</v>
      </c>
      <c r="R943">
        <f t="shared" ca="1" si="308"/>
        <v>1</v>
      </c>
      <c r="S943" t="str">
        <f t="shared" ca="1" si="295"/>
        <v>PM-1</v>
      </c>
      <c r="T943" t="str">
        <f t="shared" ca="1" si="299"/>
        <v>WTA</v>
      </c>
      <c r="U943" t="str">
        <f t="shared" ca="1" si="300"/>
        <v>AB</v>
      </c>
      <c r="V943" s="37">
        <f t="shared" ca="1" si="301"/>
        <v>4494.5039370078739</v>
      </c>
      <c r="W943" s="37">
        <f t="shared" ca="1" si="302"/>
        <v>4580.1338582677163</v>
      </c>
      <c r="X943" s="37">
        <f t="shared" ca="1" si="311"/>
        <v>11</v>
      </c>
      <c r="Y943" s="37">
        <f t="shared" ca="1" si="303"/>
        <v>11</v>
      </c>
      <c r="Z943" s="35">
        <f t="shared" ca="1" si="309"/>
        <v>4400</v>
      </c>
      <c r="AA943" s="35">
        <f t="shared" ca="1" si="312"/>
        <v>4800</v>
      </c>
      <c r="AB943" s="35">
        <f t="shared" ca="1" si="304"/>
        <v>4494.5039370078739</v>
      </c>
      <c r="AC943" s="35">
        <f t="shared" ca="1" si="305"/>
        <v>4580.1338582677163</v>
      </c>
      <c r="AD943" s="35">
        <f t="shared" ca="1" si="298"/>
        <v>85.629921259842376</v>
      </c>
    </row>
    <row r="944" spans="4:30" x14ac:dyDescent="0.25">
      <c r="D944" s="37"/>
      <c r="E944" s="37"/>
      <c r="F944" s="37"/>
      <c r="G944" s="37"/>
      <c r="O944">
        <v>938</v>
      </c>
      <c r="P944">
        <f t="shared" si="306"/>
        <v>660</v>
      </c>
      <c r="Q944">
        <f t="shared" si="307"/>
        <v>1</v>
      </c>
      <c r="R944">
        <f t="shared" ca="1" si="308"/>
        <v>1</v>
      </c>
      <c r="S944" t="str">
        <f t="shared" ca="1" si="295"/>
        <v>PM-1</v>
      </c>
      <c r="T944" t="str">
        <f t="shared" ca="1" si="299"/>
        <v>TCU</v>
      </c>
      <c r="U944" t="str">
        <f t="shared" ca="1" si="300"/>
        <v>ZA</v>
      </c>
      <c r="V944" s="37">
        <f t="shared" ca="1" si="301"/>
        <v>4580.1338582677163</v>
      </c>
      <c r="W944" s="37">
        <f t="shared" ca="1" si="302"/>
        <v>4639.8451443569547</v>
      </c>
      <c r="X944" s="37">
        <f t="shared" ca="1" si="311"/>
        <v>11</v>
      </c>
      <c r="Y944" s="37">
        <f t="shared" ca="1" si="303"/>
        <v>11</v>
      </c>
      <c r="Z944" s="35">
        <f t="shared" ca="1" si="309"/>
        <v>4400</v>
      </c>
      <c r="AA944" s="35">
        <f t="shared" ca="1" si="312"/>
        <v>4800</v>
      </c>
      <c r="AB944" s="35">
        <f t="shared" ca="1" si="304"/>
        <v>4580.1338582677163</v>
      </c>
      <c r="AC944" s="35">
        <f t="shared" ca="1" si="305"/>
        <v>4639.8451443569547</v>
      </c>
      <c r="AD944" s="35">
        <f t="shared" ca="1" si="298"/>
        <v>59.711286089238456</v>
      </c>
    </row>
    <row r="945" spans="4:30" x14ac:dyDescent="0.25">
      <c r="D945" s="37"/>
      <c r="E945" s="37"/>
      <c r="F945" s="37"/>
      <c r="G945" s="37"/>
      <c r="O945">
        <v>939</v>
      </c>
      <c r="P945">
        <f t="shared" si="306"/>
        <v>661</v>
      </c>
      <c r="Q945">
        <f t="shared" si="307"/>
        <v>1</v>
      </c>
      <c r="R945">
        <f t="shared" ca="1" si="308"/>
        <v>2</v>
      </c>
      <c r="S945" t="str">
        <f t="shared" ca="1" si="295"/>
        <v>PM-1</v>
      </c>
      <c r="T945" t="str">
        <f t="shared" ca="1" si="299"/>
        <v>TCU</v>
      </c>
      <c r="U945" t="str">
        <f t="shared" ca="1" si="300"/>
        <v>DV</v>
      </c>
      <c r="V945" s="37">
        <f t="shared" ca="1" si="301"/>
        <v>4639.8451443569547</v>
      </c>
      <c r="W945" s="37">
        <f t="shared" ca="1" si="302"/>
        <v>4839.9763779527557</v>
      </c>
      <c r="X945" s="37">
        <f t="shared" ca="1" si="311"/>
        <v>11</v>
      </c>
      <c r="Y945" s="37">
        <f t="shared" ca="1" si="303"/>
        <v>11</v>
      </c>
      <c r="Z945" s="35">
        <f t="shared" ca="1" si="309"/>
        <v>4400</v>
      </c>
      <c r="AA945" s="35">
        <f t="shared" ca="1" si="312"/>
        <v>4800</v>
      </c>
      <c r="AB945" s="35">
        <f t="shared" ca="1" si="304"/>
        <v>4639.8451443569547</v>
      </c>
      <c r="AC945" s="35">
        <f t="shared" ca="1" si="305"/>
        <v>4800</v>
      </c>
      <c r="AD945" s="35">
        <f t="shared" ca="1" si="298"/>
        <v>160.15485564304527</v>
      </c>
    </row>
    <row r="946" spans="4:30" x14ac:dyDescent="0.25">
      <c r="D946" s="37"/>
      <c r="E946" s="37"/>
      <c r="F946" s="37"/>
      <c r="G946" s="37"/>
      <c r="O946">
        <v>940</v>
      </c>
      <c r="P946">
        <f t="shared" si="306"/>
        <v>661</v>
      </c>
      <c r="Q946">
        <f t="shared" si="307"/>
        <v>2</v>
      </c>
      <c r="R946">
        <f t="shared" ca="1" si="308"/>
        <v>2</v>
      </c>
      <c r="S946" t="str">
        <f t="shared" ca="1" si="295"/>
        <v>PM-1</v>
      </c>
      <c r="T946" t="str">
        <f t="shared" ca="1" si="299"/>
        <v>TCU</v>
      </c>
      <c r="U946" t="str">
        <f t="shared" ca="1" si="300"/>
        <v>DV</v>
      </c>
      <c r="V946" s="37">
        <f t="shared" ca="1" si="301"/>
        <v>4639.8451443569547</v>
      </c>
      <c r="W946" s="37">
        <f t="shared" ca="1" si="302"/>
        <v>4839.9763779527557</v>
      </c>
      <c r="X946" s="37">
        <f t="shared" ca="1" si="311"/>
        <v>11</v>
      </c>
      <c r="Y946" s="37">
        <f t="shared" ca="1" si="303"/>
        <v>12</v>
      </c>
      <c r="Z946" s="35">
        <f t="shared" ca="1" si="309"/>
        <v>4800</v>
      </c>
      <c r="AA946" s="35">
        <f t="shared" ca="1" si="312"/>
        <v>5200</v>
      </c>
      <c r="AB946" s="35">
        <f t="shared" ca="1" si="304"/>
        <v>4800</v>
      </c>
      <c r="AC946" s="35">
        <f t="shared" ca="1" si="305"/>
        <v>4839.9763779527557</v>
      </c>
      <c r="AD946" s="35">
        <f t="shared" ca="1" si="298"/>
        <v>39.976377952755684</v>
      </c>
    </row>
    <row r="947" spans="4:30" x14ac:dyDescent="0.25">
      <c r="D947" s="37"/>
      <c r="E947" s="37"/>
      <c r="F947" s="37"/>
      <c r="G947" s="37"/>
      <c r="O947">
        <v>941</v>
      </c>
      <c r="P947">
        <f t="shared" si="306"/>
        <v>662</v>
      </c>
      <c r="Q947">
        <f t="shared" si="307"/>
        <v>1</v>
      </c>
      <c r="R947">
        <f t="shared" ca="1" si="308"/>
        <v>1</v>
      </c>
      <c r="S947" t="str">
        <f t="shared" ca="1" si="295"/>
        <v>PM-1</v>
      </c>
      <c r="T947" t="str">
        <f t="shared" ca="1" si="299"/>
        <v>TCU</v>
      </c>
      <c r="U947" t="str">
        <f t="shared" ca="1" si="300"/>
        <v>AB</v>
      </c>
      <c r="V947" s="37">
        <f t="shared" ca="1" si="301"/>
        <v>4839.9763779527557</v>
      </c>
      <c r="W947" s="37">
        <f t="shared" ca="1" si="302"/>
        <v>4905.5931758530178</v>
      </c>
      <c r="X947" s="37">
        <f t="shared" ca="1" si="311"/>
        <v>12</v>
      </c>
      <c r="Y947" s="37">
        <f t="shared" ca="1" si="303"/>
        <v>12</v>
      </c>
      <c r="Z947" s="35">
        <f t="shared" ca="1" si="309"/>
        <v>4800</v>
      </c>
      <c r="AA947" s="35">
        <f t="shared" ca="1" si="312"/>
        <v>5200</v>
      </c>
      <c r="AB947" s="35">
        <f t="shared" ca="1" si="304"/>
        <v>4839.9763779527557</v>
      </c>
      <c r="AC947" s="35">
        <f t="shared" ca="1" si="305"/>
        <v>4905.5931758530178</v>
      </c>
      <c r="AD947" s="35">
        <f t="shared" ca="1" si="298"/>
        <v>65.6167979002621</v>
      </c>
    </row>
    <row r="948" spans="4:30" x14ac:dyDescent="0.25">
      <c r="D948" s="37"/>
      <c r="E948" s="37"/>
      <c r="F948" s="37"/>
      <c r="G948" s="37"/>
      <c r="O948">
        <v>942</v>
      </c>
      <c r="P948">
        <f t="shared" si="306"/>
        <v>663</v>
      </c>
      <c r="Q948">
        <f t="shared" si="307"/>
        <v>1</v>
      </c>
      <c r="R948">
        <f t="shared" ca="1" si="308"/>
        <v>2</v>
      </c>
      <c r="S948" t="str">
        <f t="shared" ca="1" si="295"/>
        <v>PM-1</v>
      </c>
      <c r="T948" t="str">
        <f t="shared" ca="1" si="299"/>
        <v>LFA</v>
      </c>
      <c r="U948" t="str">
        <f t="shared" ca="1" si="300"/>
        <v>AB</v>
      </c>
      <c r="V948" s="37">
        <f t="shared" ca="1" si="301"/>
        <v>4905.5931758530178</v>
      </c>
      <c r="W948" s="37">
        <f t="shared" ca="1" si="302"/>
        <v>5440.0419947506562</v>
      </c>
      <c r="X948" s="37">
        <f t="shared" ca="1" si="311"/>
        <v>12</v>
      </c>
      <c r="Y948" s="37">
        <f t="shared" ca="1" si="303"/>
        <v>12</v>
      </c>
      <c r="Z948" s="35">
        <f t="shared" ca="1" si="309"/>
        <v>4800</v>
      </c>
      <c r="AA948" s="35">
        <f t="shared" ca="1" si="312"/>
        <v>5200</v>
      </c>
      <c r="AB948" s="35">
        <f t="shared" ca="1" si="304"/>
        <v>4905.5931758530178</v>
      </c>
      <c r="AC948" s="35">
        <f t="shared" ca="1" si="305"/>
        <v>5200</v>
      </c>
      <c r="AD948" s="35">
        <f t="shared" ca="1" si="298"/>
        <v>294.40682414698222</v>
      </c>
    </row>
    <row r="949" spans="4:30" x14ac:dyDescent="0.25">
      <c r="D949" s="37"/>
      <c r="E949" s="37"/>
      <c r="F949" s="37"/>
      <c r="G949" s="37"/>
      <c r="O949">
        <v>943</v>
      </c>
      <c r="P949">
        <f t="shared" si="306"/>
        <v>663</v>
      </c>
      <c r="Q949">
        <f t="shared" si="307"/>
        <v>2</v>
      </c>
      <c r="R949">
        <f t="shared" ca="1" si="308"/>
        <v>2</v>
      </c>
      <c r="S949" t="str">
        <f t="shared" ca="1" si="295"/>
        <v>PM-1</v>
      </c>
      <c r="T949" t="str">
        <f t="shared" ca="1" si="299"/>
        <v>LFA</v>
      </c>
      <c r="U949" t="str">
        <f t="shared" ca="1" si="300"/>
        <v>AB</v>
      </c>
      <c r="V949" s="37">
        <f t="shared" ca="1" si="301"/>
        <v>4905.5931758530178</v>
      </c>
      <c r="W949" s="37">
        <f t="shared" ca="1" si="302"/>
        <v>5440.0419947506562</v>
      </c>
      <c r="X949" s="37">
        <f t="shared" ca="1" si="311"/>
        <v>12</v>
      </c>
      <c r="Y949" s="37">
        <f t="shared" ca="1" si="303"/>
        <v>13</v>
      </c>
      <c r="Z949" s="35">
        <f t="shared" ca="1" si="309"/>
        <v>5200</v>
      </c>
      <c r="AA949" s="35">
        <f t="shared" ca="1" si="312"/>
        <v>5600</v>
      </c>
      <c r="AB949" s="35">
        <f t="shared" ca="1" si="304"/>
        <v>5200</v>
      </c>
      <c r="AC949" s="35">
        <f t="shared" ca="1" si="305"/>
        <v>5440.0419947506562</v>
      </c>
      <c r="AD949" s="35">
        <f t="shared" ca="1" si="298"/>
        <v>240.04199475065616</v>
      </c>
    </row>
    <row r="950" spans="4:30" x14ac:dyDescent="0.25">
      <c r="D950" s="37"/>
      <c r="E950" s="37"/>
      <c r="F950" s="37"/>
      <c r="G950" s="37"/>
      <c r="O950">
        <v>944</v>
      </c>
      <c r="P950">
        <f t="shared" si="306"/>
        <v>664</v>
      </c>
      <c r="Q950">
        <f t="shared" si="307"/>
        <v>1</v>
      </c>
      <c r="R950">
        <f t="shared" ca="1" si="308"/>
        <v>1</v>
      </c>
      <c r="S950" t="str">
        <f t="shared" ca="1" si="295"/>
        <v>PM-1</v>
      </c>
      <c r="T950" t="str">
        <f t="shared" ca="1" si="299"/>
        <v>LFA</v>
      </c>
      <c r="U950" t="str">
        <f t="shared" ca="1" si="300"/>
        <v>AB</v>
      </c>
      <c r="V950" s="37">
        <f t="shared" ca="1" si="301"/>
        <v>5440.0419947506562</v>
      </c>
      <c r="W950" s="37">
        <f t="shared" ca="1" si="302"/>
        <v>5520.0944881889764</v>
      </c>
      <c r="X950" s="37">
        <f t="shared" ca="1" si="311"/>
        <v>13</v>
      </c>
      <c r="Y950" s="37">
        <f t="shared" ca="1" si="303"/>
        <v>13</v>
      </c>
      <c r="Z950" s="35">
        <f t="shared" ca="1" si="309"/>
        <v>5200</v>
      </c>
      <c r="AA950" s="35">
        <f t="shared" ca="1" si="312"/>
        <v>5600</v>
      </c>
      <c r="AB950" s="35">
        <f t="shared" ca="1" si="304"/>
        <v>5440.0419947506562</v>
      </c>
      <c r="AC950" s="35">
        <f t="shared" ca="1" si="305"/>
        <v>5520.0944881889764</v>
      </c>
      <c r="AD950" s="35">
        <f t="shared" ca="1" si="298"/>
        <v>80.052493438320198</v>
      </c>
    </row>
    <row r="951" spans="4:30" x14ac:dyDescent="0.25">
      <c r="D951" s="37"/>
      <c r="E951" s="37"/>
      <c r="F951" s="37"/>
      <c r="G951" s="37"/>
      <c r="O951">
        <v>945</v>
      </c>
      <c r="P951">
        <f t="shared" si="306"/>
        <v>665</v>
      </c>
      <c r="Q951">
        <f t="shared" si="307"/>
        <v>1</v>
      </c>
      <c r="R951">
        <f t="shared" ca="1" si="308"/>
        <v>2</v>
      </c>
      <c r="S951" t="str">
        <f t="shared" ca="1" si="295"/>
        <v>PM-1</v>
      </c>
      <c r="T951" t="str">
        <f t="shared" ca="1" si="299"/>
        <v>WTA</v>
      </c>
      <c r="U951" t="str">
        <f t="shared" ca="1" si="300"/>
        <v>AB</v>
      </c>
      <c r="V951" s="37">
        <f t="shared" ca="1" si="301"/>
        <v>5520.0944881889764</v>
      </c>
      <c r="W951" s="37">
        <f t="shared" ca="1" si="302"/>
        <v>5748.7690288713911</v>
      </c>
      <c r="X951" s="37">
        <f t="shared" ca="1" si="311"/>
        <v>13</v>
      </c>
      <c r="Y951" s="37">
        <f t="shared" ca="1" si="303"/>
        <v>13</v>
      </c>
      <c r="Z951" s="35">
        <f t="shared" ca="1" si="309"/>
        <v>5200</v>
      </c>
      <c r="AA951" s="35">
        <f t="shared" ca="1" si="312"/>
        <v>5600</v>
      </c>
      <c r="AB951" s="35">
        <f t="shared" ca="1" si="304"/>
        <v>5520.0944881889764</v>
      </c>
      <c r="AC951" s="35">
        <f t="shared" ca="1" si="305"/>
        <v>5600</v>
      </c>
      <c r="AD951" s="35">
        <f t="shared" ca="1" si="298"/>
        <v>79.905511811023644</v>
      </c>
    </row>
    <row r="952" spans="4:30" x14ac:dyDescent="0.25">
      <c r="D952" s="37"/>
      <c r="E952" s="37"/>
      <c r="F952" s="37"/>
      <c r="G952" s="37"/>
      <c r="O952">
        <v>946</v>
      </c>
      <c r="P952">
        <f t="shared" si="306"/>
        <v>665</v>
      </c>
      <c r="Q952">
        <f t="shared" si="307"/>
        <v>2</v>
      </c>
      <c r="R952">
        <f t="shared" ca="1" si="308"/>
        <v>2</v>
      </c>
      <c r="S952" t="str">
        <f t="shared" ca="1" si="295"/>
        <v>PM-1</v>
      </c>
      <c r="T952" t="str">
        <f t="shared" ca="1" si="299"/>
        <v>WTA</v>
      </c>
      <c r="U952" t="str">
        <f t="shared" ca="1" si="300"/>
        <v>AB</v>
      </c>
      <c r="V952" s="37">
        <f t="shared" ca="1" si="301"/>
        <v>5520.0944881889764</v>
      </c>
      <c r="W952" s="37">
        <f t="shared" ca="1" si="302"/>
        <v>5748.7690288713911</v>
      </c>
      <c r="X952" s="37">
        <f t="shared" ca="1" si="311"/>
        <v>13</v>
      </c>
      <c r="Y952" s="37">
        <f t="shared" ca="1" si="303"/>
        <v>14</v>
      </c>
      <c r="Z952" s="35">
        <f t="shared" ca="1" si="309"/>
        <v>5600</v>
      </c>
      <c r="AA952" s="35">
        <f t="shared" ca="1" si="312"/>
        <v>6000</v>
      </c>
      <c r="AB952" s="35">
        <f t="shared" ca="1" si="304"/>
        <v>5600</v>
      </c>
      <c r="AC952" s="35">
        <f t="shared" ca="1" si="305"/>
        <v>5748.7690288713911</v>
      </c>
      <c r="AD952" s="35">
        <f t="shared" ca="1" si="298"/>
        <v>148.76902887139113</v>
      </c>
    </row>
    <row r="953" spans="4:30" x14ac:dyDescent="0.25">
      <c r="D953" s="37"/>
      <c r="E953" s="37"/>
      <c r="F953" s="37"/>
      <c r="G953" s="37"/>
      <c r="O953">
        <v>947</v>
      </c>
      <c r="P953">
        <f t="shared" si="306"/>
        <v>666</v>
      </c>
      <c r="Q953">
        <f t="shared" si="307"/>
        <v>1</v>
      </c>
      <c r="R953">
        <f t="shared" ca="1" si="308"/>
        <v>1</v>
      </c>
      <c r="S953" t="str">
        <f t="shared" ca="1" si="295"/>
        <v>PM-1</v>
      </c>
      <c r="T953" t="str">
        <f t="shared" ca="1" si="299"/>
        <v>LFA</v>
      </c>
      <c r="U953" t="str">
        <f t="shared" ca="1" si="300"/>
        <v>DV, AR, PY</v>
      </c>
      <c r="V953" s="37">
        <f t="shared" ca="1" si="301"/>
        <v>5748.7690288713911</v>
      </c>
      <c r="W953" s="37">
        <f t="shared" ca="1" si="302"/>
        <v>5759.0052493438316</v>
      </c>
      <c r="X953" s="37">
        <f t="shared" ca="1" si="311"/>
        <v>14</v>
      </c>
      <c r="Y953" s="37">
        <f t="shared" ca="1" si="303"/>
        <v>14</v>
      </c>
      <c r="Z953" s="35">
        <f t="shared" ca="1" si="309"/>
        <v>5600</v>
      </c>
      <c r="AA953" s="35">
        <f t="shared" ca="1" si="312"/>
        <v>6000</v>
      </c>
      <c r="AB953" s="35">
        <f t="shared" ca="1" si="304"/>
        <v>5748.7690288713911</v>
      </c>
      <c r="AC953" s="35">
        <f t="shared" ca="1" si="305"/>
        <v>5759.0052493438316</v>
      </c>
      <c r="AD953" s="35">
        <f t="shared" ca="1" si="298"/>
        <v>10.236220472440436</v>
      </c>
    </row>
    <row r="954" spans="4:30" x14ac:dyDescent="0.25">
      <c r="D954" s="37"/>
      <c r="E954" s="37"/>
      <c r="F954" s="37"/>
      <c r="G954" s="37"/>
      <c r="O954">
        <v>948</v>
      </c>
      <c r="P954">
        <f t="shared" si="306"/>
        <v>667</v>
      </c>
      <c r="Q954">
        <f t="shared" si="307"/>
        <v>1</v>
      </c>
      <c r="R954">
        <f t="shared" ca="1" si="308"/>
        <v>1</v>
      </c>
      <c r="S954" t="str">
        <f t="shared" ca="1" si="295"/>
        <v>PM-2</v>
      </c>
      <c r="T954" t="str">
        <f t="shared" ca="1" si="299"/>
        <v>VTA</v>
      </c>
      <c r="U954" t="str">
        <f t="shared" ca="1" si="300"/>
        <v>GL, DV</v>
      </c>
      <c r="V954" s="37">
        <f t="shared" ca="1" si="301"/>
        <v>0</v>
      </c>
      <c r="W954" s="37">
        <f t="shared" ca="1" si="302"/>
        <v>120.98687664041984</v>
      </c>
      <c r="X954" s="37">
        <f t="shared" ca="1" si="311"/>
        <v>0</v>
      </c>
      <c r="Y954" s="37">
        <f t="shared" ca="1" si="303"/>
        <v>0</v>
      </c>
      <c r="Z954" s="35">
        <f t="shared" ca="1" si="309"/>
        <v>0</v>
      </c>
      <c r="AA954" s="35">
        <f t="shared" ca="1" si="312"/>
        <v>400</v>
      </c>
      <c r="AB954" s="35">
        <f t="shared" ca="1" si="304"/>
        <v>0</v>
      </c>
      <c r="AC954" s="35">
        <f t="shared" ca="1" si="305"/>
        <v>120.98687664041984</v>
      </c>
      <c r="AD954" s="35">
        <f t="shared" ca="1" si="298"/>
        <v>120.98687664041984</v>
      </c>
    </row>
    <row r="955" spans="4:30" x14ac:dyDescent="0.25">
      <c r="D955" s="37"/>
      <c r="E955" s="37"/>
      <c r="F955" s="37"/>
      <c r="G955" s="37"/>
      <c r="O955">
        <v>949</v>
      </c>
      <c r="P955">
        <f t="shared" si="306"/>
        <v>668</v>
      </c>
      <c r="Q955">
        <f t="shared" si="307"/>
        <v>1</v>
      </c>
      <c r="R955">
        <f t="shared" ca="1" si="308"/>
        <v>2</v>
      </c>
      <c r="S955" t="str">
        <f t="shared" ca="1" si="295"/>
        <v>PM-2</v>
      </c>
      <c r="T955" t="str">
        <f t="shared" ca="1" si="299"/>
        <v>VTA</v>
      </c>
      <c r="U955" t="str">
        <f t="shared" ca="1" si="300"/>
        <v>DV</v>
      </c>
      <c r="V955" s="37">
        <f t="shared" ca="1" si="301"/>
        <v>120.98687664041984</v>
      </c>
      <c r="W955" s="37">
        <f t="shared" ca="1" si="302"/>
        <v>460.88188976377955</v>
      </c>
      <c r="X955" s="37">
        <f t="shared" ca="1" si="311"/>
        <v>0</v>
      </c>
      <c r="Y955" s="37">
        <f t="shared" ca="1" si="303"/>
        <v>0</v>
      </c>
      <c r="Z955" s="35">
        <f t="shared" ca="1" si="309"/>
        <v>0</v>
      </c>
      <c r="AA955" s="35">
        <f t="shared" ca="1" si="312"/>
        <v>400</v>
      </c>
      <c r="AB955" s="35">
        <f t="shared" ca="1" si="304"/>
        <v>120.98687664041984</v>
      </c>
      <c r="AC955" s="35">
        <f t="shared" ca="1" si="305"/>
        <v>400</v>
      </c>
      <c r="AD955" s="35">
        <f t="shared" ca="1" si="298"/>
        <v>279.01312335958016</v>
      </c>
    </row>
    <row r="956" spans="4:30" x14ac:dyDescent="0.25">
      <c r="D956" s="37"/>
      <c r="E956" s="37"/>
      <c r="F956" s="37"/>
      <c r="G956" s="37"/>
      <c r="O956">
        <v>950</v>
      </c>
      <c r="P956">
        <f t="shared" si="306"/>
        <v>668</v>
      </c>
      <c r="Q956">
        <f t="shared" si="307"/>
        <v>2</v>
      </c>
      <c r="R956">
        <f t="shared" ca="1" si="308"/>
        <v>2</v>
      </c>
      <c r="S956" t="str">
        <f t="shared" ca="1" si="295"/>
        <v>PM-2</v>
      </c>
      <c r="T956" t="str">
        <f t="shared" ca="1" si="299"/>
        <v>VTA</v>
      </c>
      <c r="U956" t="str">
        <f t="shared" ca="1" si="300"/>
        <v>DV</v>
      </c>
      <c r="V956" s="37">
        <f t="shared" ca="1" si="301"/>
        <v>120.98687664041984</v>
      </c>
      <c r="W956" s="37">
        <f t="shared" ca="1" si="302"/>
        <v>460.88188976377955</v>
      </c>
      <c r="X956" s="37">
        <f t="shared" ca="1" si="311"/>
        <v>0</v>
      </c>
      <c r="Y956" s="37">
        <f t="shared" ca="1" si="303"/>
        <v>1</v>
      </c>
      <c r="Z956" s="35">
        <f t="shared" ca="1" si="309"/>
        <v>400</v>
      </c>
      <c r="AA956" s="35">
        <f t="shared" ca="1" si="312"/>
        <v>800</v>
      </c>
      <c r="AB956" s="35">
        <f t="shared" ca="1" si="304"/>
        <v>400</v>
      </c>
      <c r="AC956" s="35">
        <f t="shared" ca="1" si="305"/>
        <v>460.88188976377955</v>
      </c>
      <c r="AD956" s="35">
        <f t="shared" ca="1" si="298"/>
        <v>60.881889763779554</v>
      </c>
    </row>
    <row r="957" spans="4:30" x14ac:dyDescent="0.25">
      <c r="D957" s="37"/>
      <c r="E957" s="37"/>
      <c r="F957" s="37"/>
      <c r="G957" s="37"/>
      <c r="O957">
        <v>951</v>
      </c>
      <c r="P957">
        <f t="shared" si="306"/>
        <v>669</v>
      </c>
      <c r="Q957">
        <f t="shared" si="307"/>
        <v>1</v>
      </c>
      <c r="R957">
        <f t="shared" ca="1" si="308"/>
        <v>1</v>
      </c>
      <c r="S957" t="str">
        <f t="shared" ca="1" si="295"/>
        <v>PM-2</v>
      </c>
      <c r="T957" t="str">
        <f t="shared" ca="1" si="299"/>
        <v>TCU</v>
      </c>
      <c r="U957" t="str">
        <f t="shared" ca="1" si="300"/>
        <v>DV, ZE</v>
      </c>
      <c r="V957" s="37">
        <f t="shared" ca="1" si="301"/>
        <v>460.88188976377955</v>
      </c>
      <c r="W957" s="37">
        <f t="shared" ca="1" si="302"/>
        <v>620.98687664041995</v>
      </c>
      <c r="X957" s="37">
        <f t="shared" ca="1" si="311"/>
        <v>1</v>
      </c>
      <c r="Y957" s="37">
        <f t="shared" ca="1" si="303"/>
        <v>1</v>
      </c>
      <c r="Z957" s="35">
        <f t="shared" ca="1" si="309"/>
        <v>400</v>
      </c>
      <c r="AA957" s="35">
        <f t="shared" ca="1" si="312"/>
        <v>800</v>
      </c>
      <c r="AB957" s="35">
        <f t="shared" ca="1" si="304"/>
        <v>460.88188976377955</v>
      </c>
      <c r="AC957" s="35">
        <f t="shared" ca="1" si="305"/>
        <v>620.98687664041995</v>
      </c>
      <c r="AD957" s="35">
        <f t="shared" ca="1" si="298"/>
        <v>160.1049868766404</v>
      </c>
    </row>
    <row r="958" spans="4:30" x14ac:dyDescent="0.25">
      <c r="D958" s="37"/>
      <c r="E958" s="37"/>
      <c r="F958" s="37"/>
      <c r="G958" s="37"/>
      <c r="O958">
        <v>952</v>
      </c>
      <c r="P958">
        <f t="shared" si="306"/>
        <v>670</v>
      </c>
      <c r="Q958">
        <f t="shared" si="307"/>
        <v>1</v>
      </c>
      <c r="R958">
        <f t="shared" ca="1" si="308"/>
        <v>3</v>
      </c>
      <c r="S958" t="str">
        <f t="shared" ref="S958:S1021" ca="1" si="313">OFFSET($A$6,P958,0)</f>
        <v>PM-2</v>
      </c>
      <c r="T958" t="str">
        <f t="shared" ca="1" si="299"/>
        <v>TCU</v>
      </c>
      <c r="U958" t="str">
        <f t="shared" ca="1" si="300"/>
        <v>ZE</v>
      </c>
      <c r="V958" s="37">
        <f t="shared" ca="1" si="301"/>
        <v>620.98687664041995</v>
      </c>
      <c r="W958" s="37">
        <f t="shared" ca="1" si="302"/>
        <v>1500.9081364829394</v>
      </c>
      <c r="X958" s="37">
        <f t="shared" ca="1" si="311"/>
        <v>1</v>
      </c>
      <c r="Y958" s="37">
        <f t="shared" ca="1" si="303"/>
        <v>1</v>
      </c>
      <c r="Z958" s="35">
        <f t="shared" ca="1" si="309"/>
        <v>400</v>
      </c>
      <c r="AA958" s="35">
        <f t="shared" ca="1" si="312"/>
        <v>800</v>
      </c>
      <c r="AB958" s="35">
        <f t="shared" ca="1" si="304"/>
        <v>620.98687664041995</v>
      </c>
      <c r="AC958" s="35">
        <f t="shared" ca="1" si="305"/>
        <v>800</v>
      </c>
      <c r="AD958" s="35">
        <f t="shared" ref="AD958:AD1021" ca="1" si="314">AC958-AB958</f>
        <v>179.01312335958005</v>
      </c>
    </row>
    <row r="959" spans="4:30" x14ac:dyDescent="0.25">
      <c r="D959" s="37"/>
      <c r="E959" s="37"/>
      <c r="F959" s="37"/>
      <c r="G959" s="37"/>
      <c r="O959">
        <v>953</v>
      </c>
      <c r="P959">
        <f t="shared" si="306"/>
        <v>670</v>
      </c>
      <c r="Q959">
        <f t="shared" si="307"/>
        <v>2</v>
      </c>
      <c r="R959">
        <f t="shared" ca="1" si="308"/>
        <v>3</v>
      </c>
      <c r="S959" t="str">
        <f t="shared" ca="1" si="313"/>
        <v>PM-2</v>
      </c>
      <c r="T959" t="str">
        <f t="shared" ca="1" si="299"/>
        <v>TCU</v>
      </c>
      <c r="U959" t="str">
        <f t="shared" ca="1" si="300"/>
        <v>ZE</v>
      </c>
      <c r="V959" s="37">
        <f t="shared" ca="1" si="301"/>
        <v>620.98687664041995</v>
      </c>
      <c r="W959" s="37">
        <f t="shared" ca="1" si="302"/>
        <v>1500.9081364829394</v>
      </c>
      <c r="X959" s="37">
        <f t="shared" ca="1" si="311"/>
        <v>1</v>
      </c>
      <c r="Y959" s="37">
        <f t="shared" ca="1" si="303"/>
        <v>2</v>
      </c>
      <c r="Z959" s="35">
        <f t="shared" ca="1" si="309"/>
        <v>800</v>
      </c>
      <c r="AA959" s="35">
        <f t="shared" ca="1" si="312"/>
        <v>1200</v>
      </c>
      <c r="AB959" s="35">
        <f t="shared" ca="1" si="304"/>
        <v>800</v>
      </c>
      <c r="AC959" s="35">
        <f t="shared" ca="1" si="305"/>
        <v>1200</v>
      </c>
      <c r="AD959" s="35">
        <f t="shared" ca="1" si="314"/>
        <v>400</v>
      </c>
    </row>
    <row r="960" spans="4:30" x14ac:dyDescent="0.25">
      <c r="D960" s="37"/>
      <c r="E960" s="37"/>
      <c r="F960" s="37"/>
      <c r="G960" s="37"/>
      <c r="O960">
        <v>954</v>
      </c>
      <c r="P960">
        <f t="shared" si="306"/>
        <v>670</v>
      </c>
      <c r="Q960">
        <f t="shared" si="307"/>
        <v>3</v>
      </c>
      <c r="R960">
        <f t="shared" ca="1" si="308"/>
        <v>3</v>
      </c>
      <c r="S960" t="str">
        <f t="shared" ca="1" si="313"/>
        <v>PM-2</v>
      </c>
      <c r="T960" t="str">
        <f t="shared" ca="1" si="299"/>
        <v>TCU</v>
      </c>
      <c r="U960" t="str">
        <f t="shared" ca="1" si="300"/>
        <v>ZE</v>
      </c>
      <c r="V960" s="37">
        <f t="shared" ca="1" si="301"/>
        <v>620.98687664041995</v>
      </c>
      <c r="W960" s="37">
        <f t="shared" ca="1" si="302"/>
        <v>1500.9081364829394</v>
      </c>
      <c r="X960" s="37">
        <f t="shared" ca="1" si="311"/>
        <v>1</v>
      </c>
      <c r="Y960" s="37">
        <f t="shared" ca="1" si="303"/>
        <v>3</v>
      </c>
      <c r="Z960" s="35">
        <f t="shared" ca="1" si="309"/>
        <v>1200</v>
      </c>
      <c r="AA960" s="35">
        <f t="shared" ca="1" si="312"/>
        <v>1600</v>
      </c>
      <c r="AB960" s="35">
        <f t="shared" ca="1" si="304"/>
        <v>1200</v>
      </c>
      <c r="AC960" s="35">
        <f t="shared" ca="1" si="305"/>
        <v>1500.9081364829394</v>
      </c>
      <c r="AD960" s="35">
        <f t="shared" ca="1" si="314"/>
        <v>300.90813648293943</v>
      </c>
    </row>
    <row r="961" spans="4:30" x14ac:dyDescent="0.25">
      <c r="D961" s="37"/>
      <c r="E961" s="37"/>
      <c r="F961" s="37"/>
      <c r="G961" s="37"/>
      <c r="O961">
        <v>955</v>
      </c>
      <c r="P961">
        <f t="shared" si="306"/>
        <v>671</v>
      </c>
      <c r="Q961">
        <f t="shared" si="307"/>
        <v>1</v>
      </c>
      <c r="R961">
        <f t="shared" ca="1" si="308"/>
        <v>2</v>
      </c>
      <c r="S961" t="str">
        <f t="shared" ca="1" si="313"/>
        <v>PM-2</v>
      </c>
      <c r="T961" t="str">
        <f t="shared" ca="1" si="299"/>
        <v>TCU</v>
      </c>
      <c r="U961" t="str">
        <f t="shared" ca="1" si="300"/>
        <v>AR</v>
      </c>
      <c r="V961" s="37">
        <f t="shared" ca="1" si="301"/>
        <v>1500.9081364829394</v>
      </c>
      <c r="W961" s="37">
        <f t="shared" ca="1" si="302"/>
        <v>1620.9868766404197</v>
      </c>
      <c r="X961" s="37">
        <f t="shared" ca="1" si="311"/>
        <v>3</v>
      </c>
      <c r="Y961" s="37">
        <f t="shared" ca="1" si="303"/>
        <v>3</v>
      </c>
      <c r="Z961" s="35">
        <f t="shared" ca="1" si="309"/>
        <v>1200</v>
      </c>
      <c r="AA961" s="35">
        <f t="shared" ca="1" si="312"/>
        <v>1600</v>
      </c>
      <c r="AB961" s="35">
        <f t="shared" ca="1" si="304"/>
        <v>1500.9081364829394</v>
      </c>
      <c r="AC961" s="35">
        <f t="shared" ca="1" si="305"/>
        <v>1600</v>
      </c>
      <c r="AD961" s="35">
        <f t="shared" ca="1" si="314"/>
        <v>99.091863517060574</v>
      </c>
    </row>
    <row r="962" spans="4:30" x14ac:dyDescent="0.25">
      <c r="D962" s="37"/>
      <c r="E962" s="37"/>
      <c r="F962" s="37"/>
      <c r="G962" s="37"/>
      <c r="O962">
        <v>956</v>
      </c>
      <c r="P962">
        <f t="shared" si="306"/>
        <v>671</v>
      </c>
      <c r="Q962">
        <f t="shared" si="307"/>
        <v>2</v>
      </c>
      <c r="R962">
        <f t="shared" ca="1" si="308"/>
        <v>2</v>
      </c>
      <c r="S962" t="str">
        <f t="shared" ca="1" si="313"/>
        <v>PM-2</v>
      </c>
      <c r="T962" t="str">
        <f t="shared" ca="1" si="299"/>
        <v>TCU</v>
      </c>
      <c r="U962" t="str">
        <f t="shared" ca="1" si="300"/>
        <v>AR</v>
      </c>
      <c r="V962" s="37">
        <f t="shared" ca="1" si="301"/>
        <v>1500.9081364829394</v>
      </c>
      <c r="W962" s="37">
        <f t="shared" ca="1" si="302"/>
        <v>1620.9868766404197</v>
      </c>
      <c r="X962" s="37">
        <f t="shared" ref="X962:X965" ca="1" si="315">TRUNC(V962/400)</f>
        <v>3</v>
      </c>
      <c r="Y962" s="37">
        <f t="shared" ca="1" si="303"/>
        <v>4</v>
      </c>
      <c r="Z962" s="35">
        <f t="shared" ca="1" si="309"/>
        <v>1600</v>
      </c>
      <c r="AA962" s="35">
        <f ca="1">400*(Y962+1)</f>
        <v>2000</v>
      </c>
      <c r="AB962" s="35">
        <f t="shared" ca="1" si="304"/>
        <v>1600</v>
      </c>
      <c r="AC962" s="35">
        <f t="shared" ca="1" si="305"/>
        <v>1620.9868766404197</v>
      </c>
      <c r="AD962" s="35">
        <f t="shared" ca="1" si="314"/>
        <v>20.986876640419723</v>
      </c>
    </row>
    <row r="963" spans="4:30" x14ac:dyDescent="0.25">
      <c r="D963" s="37"/>
      <c r="E963" s="37"/>
      <c r="F963" s="37"/>
      <c r="G963" s="37"/>
      <c r="O963">
        <v>957</v>
      </c>
      <c r="P963">
        <f t="shared" si="306"/>
        <v>672</v>
      </c>
      <c r="Q963">
        <f t="shared" si="307"/>
        <v>1</v>
      </c>
      <c r="R963">
        <f t="shared" ca="1" si="308"/>
        <v>2</v>
      </c>
      <c r="S963" t="str">
        <f t="shared" ca="1" si="313"/>
        <v>PM-2</v>
      </c>
      <c r="T963" t="str">
        <f t="shared" ca="1" si="299"/>
        <v>TCU</v>
      </c>
      <c r="U963" t="str">
        <f t="shared" ca="1" si="300"/>
        <v>DV, AR, CC</v>
      </c>
      <c r="V963" s="37">
        <f t="shared" ca="1" si="301"/>
        <v>1620.9868766404197</v>
      </c>
      <c r="W963" s="37">
        <f t="shared" ca="1" si="302"/>
        <v>2011.0787401574798</v>
      </c>
      <c r="X963" s="37">
        <f t="shared" ca="1" si="315"/>
        <v>4</v>
      </c>
      <c r="Y963" s="37">
        <f t="shared" ca="1" si="303"/>
        <v>4</v>
      </c>
      <c r="Z963" s="35">
        <f t="shared" ca="1" si="309"/>
        <v>1600</v>
      </c>
      <c r="AA963" s="35">
        <f ca="1">400*(Y963+1)</f>
        <v>2000</v>
      </c>
      <c r="AB963" s="35">
        <f t="shared" ca="1" si="304"/>
        <v>1620.9868766404197</v>
      </c>
      <c r="AC963" s="35">
        <f t="shared" ca="1" si="305"/>
        <v>2000</v>
      </c>
      <c r="AD963" s="35">
        <f t="shared" ca="1" si="314"/>
        <v>379.01312335958028</v>
      </c>
    </row>
    <row r="964" spans="4:30" x14ac:dyDescent="0.25">
      <c r="D964" s="37"/>
      <c r="E964" s="37"/>
      <c r="F964" s="37"/>
      <c r="G964" s="37"/>
      <c r="O964">
        <v>958</v>
      </c>
      <c r="P964">
        <f t="shared" si="306"/>
        <v>672</v>
      </c>
      <c r="Q964">
        <f t="shared" si="307"/>
        <v>2</v>
      </c>
      <c r="R964">
        <f t="shared" ca="1" si="308"/>
        <v>2</v>
      </c>
      <c r="S964" t="str">
        <f t="shared" ca="1" si="313"/>
        <v>PM-2</v>
      </c>
      <c r="T964" t="str">
        <f t="shared" ca="1" si="299"/>
        <v>TCU</v>
      </c>
      <c r="U964" t="str">
        <f t="shared" ca="1" si="300"/>
        <v>DV, AR, CC</v>
      </c>
      <c r="V964" s="37">
        <f t="shared" ca="1" si="301"/>
        <v>1620.9868766404197</v>
      </c>
      <c r="W964" s="37">
        <f t="shared" ca="1" si="302"/>
        <v>2011.0787401574798</v>
      </c>
      <c r="X964" s="37">
        <f t="shared" ca="1" si="315"/>
        <v>4</v>
      </c>
      <c r="Y964" s="37">
        <f t="shared" ca="1" si="303"/>
        <v>5</v>
      </c>
      <c r="Z964" s="35">
        <f t="shared" ca="1" si="309"/>
        <v>2000</v>
      </c>
      <c r="AA964" s="35">
        <f ca="1">400*(Y964+1)</f>
        <v>2400</v>
      </c>
      <c r="AB964" s="35">
        <f t="shared" ca="1" si="304"/>
        <v>2000</v>
      </c>
      <c r="AC964" s="35">
        <f t="shared" ca="1" si="305"/>
        <v>2011.0787401574798</v>
      </c>
      <c r="AD964" s="35">
        <f t="shared" ca="1" si="314"/>
        <v>11.078740157479842</v>
      </c>
    </row>
    <row r="965" spans="4:30" x14ac:dyDescent="0.25">
      <c r="D965" s="37"/>
      <c r="E965" s="37"/>
      <c r="F965" s="37"/>
      <c r="G965" s="37"/>
      <c r="O965">
        <v>959</v>
      </c>
      <c r="P965">
        <f t="shared" si="306"/>
        <v>673</v>
      </c>
      <c r="Q965">
        <f t="shared" si="307"/>
        <v>1</v>
      </c>
      <c r="R965">
        <f t="shared" ca="1" si="308"/>
        <v>1</v>
      </c>
      <c r="S965" t="str">
        <f t="shared" ca="1" si="313"/>
        <v>PM-2</v>
      </c>
      <c r="T965" t="str">
        <f t="shared" ca="1" si="299"/>
        <v>LFA</v>
      </c>
      <c r="U965" t="str">
        <f t="shared" ca="1" si="300"/>
        <v>DV, AR, CC</v>
      </c>
      <c r="V965" s="37">
        <f t="shared" ca="1" si="301"/>
        <v>2011.0787401574798</v>
      </c>
      <c r="W965" s="37">
        <f t="shared" ca="1" si="302"/>
        <v>2096.0524934383202</v>
      </c>
      <c r="X965" s="37">
        <f t="shared" ca="1" si="315"/>
        <v>5</v>
      </c>
      <c r="Y965" s="37">
        <f t="shared" ca="1" si="303"/>
        <v>5</v>
      </c>
      <c r="Z965" s="35">
        <f t="shared" ca="1" si="309"/>
        <v>2000</v>
      </c>
      <c r="AA965" s="35">
        <f ca="1">400*(Y965+1)</f>
        <v>2400</v>
      </c>
      <c r="AB965" s="35">
        <f t="shared" ca="1" si="304"/>
        <v>2011.0787401574798</v>
      </c>
      <c r="AC965" s="35">
        <f t="shared" ca="1" si="305"/>
        <v>2096.0524934383202</v>
      </c>
      <c r="AD965" s="35">
        <f t="shared" ca="1" si="314"/>
        <v>84.973753280840356</v>
      </c>
    </row>
    <row r="966" spans="4:30" x14ac:dyDescent="0.25">
      <c r="D966" s="37"/>
      <c r="E966" s="37"/>
      <c r="F966" s="37"/>
      <c r="G966" s="37"/>
      <c r="O966">
        <v>960</v>
      </c>
      <c r="P966">
        <f t="shared" si="306"/>
        <v>674</v>
      </c>
      <c r="Q966">
        <f t="shared" si="307"/>
        <v>1</v>
      </c>
      <c r="R966">
        <f t="shared" ca="1" si="308"/>
        <v>1</v>
      </c>
      <c r="S966" t="str">
        <f t="shared" ca="1" si="313"/>
        <v>PM-2</v>
      </c>
      <c r="T966" t="str">
        <f t="shared" ca="1" si="299"/>
        <v>LFA</v>
      </c>
      <c r="U966" t="str">
        <f t="shared" ca="1" si="300"/>
        <v>DV, AR, CC</v>
      </c>
      <c r="V966" s="37">
        <f t="shared" ca="1" si="301"/>
        <v>2096.0524934383202</v>
      </c>
      <c r="W966" s="37">
        <f t="shared" ca="1" si="302"/>
        <v>2306.0262467191601</v>
      </c>
      <c r="X966" s="37">
        <f t="shared" ref="X966:X1029" ca="1" si="316">TRUNC(V966/400)</f>
        <v>5</v>
      </c>
      <c r="Y966" s="37">
        <f t="shared" ca="1" si="303"/>
        <v>5</v>
      </c>
      <c r="Z966" s="35">
        <f t="shared" ca="1" si="309"/>
        <v>2000</v>
      </c>
      <c r="AA966" s="35">
        <f t="shared" ref="AA966:AA1029" ca="1" si="317">400*(Y966+1)</f>
        <v>2400</v>
      </c>
      <c r="AB966" s="35">
        <f t="shared" ca="1" si="304"/>
        <v>2096.0524934383202</v>
      </c>
      <c r="AC966" s="35">
        <f t="shared" ca="1" si="305"/>
        <v>2306.0262467191601</v>
      </c>
      <c r="AD966" s="35">
        <f t="shared" ca="1" si="314"/>
        <v>209.9737532808399</v>
      </c>
    </row>
    <row r="967" spans="4:30" x14ac:dyDescent="0.25">
      <c r="D967" s="37"/>
      <c r="E967" s="37"/>
      <c r="F967" s="37"/>
      <c r="G967" s="37"/>
      <c r="O967">
        <v>961</v>
      </c>
      <c r="P967">
        <f t="shared" si="306"/>
        <v>675</v>
      </c>
      <c r="Q967">
        <f t="shared" si="307"/>
        <v>1</v>
      </c>
      <c r="R967">
        <f t="shared" ca="1" si="308"/>
        <v>2</v>
      </c>
      <c r="S967" t="str">
        <f t="shared" ca="1" si="313"/>
        <v>PM-2</v>
      </c>
      <c r="T967" t="str">
        <f t="shared" ref="T967:T1030" ca="1" si="318">OFFSET($B$6,$P967,0)</f>
        <v>LFA</v>
      </c>
      <c r="U967" t="str">
        <f t="shared" ref="U967:U1030" ca="1" si="319">OFFSET($C$6,$P967,0)</f>
        <v>DV, AR, CC</v>
      </c>
      <c r="V967" s="37">
        <f t="shared" ref="V967:V1030" ca="1" si="320">OFFSET($I$6,$P967,0)</f>
        <v>2306.0262467191601</v>
      </c>
      <c r="W967" s="37">
        <f t="shared" ref="W967:W1030" ca="1" si="321">OFFSET($J$6,$P967,0)</f>
        <v>2531.0918635170601</v>
      </c>
      <c r="X967" s="37">
        <f t="shared" ca="1" si="316"/>
        <v>5</v>
      </c>
      <c r="Y967" s="37">
        <f t="shared" ref="Y967:Y1030" ca="1" si="322">IF(Q967=1,X967,Y966+1)</f>
        <v>5</v>
      </c>
      <c r="Z967" s="35">
        <f t="shared" ca="1" si="309"/>
        <v>2000</v>
      </c>
      <c r="AA967" s="35">
        <f t="shared" ca="1" si="317"/>
        <v>2400</v>
      </c>
      <c r="AB967" s="35">
        <f t="shared" ref="AB967:AB1030" ca="1" si="323">IF(Q967=1,V967,Z967)</f>
        <v>2306.0262467191601</v>
      </c>
      <c r="AC967" s="35">
        <f t="shared" ref="AC967:AC1030" ca="1" si="324">IF(Q967=R967,W967,AA967)</f>
        <v>2400</v>
      </c>
      <c r="AD967" s="35">
        <f t="shared" ca="1" si="314"/>
        <v>93.973753280839901</v>
      </c>
    </row>
    <row r="968" spans="4:30" x14ac:dyDescent="0.25">
      <c r="D968" s="37"/>
      <c r="E968" s="37"/>
      <c r="F968" s="37"/>
      <c r="G968" s="37"/>
      <c r="O968">
        <v>962</v>
      </c>
      <c r="P968">
        <f t="shared" ref="P968:P1031" si="325">MATCH(O968,$L$7:$L$99991)</f>
        <v>675</v>
      </c>
      <c r="Q968">
        <f t="shared" ref="Q968:Q1031" si="326">IF(P968=P967,Q967+1,1)</f>
        <v>2</v>
      </c>
      <c r="R968">
        <f t="shared" ref="R968:R1031" ca="1" si="327">OFFSET($K$6,P968,0)</f>
        <v>2</v>
      </c>
      <c r="S968" t="str">
        <f t="shared" ca="1" si="313"/>
        <v>PM-2</v>
      </c>
      <c r="T968" t="str">
        <f t="shared" ca="1" si="318"/>
        <v>LFA</v>
      </c>
      <c r="U968" t="str">
        <f t="shared" ca="1" si="319"/>
        <v>DV, AR, CC</v>
      </c>
      <c r="V968" s="37">
        <f t="shared" ca="1" si="320"/>
        <v>2306.0262467191601</v>
      </c>
      <c r="W968" s="37">
        <f t="shared" ca="1" si="321"/>
        <v>2531.0918635170601</v>
      </c>
      <c r="X968" s="37">
        <f t="shared" ca="1" si="316"/>
        <v>5</v>
      </c>
      <c r="Y968" s="37">
        <f t="shared" ca="1" si="322"/>
        <v>6</v>
      </c>
      <c r="Z968" s="35">
        <f t="shared" ref="Z968:Z1031" ca="1" si="328">AA968-400</f>
        <v>2400</v>
      </c>
      <c r="AA968" s="35">
        <f t="shared" ca="1" si="317"/>
        <v>2800</v>
      </c>
      <c r="AB968" s="35">
        <f t="shared" ca="1" si="323"/>
        <v>2400</v>
      </c>
      <c r="AC968" s="35">
        <f t="shared" ca="1" si="324"/>
        <v>2531.0918635170601</v>
      </c>
      <c r="AD968" s="35">
        <f t="shared" ca="1" si="314"/>
        <v>131.09186351706012</v>
      </c>
    </row>
    <row r="969" spans="4:30" x14ac:dyDescent="0.25">
      <c r="D969" s="37"/>
      <c r="E969" s="37"/>
      <c r="F969" s="37"/>
      <c r="G969" s="37"/>
      <c r="O969">
        <v>963</v>
      </c>
      <c r="P969">
        <f t="shared" si="325"/>
        <v>676</v>
      </c>
      <c r="Q969">
        <f t="shared" si="326"/>
        <v>1</v>
      </c>
      <c r="R969">
        <f t="shared" ca="1" si="327"/>
        <v>1</v>
      </c>
      <c r="S969" t="str">
        <f t="shared" ca="1" si="313"/>
        <v>PM-2</v>
      </c>
      <c r="T969" t="str">
        <f t="shared" ca="1" si="318"/>
        <v>TCU</v>
      </c>
      <c r="U969" t="str">
        <f t="shared" ca="1" si="319"/>
        <v>DV, AR, CC</v>
      </c>
      <c r="V969" s="37">
        <f t="shared" ca="1" si="320"/>
        <v>2531.0918635170601</v>
      </c>
      <c r="W969" s="37">
        <f t="shared" ca="1" si="321"/>
        <v>2661.0131233595803</v>
      </c>
      <c r="X969" s="37">
        <f t="shared" ca="1" si="316"/>
        <v>6</v>
      </c>
      <c r="Y969" s="37">
        <f t="shared" ca="1" si="322"/>
        <v>6</v>
      </c>
      <c r="Z969" s="35">
        <f t="shared" ca="1" si="328"/>
        <v>2400</v>
      </c>
      <c r="AA969" s="35">
        <f t="shared" ca="1" si="317"/>
        <v>2800</v>
      </c>
      <c r="AB969" s="35">
        <f t="shared" ca="1" si="323"/>
        <v>2531.0918635170601</v>
      </c>
      <c r="AC969" s="35">
        <f t="shared" ca="1" si="324"/>
        <v>2661.0131233595803</v>
      </c>
      <c r="AD969" s="35">
        <f t="shared" ca="1" si="314"/>
        <v>129.92125984252016</v>
      </c>
    </row>
    <row r="970" spans="4:30" x14ac:dyDescent="0.25">
      <c r="D970" s="37"/>
      <c r="E970" s="37"/>
      <c r="F970" s="37"/>
      <c r="G970" s="37"/>
      <c r="O970">
        <v>964</v>
      </c>
      <c r="P970">
        <f t="shared" si="325"/>
        <v>677</v>
      </c>
      <c r="Q970">
        <f t="shared" si="326"/>
        <v>1</v>
      </c>
      <c r="R970">
        <f t="shared" ca="1" si="327"/>
        <v>1</v>
      </c>
      <c r="S970" t="str">
        <f t="shared" ca="1" si="313"/>
        <v>PM-2</v>
      </c>
      <c r="T970" t="str">
        <f t="shared" ca="1" si="318"/>
        <v>LFA</v>
      </c>
      <c r="U970" t="str">
        <f t="shared" ca="1" si="319"/>
        <v>DV, AR, CC</v>
      </c>
      <c r="V970" s="37">
        <f t="shared" ca="1" si="320"/>
        <v>2661.0131233595803</v>
      </c>
      <c r="W970" s="37">
        <f t="shared" ca="1" si="321"/>
        <v>2745.9868766404197</v>
      </c>
      <c r="X970" s="37">
        <f t="shared" ca="1" si="316"/>
        <v>6</v>
      </c>
      <c r="Y970" s="37">
        <f t="shared" ca="1" si="322"/>
        <v>6</v>
      </c>
      <c r="Z970" s="35">
        <f t="shared" ca="1" si="328"/>
        <v>2400</v>
      </c>
      <c r="AA970" s="35">
        <f t="shared" ca="1" si="317"/>
        <v>2800</v>
      </c>
      <c r="AB970" s="35">
        <f t="shared" ca="1" si="323"/>
        <v>2661.0131233595803</v>
      </c>
      <c r="AC970" s="35">
        <f t="shared" ca="1" si="324"/>
        <v>2745.9868766404197</v>
      </c>
      <c r="AD970" s="35">
        <f t="shared" ca="1" si="314"/>
        <v>84.973753280839446</v>
      </c>
    </row>
    <row r="971" spans="4:30" x14ac:dyDescent="0.25">
      <c r="D971" s="37"/>
      <c r="E971" s="37"/>
      <c r="F971" s="37"/>
      <c r="G971" s="37"/>
      <c r="O971">
        <v>965</v>
      </c>
      <c r="P971">
        <f t="shared" si="325"/>
        <v>678</v>
      </c>
      <c r="Q971">
        <f t="shared" si="326"/>
        <v>1</v>
      </c>
      <c r="R971">
        <f t="shared" ca="1" si="327"/>
        <v>2</v>
      </c>
      <c r="S971" t="str">
        <f t="shared" ca="1" si="313"/>
        <v>PM-2</v>
      </c>
      <c r="T971" t="str">
        <f t="shared" ca="1" si="318"/>
        <v>TCU</v>
      </c>
      <c r="U971" t="str">
        <f t="shared" ca="1" si="319"/>
        <v>DV, AR, CC</v>
      </c>
      <c r="V971" s="37">
        <f t="shared" ca="1" si="320"/>
        <v>2745.9868766404197</v>
      </c>
      <c r="W971" s="37">
        <f t="shared" ca="1" si="321"/>
        <v>3065.8687664041991</v>
      </c>
      <c r="X971" s="37">
        <f t="shared" ca="1" si="316"/>
        <v>6</v>
      </c>
      <c r="Y971" s="37">
        <f t="shared" ca="1" si="322"/>
        <v>6</v>
      </c>
      <c r="Z971" s="35">
        <f t="shared" ca="1" si="328"/>
        <v>2400</v>
      </c>
      <c r="AA971" s="35">
        <f t="shared" ca="1" si="317"/>
        <v>2800</v>
      </c>
      <c r="AB971" s="35">
        <f t="shared" ca="1" si="323"/>
        <v>2745.9868766404197</v>
      </c>
      <c r="AC971" s="35">
        <f t="shared" ca="1" si="324"/>
        <v>2800</v>
      </c>
      <c r="AD971" s="35">
        <f t="shared" ca="1" si="314"/>
        <v>54.013123359580277</v>
      </c>
    </row>
    <row r="972" spans="4:30" x14ac:dyDescent="0.25">
      <c r="D972" s="37"/>
      <c r="E972" s="37"/>
      <c r="F972" s="37"/>
      <c r="G972" s="37"/>
      <c r="O972">
        <v>966</v>
      </c>
      <c r="P972">
        <f t="shared" si="325"/>
        <v>678</v>
      </c>
      <c r="Q972">
        <f t="shared" si="326"/>
        <v>2</v>
      </c>
      <c r="R972">
        <f t="shared" ca="1" si="327"/>
        <v>2</v>
      </c>
      <c r="S972" t="str">
        <f t="shared" ca="1" si="313"/>
        <v>PM-2</v>
      </c>
      <c r="T972" t="str">
        <f t="shared" ca="1" si="318"/>
        <v>TCU</v>
      </c>
      <c r="U972" t="str">
        <f t="shared" ca="1" si="319"/>
        <v>DV, AR, CC</v>
      </c>
      <c r="V972" s="37">
        <f t="shared" ca="1" si="320"/>
        <v>2745.9868766404197</v>
      </c>
      <c r="W972" s="37">
        <f t="shared" ca="1" si="321"/>
        <v>3065.8687664041991</v>
      </c>
      <c r="X972" s="37">
        <f t="shared" ca="1" si="316"/>
        <v>6</v>
      </c>
      <c r="Y972" s="37">
        <f t="shared" ca="1" si="322"/>
        <v>7</v>
      </c>
      <c r="Z972" s="35">
        <f t="shared" ca="1" si="328"/>
        <v>2800</v>
      </c>
      <c r="AA972" s="35">
        <f t="shared" ca="1" si="317"/>
        <v>3200</v>
      </c>
      <c r="AB972" s="35">
        <f t="shared" ca="1" si="323"/>
        <v>2800</v>
      </c>
      <c r="AC972" s="35">
        <f t="shared" ca="1" si="324"/>
        <v>3065.8687664041991</v>
      </c>
      <c r="AD972" s="35">
        <f t="shared" ca="1" si="314"/>
        <v>265.86876640419905</v>
      </c>
    </row>
    <row r="973" spans="4:30" x14ac:dyDescent="0.25">
      <c r="D973" s="37"/>
      <c r="E973" s="37"/>
      <c r="F973" s="37"/>
      <c r="G973" s="37"/>
      <c r="O973">
        <v>967</v>
      </c>
      <c r="P973">
        <f t="shared" si="325"/>
        <v>679</v>
      </c>
      <c r="Q973">
        <f t="shared" si="326"/>
        <v>1</v>
      </c>
      <c r="R973">
        <f t="shared" ca="1" si="327"/>
        <v>2</v>
      </c>
      <c r="S973" t="str">
        <f t="shared" ca="1" si="313"/>
        <v>PM-2</v>
      </c>
      <c r="T973" t="str">
        <f t="shared" ca="1" si="318"/>
        <v>TCU</v>
      </c>
      <c r="U973" t="str">
        <f t="shared" ca="1" si="319"/>
        <v>DV, AR, CC, CL</v>
      </c>
      <c r="V973" s="37">
        <f t="shared" ca="1" si="320"/>
        <v>3065.8687664041991</v>
      </c>
      <c r="W973" s="37">
        <f t="shared" ca="1" si="321"/>
        <v>3301.1049868766404</v>
      </c>
      <c r="X973" s="37">
        <f t="shared" ca="1" si="316"/>
        <v>7</v>
      </c>
      <c r="Y973" s="37">
        <f t="shared" ca="1" si="322"/>
        <v>7</v>
      </c>
      <c r="Z973" s="35">
        <f t="shared" ca="1" si="328"/>
        <v>2800</v>
      </c>
      <c r="AA973" s="35">
        <f t="shared" ca="1" si="317"/>
        <v>3200</v>
      </c>
      <c r="AB973" s="35">
        <f t="shared" ca="1" si="323"/>
        <v>3065.8687664041991</v>
      </c>
      <c r="AC973" s="35">
        <f t="shared" ca="1" si="324"/>
        <v>3200</v>
      </c>
      <c r="AD973" s="35">
        <f t="shared" ca="1" si="314"/>
        <v>134.13123359580095</v>
      </c>
    </row>
    <row r="974" spans="4:30" x14ac:dyDescent="0.25">
      <c r="D974" s="37"/>
      <c r="E974" s="37"/>
      <c r="F974" s="37"/>
      <c r="G974" s="37"/>
      <c r="O974">
        <v>968</v>
      </c>
      <c r="P974">
        <f t="shared" si="325"/>
        <v>679</v>
      </c>
      <c r="Q974">
        <f t="shared" si="326"/>
        <v>2</v>
      </c>
      <c r="R974">
        <f t="shared" ca="1" si="327"/>
        <v>2</v>
      </c>
      <c r="S974" t="str">
        <f t="shared" ca="1" si="313"/>
        <v>PM-2</v>
      </c>
      <c r="T974" t="str">
        <f t="shared" ca="1" si="318"/>
        <v>TCU</v>
      </c>
      <c r="U974" t="str">
        <f t="shared" ca="1" si="319"/>
        <v>DV, AR, CC, CL</v>
      </c>
      <c r="V974" s="37">
        <f t="shared" ca="1" si="320"/>
        <v>3065.8687664041991</v>
      </c>
      <c r="W974" s="37">
        <f t="shared" ca="1" si="321"/>
        <v>3301.1049868766404</v>
      </c>
      <c r="X974" s="37">
        <f t="shared" ca="1" si="316"/>
        <v>7</v>
      </c>
      <c r="Y974" s="37">
        <f t="shared" ca="1" si="322"/>
        <v>8</v>
      </c>
      <c r="Z974" s="35">
        <f t="shared" ca="1" si="328"/>
        <v>3200</v>
      </c>
      <c r="AA974" s="35">
        <f t="shared" ca="1" si="317"/>
        <v>3600</v>
      </c>
      <c r="AB974" s="35">
        <f t="shared" ca="1" si="323"/>
        <v>3200</v>
      </c>
      <c r="AC974" s="35">
        <f t="shared" ca="1" si="324"/>
        <v>3301.1049868766404</v>
      </c>
      <c r="AD974" s="35">
        <f t="shared" ca="1" si="314"/>
        <v>101.1049868766404</v>
      </c>
    </row>
    <row r="975" spans="4:30" x14ac:dyDescent="0.25">
      <c r="D975" s="37"/>
      <c r="E975" s="37"/>
      <c r="F975" s="37"/>
      <c r="G975" s="37"/>
      <c r="O975">
        <v>969</v>
      </c>
      <c r="P975">
        <f t="shared" si="325"/>
        <v>680</v>
      </c>
      <c r="Q975">
        <f t="shared" si="326"/>
        <v>1</v>
      </c>
      <c r="R975">
        <f t="shared" ca="1" si="327"/>
        <v>2</v>
      </c>
      <c r="S975" t="str">
        <f t="shared" ca="1" si="313"/>
        <v>PM-2</v>
      </c>
      <c r="T975" t="str">
        <f t="shared" ca="1" si="318"/>
        <v>LFA</v>
      </c>
      <c r="U975" t="str">
        <f t="shared" ca="1" si="319"/>
        <v>DV, AR</v>
      </c>
      <c r="V975" s="37">
        <f t="shared" ca="1" si="320"/>
        <v>3301.1049868766404</v>
      </c>
      <c r="W975" s="37">
        <f t="shared" ca="1" si="321"/>
        <v>3911.0131233595803</v>
      </c>
      <c r="X975" s="37">
        <f t="shared" ca="1" si="316"/>
        <v>8</v>
      </c>
      <c r="Y975" s="37">
        <f t="shared" ca="1" si="322"/>
        <v>8</v>
      </c>
      <c r="Z975" s="35">
        <f t="shared" ca="1" si="328"/>
        <v>3200</v>
      </c>
      <c r="AA975" s="35">
        <f t="shared" ca="1" si="317"/>
        <v>3600</v>
      </c>
      <c r="AB975" s="35">
        <f t="shared" ca="1" si="323"/>
        <v>3301.1049868766404</v>
      </c>
      <c r="AC975" s="35">
        <f t="shared" ca="1" si="324"/>
        <v>3600</v>
      </c>
      <c r="AD975" s="35">
        <f t="shared" ca="1" si="314"/>
        <v>298.8950131233596</v>
      </c>
    </row>
    <row r="976" spans="4:30" x14ac:dyDescent="0.25">
      <c r="D976" s="37"/>
      <c r="E976" s="37"/>
      <c r="F976" s="37"/>
      <c r="G976" s="37"/>
      <c r="O976">
        <v>970</v>
      </c>
      <c r="P976">
        <f t="shared" si="325"/>
        <v>680</v>
      </c>
      <c r="Q976">
        <f t="shared" si="326"/>
        <v>2</v>
      </c>
      <c r="R976">
        <f t="shared" ca="1" si="327"/>
        <v>2</v>
      </c>
      <c r="S976" t="str">
        <f t="shared" ca="1" si="313"/>
        <v>PM-2</v>
      </c>
      <c r="T976" t="str">
        <f t="shared" ca="1" si="318"/>
        <v>LFA</v>
      </c>
      <c r="U976" t="str">
        <f t="shared" ca="1" si="319"/>
        <v>DV, AR</v>
      </c>
      <c r="V976" s="37">
        <f t="shared" ca="1" si="320"/>
        <v>3301.1049868766404</v>
      </c>
      <c r="W976" s="37">
        <f t="shared" ca="1" si="321"/>
        <v>3911.0131233595803</v>
      </c>
      <c r="X976" s="37">
        <f t="shared" ca="1" si="316"/>
        <v>8</v>
      </c>
      <c r="Y976" s="37">
        <f t="shared" ca="1" si="322"/>
        <v>9</v>
      </c>
      <c r="Z976" s="35">
        <f t="shared" ca="1" si="328"/>
        <v>3600</v>
      </c>
      <c r="AA976" s="35">
        <f t="shared" ca="1" si="317"/>
        <v>4000</v>
      </c>
      <c r="AB976" s="35">
        <f t="shared" ca="1" si="323"/>
        <v>3600</v>
      </c>
      <c r="AC976" s="35">
        <f t="shared" ca="1" si="324"/>
        <v>3911.0131233595803</v>
      </c>
      <c r="AD976" s="35">
        <f t="shared" ca="1" si="314"/>
        <v>311.01312335958028</v>
      </c>
    </row>
    <row r="977" spans="4:30" x14ac:dyDescent="0.25">
      <c r="D977" s="37"/>
      <c r="E977" s="37"/>
      <c r="F977" s="37"/>
      <c r="G977" s="37"/>
      <c r="O977">
        <v>971</v>
      </c>
      <c r="P977">
        <f t="shared" si="325"/>
        <v>681</v>
      </c>
      <c r="Q977">
        <f t="shared" si="326"/>
        <v>1</v>
      </c>
      <c r="R977">
        <f t="shared" ca="1" si="327"/>
        <v>2</v>
      </c>
      <c r="S977" t="str">
        <f t="shared" ca="1" si="313"/>
        <v>PM-2</v>
      </c>
      <c r="T977" t="str">
        <f t="shared" ca="1" si="318"/>
        <v>TCU</v>
      </c>
      <c r="U977" t="str">
        <f t="shared" ca="1" si="319"/>
        <v>ZE</v>
      </c>
      <c r="V977" s="37">
        <f t="shared" ca="1" si="320"/>
        <v>3911.0131233595803</v>
      </c>
      <c r="W977" s="37">
        <f t="shared" ca="1" si="321"/>
        <v>4091.1312335958</v>
      </c>
      <c r="X977" s="37">
        <f t="shared" ca="1" si="316"/>
        <v>9</v>
      </c>
      <c r="Y977" s="37">
        <f t="shared" ca="1" si="322"/>
        <v>9</v>
      </c>
      <c r="Z977" s="35">
        <f t="shared" ca="1" si="328"/>
        <v>3600</v>
      </c>
      <c r="AA977" s="35">
        <f t="shared" ca="1" si="317"/>
        <v>4000</v>
      </c>
      <c r="AB977" s="35">
        <f t="shared" ca="1" si="323"/>
        <v>3911.0131233595803</v>
      </c>
      <c r="AC977" s="35">
        <f t="shared" ca="1" si="324"/>
        <v>4000</v>
      </c>
      <c r="AD977" s="35">
        <f t="shared" ca="1" si="314"/>
        <v>88.986876640419723</v>
      </c>
    </row>
    <row r="978" spans="4:30" x14ac:dyDescent="0.25">
      <c r="D978" s="37"/>
      <c r="E978" s="37"/>
      <c r="F978" s="37"/>
      <c r="G978" s="37"/>
      <c r="O978">
        <v>972</v>
      </c>
      <c r="P978">
        <f t="shared" si="325"/>
        <v>681</v>
      </c>
      <c r="Q978">
        <f t="shared" si="326"/>
        <v>2</v>
      </c>
      <c r="R978">
        <f t="shared" ca="1" si="327"/>
        <v>2</v>
      </c>
      <c r="S978" t="str">
        <f t="shared" ca="1" si="313"/>
        <v>PM-2</v>
      </c>
      <c r="T978" t="str">
        <f t="shared" ca="1" si="318"/>
        <v>TCU</v>
      </c>
      <c r="U978" t="str">
        <f t="shared" ca="1" si="319"/>
        <v>ZE</v>
      </c>
      <c r="V978" s="37">
        <f t="shared" ca="1" si="320"/>
        <v>3911.0131233595803</v>
      </c>
      <c r="W978" s="37">
        <f t="shared" ca="1" si="321"/>
        <v>4091.1312335958</v>
      </c>
      <c r="X978" s="37">
        <f t="shared" ca="1" si="316"/>
        <v>9</v>
      </c>
      <c r="Y978" s="37">
        <f t="shared" ca="1" si="322"/>
        <v>10</v>
      </c>
      <c r="Z978" s="35">
        <f t="shared" ca="1" si="328"/>
        <v>4000</v>
      </c>
      <c r="AA978" s="35">
        <f t="shared" ca="1" si="317"/>
        <v>4400</v>
      </c>
      <c r="AB978" s="35">
        <f t="shared" ca="1" si="323"/>
        <v>4000</v>
      </c>
      <c r="AC978" s="35">
        <f t="shared" ca="1" si="324"/>
        <v>4091.1312335958</v>
      </c>
      <c r="AD978" s="35">
        <f t="shared" ca="1" si="314"/>
        <v>91.13123359580004</v>
      </c>
    </row>
    <row r="979" spans="4:30" x14ac:dyDescent="0.25">
      <c r="D979" s="37"/>
      <c r="E979" s="37"/>
      <c r="F979" s="37"/>
      <c r="G979" s="37"/>
      <c r="O979">
        <v>973</v>
      </c>
      <c r="P979">
        <f t="shared" si="325"/>
        <v>682</v>
      </c>
      <c r="Q979">
        <f t="shared" si="326"/>
        <v>1</v>
      </c>
      <c r="R979">
        <f t="shared" ca="1" si="327"/>
        <v>3</v>
      </c>
      <c r="S979" t="str">
        <f t="shared" ca="1" si="313"/>
        <v>PM-2</v>
      </c>
      <c r="T979" t="str">
        <f t="shared" ca="1" si="318"/>
        <v>LFA</v>
      </c>
      <c r="U979" t="str">
        <f t="shared" ca="1" si="319"/>
        <v>QZ, SE, CA</v>
      </c>
      <c r="V979" s="37">
        <f t="shared" ca="1" si="320"/>
        <v>4091.1312335958</v>
      </c>
      <c r="W979" s="37">
        <f t="shared" ca="1" si="321"/>
        <v>4935.9475065616798</v>
      </c>
      <c r="X979" s="37">
        <f t="shared" ca="1" si="316"/>
        <v>10</v>
      </c>
      <c r="Y979" s="37">
        <f t="shared" ca="1" si="322"/>
        <v>10</v>
      </c>
      <c r="Z979" s="35">
        <f t="shared" ca="1" si="328"/>
        <v>4000</v>
      </c>
      <c r="AA979" s="35">
        <f t="shared" ca="1" si="317"/>
        <v>4400</v>
      </c>
      <c r="AB979" s="35">
        <f t="shared" ca="1" si="323"/>
        <v>4091.1312335958</v>
      </c>
      <c r="AC979" s="35">
        <f t="shared" ca="1" si="324"/>
        <v>4400</v>
      </c>
      <c r="AD979" s="35">
        <f t="shared" ca="1" si="314"/>
        <v>308.86876640419996</v>
      </c>
    </row>
    <row r="980" spans="4:30" x14ac:dyDescent="0.25">
      <c r="D980" s="37"/>
      <c r="E980" s="37"/>
      <c r="F980" s="37"/>
      <c r="G980" s="37"/>
      <c r="O980">
        <v>974</v>
      </c>
      <c r="P980">
        <f t="shared" si="325"/>
        <v>682</v>
      </c>
      <c r="Q980">
        <f t="shared" si="326"/>
        <v>2</v>
      </c>
      <c r="R980">
        <f t="shared" ca="1" si="327"/>
        <v>3</v>
      </c>
      <c r="S980" t="str">
        <f t="shared" ca="1" si="313"/>
        <v>PM-2</v>
      </c>
      <c r="T980" t="str">
        <f t="shared" ca="1" si="318"/>
        <v>LFA</v>
      </c>
      <c r="U980" t="str">
        <f t="shared" ca="1" si="319"/>
        <v>QZ, SE, CA</v>
      </c>
      <c r="V980" s="37">
        <f t="shared" ca="1" si="320"/>
        <v>4091.1312335958</v>
      </c>
      <c r="W980" s="37">
        <f t="shared" ca="1" si="321"/>
        <v>4935.9475065616798</v>
      </c>
      <c r="X980" s="37">
        <f t="shared" ca="1" si="316"/>
        <v>10</v>
      </c>
      <c r="Y980" s="37">
        <f t="shared" ca="1" si="322"/>
        <v>11</v>
      </c>
      <c r="Z980" s="35">
        <f t="shared" ca="1" si="328"/>
        <v>4400</v>
      </c>
      <c r="AA980" s="35">
        <f t="shared" ca="1" si="317"/>
        <v>4800</v>
      </c>
      <c r="AB980" s="35">
        <f t="shared" ca="1" si="323"/>
        <v>4400</v>
      </c>
      <c r="AC980" s="35">
        <f t="shared" ca="1" si="324"/>
        <v>4800</v>
      </c>
      <c r="AD980" s="35">
        <f t="shared" ca="1" si="314"/>
        <v>400</v>
      </c>
    </row>
    <row r="981" spans="4:30" x14ac:dyDescent="0.25">
      <c r="D981" s="37"/>
      <c r="E981" s="37"/>
      <c r="F981" s="37"/>
      <c r="G981" s="37"/>
      <c r="O981">
        <v>975</v>
      </c>
      <c r="P981">
        <f t="shared" si="325"/>
        <v>682</v>
      </c>
      <c r="Q981">
        <f t="shared" si="326"/>
        <v>3</v>
      </c>
      <c r="R981">
        <f t="shared" ca="1" si="327"/>
        <v>3</v>
      </c>
      <c r="S981" t="str">
        <f t="shared" ca="1" si="313"/>
        <v>PM-2</v>
      </c>
      <c r="T981" t="str">
        <f t="shared" ca="1" si="318"/>
        <v>LFA</v>
      </c>
      <c r="U981" t="str">
        <f t="shared" ca="1" si="319"/>
        <v>QZ, SE, CA</v>
      </c>
      <c r="V981" s="37">
        <f t="shared" ca="1" si="320"/>
        <v>4091.1312335958</v>
      </c>
      <c r="W981" s="37">
        <f t="shared" ca="1" si="321"/>
        <v>4935.9475065616798</v>
      </c>
      <c r="X981" s="37">
        <f t="shared" ca="1" si="316"/>
        <v>10</v>
      </c>
      <c r="Y981" s="37">
        <f t="shared" ca="1" si="322"/>
        <v>12</v>
      </c>
      <c r="Z981" s="35">
        <f t="shared" ca="1" si="328"/>
        <v>4800</v>
      </c>
      <c r="AA981" s="35">
        <f t="shared" ca="1" si="317"/>
        <v>5200</v>
      </c>
      <c r="AB981" s="35">
        <f t="shared" ca="1" si="323"/>
        <v>4800</v>
      </c>
      <c r="AC981" s="35">
        <f t="shared" ca="1" si="324"/>
        <v>4935.9475065616798</v>
      </c>
      <c r="AD981" s="35">
        <f t="shared" ca="1" si="314"/>
        <v>135.9475065616798</v>
      </c>
    </row>
    <row r="982" spans="4:30" x14ac:dyDescent="0.25">
      <c r="D982" s="37"/>
      <c r="E982" s="37"/>
      <c r="F982" s="37"/>
      <c r="G982" s="37"/>
      <c r="O982">
        <v>976</v>
      </c>
      <c r="P982">
        <f t="shared" si="325"/>
        <v>683</v>
      </c>
      <c r="Q982">
        <f t="shared" si="326"/>
        <v>1</v>
      </c>
      <c r="R982">
        <f t="shared" ca="1" si="327"/>
        <v>1</v>
      </c>
      <c r="S982" t="str">
        <f t="shared" ca="1" si="313"/>
        <v>PM-2</v>
      </c>
      <c r="T982" t="str">
        <f t="shared" ca="1" si="318"/>
        <v>TCU</v>
      </c>
      <c r="U982" t="str">
        <f t="shared" ca="1" si="319"/>
        <v>ZE, AR, CC</v>
      </c>
      <c r="V982" s="37">
        <f t="shared" ca="1" si="320"/>
        <v>4935.9475065616798</v>
      </c>
      <c r="W982" s="37">
        <f t="shared" ca="1" si="321"/>
        <v>5006.1574803149606</v>
      </c>
      <c r="X982" s="37">
        <f t="shared" ca="1" si="316"/>
        <v>12</v>
      </c>
      <c r="Y982" s="37">
        <f t="shared" ca="1" si="322"/>
        <v>12</v>
      </c>
      <c r="Z982" s="35">
        <f t="shared" ca="1" si="328"/>
        <v>4800</v>
      </c>
      <c r="AA982" s="35">
        <f t="shared" ca="1" si="317"/>
        <v>5200</v>
      </c>
      <c r="AB982" s="35">
        <f t="shared" ca="1" si="323"/>
        <v>4935.9475065616798</v>
      </c>
      <c r="AC982" s="35">
        <f t="shared" ca="1" si="324"/>
        <v>5006.1574803149606</v>
      </c>
      <c r="AD982" s="35">
        <f t="shared" ca="1" si="314"/>
        <v>70.209973753280792</v>
      </c>
    </row>
    <row r="983" spans="4:30" x14ac:dyDescent="0.25">
      <c r="D983" s="37"/>
      <c r="E983" s="37"/>
      <c r="F983" s="37"/>
      <c r="G983" s="37"/>
      <c r="O983">
        <v>977</v>
      </c>
      <c r="P983">
        <f t="shared" si="325"/>
        <v>684</v>
      </c>
      <c r="Q983">
        <f t="shared" si="326"/>
        <v>1</v>
      </c>
      <c r="R983">
        <f t="shared" ca="1" si="327"/>
        <v>7</v>
      </c>
      <c r="S983" t="str">
        <f t="shared" ca="1" si="313"/>
        <v>PM-2</v>
      </c>
      <c r="T983" t="str">
        <f t="shared" ca="1" si="318"/>
        <v>LFA</v>
      </c>
      <c r="U983" t="str">
        <f t="shared" ca="1" si="319"/>
        <v>DV, QZ, PY, SE</v>
      </c>
      <c r="V983" s="37">
        <f t="shared" ca="1" si="320"/>
        <v>5006.1574803149606</v>
      </c>
      <c r="W983" s="37">
        <f t="shared" ca="1" si="321"/>
        <v>7411.0131233595785</v>
      </c>
      <c r="X983" s="37">
        <f t="shared" ca="1" si="316"/>
        <v>12</v>
      </c>
      <c r="Y983" s="37">
        <f t="shared" ca="1" si="322"/>
        <v>12</v>
      </c>
      <c r="Z983" s="35">
        <f t="shared" ca="1" si="328"/>
        <v>4800</v>
      </c>
      <c r="AA983" s="35">
        <f t="shared" ca="1" si="317"/>
        <v>5200</v>
      </c>
      <c r="AB983" s="35">
        <f t="shared" ca="1" si="323"/>
        <v>5006.1574803149606</v>
      </c>
      <c r="AC983" s="35">
        <f t="shared" ca="1" si="324"/>
        <v>5200</v>
      </c>
      <c r="AD983" s="35">
        <f t="shared" ca="1" si="314"/>
        <v>193.84251968503941</v>
      </c>
    </row>
    <row r="984" spans="4:30" x14ac:dyDescent="0.25">
      <c r="D984" s="37"/>
      <c r="E984" s="37"/>
      <c r="F984" s="37"/>
      <c r="G984" s="37"/>
      <c r="O984">
        <v>978</v>
      </c>
      <c r="P984">
        <f t="shared" si="325"/>
        <v>684</v>
      </c>
      <c r="Q984">
        <f t="shared" si="326"/>
        <v>2</v>
      </c>
      <c r="R984">
        <f t="shared" ca="1" si="327"/>
        <v>7</v>
      </c>
      <c r="S984" t="str">
        <f t="shared" ca="1" si="313"/>
        <v>PM-2</v>
      </c>
      <c r="T984" t="str">
        <f t="shared" ca="1" si="318"/>
        <v>LFA</v>
      </c>
      <c r="U984" t="str">
        <f t="shared" ca="1" si="319"/>
        <v>DV, QZ, PY, SE</v>
      </c>
      <c r="V984" s="37">
        <f t="shared" ca="1" si="320"/>
        <v>5006.1574803149606</v>
      </c>
      <c r="W984" s="37">
        <f t="shared" ca="1" si="321"/>
        <v>7411.0131233595785</v>
      </c>
      <c r="X984" s="37">
        <f t="shared" ca="1" si="316"/>
        <v>12</v>
      </c>
      <c r="Y984" s="37">
        <f t="shared" ca="1" si="322"/>
        <v>13</v>
      </c>
      <c r="Z984" s="35">
        <f t="shared" ca="1" si="328"/>
        <v>5200</v>
      </c>
      <c r="AA984" s="35">
        <f t="shared" ca="1" si="317"/>
        <v>5600</v>
      </c>
      <c r="AB984" s="35">
        <f t="shared" ca="1" si="323"/>
        <v>5200</v>
      </c>
      <c r="AC984" s="35">
        <f t="shared" ca="1" si="324"/>
        <v>5600</v>
      </c>
      <c r="AD984" s="35">
        <f t="shared" ca="1" si="314"/>
        <v>400</v>
      </c>
    </row>
    <row r="985" spans="4:30" x14ac:dyDescent="0.25">
      <c r="D985" s="37"/>
      <c r="E985" s="37"/>
      <c r="F985" s="37"/>
      <c r="G985" s="37"/>
      <c r="O985">
        <v>979</v>
      </c>
      <c r="P985">
        <f t="shared" si="325"/>
        <v>684</v>
      </c>
      <c r="Q985">
        <f t="shared" si="326"/>
        <v>3</v>
      </c>
      <c r="R985">
        <f t="shared" ca="1" si="327"/>
        <v>7</v>
      </c>
      <c r="S985" t="str">
        <f t="shared" ca="1" si="313"/>
        <v>PM-2</v>
      </c>
      <c r="T985" t="str">
        <f t="shared" ca="1" si="318"/>
        <v>LFA</v>
      </c>
      <c r="U985" t="str">
        <f t="shared" ca="1" si="319"/>
        <v>DV, QZ, PY, SE</v>
      </c>
      <c r="V985" s="37">
        <f t="shared" ca="1" si="320"/>
        <v>5006.1574803149606</v>
      </c>
      <c r="W985" s="37">
        <f t="shared" ca="1" si="321"/>
        <v>7411.0131233595785</v>
      </c>
      <c r="X985" s="37">
        <f t="shared" ca="1" si="316"/>
        <v>12</v>
      </c>
      <c r="Y985" s="37">
        <f t="shared" ca="1" si="322"/>
        <v>14</v>
      </c>
      <c r="Z985" s="35">
        <f t="shared" ca="1" si="328"/>
        <v>5600</v>
      </c>
      <c r="AA985" s="35">
        <f t="shared" ca="1" si="317"/>
        <v>6000</v>
      </c>
      <c r="AB985" s="35">
        <f t="shared" ca="1" si="323"/>
        <v>5600</v>
      </c>
      <c r="AC985" s="35">
        <f t="shared" ca="1" si="324"/>
        <v>6000</v>
      </c>
      <c r="AD985" s="35">
        <f t="shared" ca="1" si="314"/>
        <v>400</v>
      </c>
    </row>
    <row r="986" spans="4:30" x14ac:dyDescent="0.25">
      <c r="D986" s="37"/>
      <c r="E986" s="37"/>
      <c r="F986" s="37"/>
      <c r="G986" s="37"/>
      <c r="O986">
        <v>980</v>
      </c>
      <c r="P986">
        <f t="shared" si="325"/>
        <v>684</v>
      </c>
      <c r="Q986">
        <f t="shared" si="326"/>
        <v>4</v>
      </c>
      <c r="R986">
        <f t="shared" ca="1" si="327"/>
        <v>7</v>
      </c>
      <c r="S986" t="str">
        <f t="shared" ca="1" si="313"/>
        <v>PM-2</v>
      </c>
      <c r="T986" t="str">
        <f t="shared" ca="1" si="318"/>
        <v>LFA</v>
      </c>
      <c r="U986" t="str">
        <f t="shared" ca="1" si="319"/>
        <v>DV, QZ, PY, SE</v>
      </c>
      <c r="V986" s="37">
        <f t="shared" ca="1" si="320"/>
        <v>5006.1574803149606</v>
      </c>
      <c r="W986" s="37">
        <f t="shared" ca="1" si="321"/>
        <v>7411.0131233595785</v>
      </c>
      <c r="X986" s="37">
        <f t="shared" ca="1" si="316"/>
        <v>12</v>
      </c>
      <c r="Y986" s="37">
        <f t="shared" ca="1" si="322"/>
        <v>15</v>
      </c>
      <c r="Z986" s="35">
        <f t="shared" ca="1" si="328"/>
        <v>6000</v>
      </c>
      <c r="AA986" s="35">
        <f t="shared" ca="1" si="317"/>
        <v>6400</v>
      </c>
      <c r="AB986" s="35">
        <f t="shared" ca="1" si="323"/>
        <v>6000</v>
      </c>
      <c r="AC986" s="35">
        <f t="shared" ca="1" si="324"/>
        <v>6400</v>
      </c>
      <c r="AD986" s="35">
        <f t="shared" ca="1" si="314"/>
        <v>400</v>
      </c>
    </row>
    <row r="987" spans="4:30" x14ac:dyDescent="0.25">
      <c r="D987" s="37"/>
      <c r="E987" s="37"/>
      <c r="F987" s="37"/>
      <c r="G987" s="37"/>
      <c r="O987">
        <v>981</v>
      </c>
      <c r="P987">
        <f t="shared" si="325"/>
        <v>684</v>
      </c>
      <c r="Q987">
        <f t="shared" si="326"/>
        <v>5</v>
      </c>
      <c r="R987">
        <f t="shared" ca="1" si="327"/>
        <v>7</v>
      </c>
      <c r="S987" t="str">
        <f t="shared" ca="1" si="313"/>
        <v>PM-2</v>
      </c>
      <c r="T987" t="str">
        <f t="shared" ca="1" si="318"/>
        <v>LFA</v>
      </c>
      <c r="U987" t="str">
        <f t="shared" ca="1" si="319"/>
        <v>DV, QZ, PY, SE</v>
      </c>
      <c r="V987" s="37">
        <f t="shared" ca="1" si="320"/>
        <v>5006.1574803149606</v>
      </c>
      <c r="W987" s="37">
        <f t="shared" ca="1" si="321"/>
        <v>7411.0131233595785</v>
      </c>
      <c r="X987" s="37">
        <f t="shared" ca="1" si="316"/>
        <v>12</v>
      </c>
      <c r="Y987" s="37">
        <f t="shared" ca="1" si="322"/>
        <v>16</v>
      </c>
      <c r="Z987" s="35">
        <f t="shared" ca="1" si="328"/>
        <v>6400</v>
      </c>
      <c r="AA987" s="35">
        <f t="shared" ca="1" si="317"/>
        <v>6800</v>
      </c>
      <c r="AB987" s="35">
        <f t="shared" ca="1" si="323"/>
        <v>6400</v>
      </c>
      <c r="AC987" s="35">
        <f t="shared" ca="1" si="324"/>
        <v>6800</v>
      </c>
      <c r="AD987" s="35">
        <f t="shared" ca="1" si="314"/>
        <v>400</v>
      </c>
    </row>
    <row r="988" spans="4:30" x14ac:dyDescent="0.25">
      <c r="D988" s="37"/>
      <c r="E988" s="37"/>
      <c r="F988" s="37"/>
      <c r="G988" s="37"/>
      <c r="O988">
        <v>982</v>
      </c>
      <c r="P988">
        <f t="shared" si="325"/>
        <v>684</v>
      </c>
      <c r="Q988">
        <f t="shared" si="326"/>
        <v>6</v>
      </c>
      <c r="R988">
        <f t="shared" ca="1" si="327"/>
        <v>7</v>
      </c>
      <c r="S988" t="str">
        <f t="shared" ca="1" si="313"/>
        <v>PM-2</v>
      </c>
      <c r="T988" t="str">
        <f t="shared" ca="1" si="318"/>
        <v>LFA</v>
      </c>
      <c r="U988" t="str">
        <f t="shared" ca="1" si="319"/>
        <v>DV, QZ, PY, SE</v>
      </c>
      <c r="V988" s="37">
        <f t="shared" ca="1" si="320"/>
        <v>5006.1574803149606</v>
      </c>
      <c r="W988" s="37">
        <f t="shared" ca="1" si="321"/>
        <v>7411.0131233595785</v>
      </c>
      <c r="X988" s="37">
        <f t="shared" ca="1" si="316"/>
        <v>12</v>
      </c>
      <c r="Y988" s="37">
        <f t="shared" ca="1" si="322"/>
        <v>17</v>
      </c>
      <c r="Z988" s="35">
        <f t="shared" ca="1" si="328"/>
        <v>6800</v>
      </c>
      <c r="AA988" s="35">
        <f t="shared" ca="1" si="317"/>
        <v>7200</v>
      </c>
      <c r="AB988" s="35">
        <f t="shared" ca="1" si="323"/>
        <v>6800</v>
      </c>
      <c r="AC988" s="35">
        <f t="shared" ca="1" si="324"/>
        <v>7200</v>
      </c>
      <c r="AD988" s="35">
        <f t="shared" ca="1" si="314"/>
        <v>400</v>
      </c>
    </row>
    <row r="989" spans="4:30" x14ac:dyDescent="0.25">
      <c r="D989" s="37"/>
      <c r="E989" s="37"/>
      <c r="F989" s="37"/>
      <c r="G989" s="37"/>
      <c r="O989">
        <v>983</v>
      </c>
      <c r="P989">
        <f t="shared" si="325"/>
        <v>684</v>
      </c>
      <c r="Q989">
        <f t="shared" si="326"/>
        <v>7</v>
      </c>
      <c r="R989">
        <f t="shared" ca="1" si="327"/>
        <v>7</v>
      </c>
      <c r="S989" t="str">
        <f t="shared" ca="1" si="313"/>
        <v>PM-2</v>
      </c>
      <c r="T989" t="str">
        <f t="shared" ca="1" si="318"/>
        <v>LFA</v>
      </c>
      <c r="U989" t="str">
        <f t="shared" ca="1" si="319"/>
        <v>DV, QZ, PY, SE</v>
      </c>
      <c r="V989" s="37">
        <f t="shared" ca="1" si="320"/>
        <v>5006.1574803149606</v>
      </c>
      <c r="W989" s="37">
        <f t="shared" ca="1" si="321"/>
        <v>7411.0131233595785</v>
      </c>
      <c r="X989" s="37">
        <f t="shared" ca="1" si="316"/>
        <v>12</v>
      </c>
      <c r="Y989" s="37">
        <f t="shared" ca="1" si="322"/>
        <v>18</v>
      </c>
      <c r="Z989" s="35">
        <f t="shared" ca="1" si="328"/>
        <v>7200</v>
      </c>
      <c r="AA989" s="35">
        <f t="shared" ca="1" si="317"/>
        <v>7600</v>
      </c>
      <c r="AB989" s="35">
        <f t="shared" ca="1" si="323"/>
        <v>7200</v>
      </c>
      <c r="AC989" s="35">
        <f t="shared" ca="1" si="324"/>
        <v>7411.0131233595785</v>
      </c>
      <c r="AD989" s="35">
        <f t="shared" ca="1" si="314"/>
        <v>211.01312335957846</v>
      </c>
    </row>
    <row r="990" spans="4:30" x14ac:dyDescent="0.25">
      <c r="D990" s="37"/>
      <c r="E990" s="37"/>
      <c r="F990" s="37"/>
      <c r="G990" s="37"/>
      <c r="O990">
        <v>984</v>
      </c>
      <c r="P990">
        <f t="shared" si="325"/>
        <v>685</v>
      </c>
      <c r="Q990">
        <f t="shared" si="326"/>
        <v>1</v>
      </c>
      <c r="R990">
        <f t="shared" ca="1" si="327"/>
        <v>2</v>
      </c>
      <c r="S990" t="str">
        <f t="shared" ca="1" si="313"/>
        <v>PM-2</v>
      </c>
      <c r="T990" t="str">
        <f t="shared" ca="1" si="318"/>
        <v>ICU</v>
      </c>
      <c r="U990" t="str">
        <f t="shared" ca="1" si="319"/>
        <v>QZ, SE, CH</v>
      </c>
      <c r="V990" s="37">
        <f t="shared" ca="1" si="320"/>
        <v>7411.0131233595785</v>
      </c>
      <c r="W990" s="37">
        <f t="shared" ca="1" si="321"/>
        <v>7923.152230971129</v>
      </c>
      <c r="X990" s="37">
        <f t="shared" ca="1" si="316"/>
        <v>18</v>
      </c>
      <c r="Y990" s="37">
        <f t="shared" ca="1" si="322"/>
        <v>18</v>
      </c>
      <c r="Z990" s="35">
        <f t="shared" ca="1" si="328"/>
        <v>7200</v>
      </c>
      <c r="AA990" s="35">
        <f t="shared" ca="1" si="317"/>
        <v>7600</v>
      </c>
      <c r="AB990" s="35">
        <f t="shared" ca="1" si="323"/>
        <v>7411.0131233595785</v>
      </c>
      <c r="AC990" s="35">
        <f t="shared" ca="1" si="324"/>
        <v>7600</v>
      </c>
      <c r="AD990" s="35">
        <f t="shared" ca="1" si="314"/>
        <v>188.98687664042154</v>
      </c>
    </row>
    <row r="991" spans="4:30" x14ac:dyDescent="0.25">
      <c r="D991" s="37"/>
      <c r="E991" s="37"/>
      <c r="F991" s="37"/>
      <c r="G991" s="37"/>
      <c r="O991">
        <v>985</v>
      </c>
      <c r="P991">
        <f t="shared" si="325"/>
        <v>685</v>
      </c>
      <c r="Q991">
        <f t="shared" si="326"/>
        <v>2</v>
      </c>
      <c r="R991">
        <f t="shared" ca="1" si="327"/>
        <v>2</v>
      </c>
      <c r="S991" t="str">
        <f t="shared" ca="1" si="313"/>
        <v>PM-2</v>
      </c>
      <c r="T991" t="str">
        <f t="shared" ca="1" si="318"/>
        <v>ICU</v>
      </c>
      <c r="U991" t="str">
        <f t="shared" ca="1" si="319"/>
        <v>QZ, SE, CH</v>
      </c>
      <c r="V991" s="37">
        <f t="shared" ca="1" si="320"/>
        <v>7411.0131233595785</v>
      </c>
      <c r="W991" s="37">
        <f t="shared" ca="1" si="321"/>
        <v>7923.152230971129</v>
      </c>
      <c r="X991" s="37">
        <f t="shared" ca="1" si="316"/>
        <v>18</v>
      </c>
      <c r="Y991" s="37">
        <f t="shared" ca="1" si="322"/>
        <v>19</v>
      </c>
      <c r="Z991" s="35">
        <f t="shared" ca="1" si="328"/>
        <v>7600</v>
      </c>
      <c r="AA991" s="35">
        <f t="shared" ca="1" si="317"/>
        <v>8000</v>
      </c>
      <c r="AB991" s="35">
        <f t="shared" ca="1" si="323"/>
        <v>7600</v>
      </c>
      <c r="AC991" s="35">
        <f t="shared" ca="1" si="324"/>
        <v>7923.152230971129</v>
      </c>
      <c r="AD991" s="35">
        <f t="shared" ca="1" si="314"/>
        <v>323.15223097112903</v>
      </c>
    </row>
    <row r="992" spans="4:30" x14ac:dyDescent="0.25">
      <c r="D992" s="37"/>
      <c r="E992" s="37"/>
      <c r="F992" s="37"/>
      <c r="G992" s="37"/>
      <c r="O992">
        <v>986</v>
      </c>
      <c r="P992">
        <f t="shared" si="325"/>
        <v>686</v>
      </c>
      <c r="Q992">
        <f t="shared" si="326"/>
        <v>1</v>
      </c>
      <c r="R992">
        <f t="shared" ca="1" si="327"/>
        <v>1</v>
      </c>
      <c r="S992" t="str">
        <f t="shared" ca="1" si="313"/>
        <v>PM-3</v>
      </c>
      <c r="T992" t="str">
        <f t="shared" ca="1" si="318"/>
        <v>TCU</v>
      </c>
      <c r="U992" t="str">
        <f t="shared" ca="1" si="319"/>
        <v>ZE</v>
      </c>
      <c r="V992" s="37">
        <f t="shared" ca="1" si="320"/>
        <v>0</v>
      </c>
      <c r="W992" s="37">
        <f t="shared" ca="1" si="321"/>
        <v>12.144356955380545</v>
      </c>
      <c r="X992" s="37">
        <f t="shared" ca="1" si="316"/>
        <v>0</v>
      </c>
      <c r="Y992" s="37">
        <f t="shared" ca="1" si="322"/>
        <v>0</v>
      </c>
      <c r="Z992" s="35">
        <f t="shared" ca="1" si="328"/>
        <v>0</v>
      </c>
      <c r="AA992" s="35">
        <f t="shared" ca="1" si="317"/>
        <v>400</v>
      </c>
      <c r="AB992" s="35">
        <f t="shared" ca="1" si="323"/>
        <v>0</v>
      </c>
      <c r="AC992" s="35">
        <f t="shared" ca="1" si="324"/>
        <v>12.144356955380545</v>
      </c>
      <c r="AD992" s="35">
        <f t="shared" ca="1" si="314"/>
        <v>12.144356955380545</v>
      </c>
    </row>
    <row r="993" spans="4:30" x14ac:dyDescent="0.25">
      <c r="D993" s="37"/>
      <c r="E993" s="37"/>
      <c r="F993" s="37"/>
      <c r="G993" s="37"/>
      <c r="O993">
        <v>987</v>
      </c>
      <c r="P993">
        <f t="shared" si="325"/>
        <v>687</v>
      </c>
      <c r="Q993">
        <f t="shared" si="326"/>
        <v>1</v>
      </c>
      <c r="R993">
        <f t="shared" ca="1" si="327"/>
        <v>1</v>
      </c>
      <c r="S993" t="str">
        <f t="shared" ca="1" si="313"/>
        <v>PM-3</v>
      </c>
      <c r="T993" t="str">
        <f t="shared" ca="1" si="318"/>
        <v>TCU</v>
      </c>
      <c r="U993" t="str">
        <f t="shared" ca="1" si="319"/>
        <v>ZE, AR</v>
      </c>
      <c r="V993" s="37">
        <f t="shared" ca="1" si="320"/>
        <v>12.144356955380545</v>
      </c>
      <c r="W993" s="37">
        <f t="shared" ca="1" si="321"/>
        <v>34.125984251968475</v>
      </c>
      <c r="X993" s="37">
        <f t="shared" ca="1" si="316"/>
        <v>0</v>
      </c>
      <c r="Y993" s="37">
        <f t="shared" ca="1" si="322"/>
        <v>0</v>
      </c>
      <c r="Z993" s="35">
        <f t="shared" ca="1" si="328"/>
        <v>0</v>
      </c>
      <c r="AA993" s="35">
        <f t="shared" ca="1" si="317"/>
        <v>400</v>
      </c>
      <c r="AB993" s="35">
        <f t="shared" ca="1" si="323"/>
        <v>12.144356955380545</v>
      </c>
      <c r="AC993" s="35">
        <f t="shared" ca="1" si="324"/>
        <v>34.125984251968475</v>
      </c>
      <c r="AD993" s="35">
        <f t="shared" ca="1" si="314"/>
        <v>21.981627296587931</v>
      </c>
    </row>
    <row r="994" spans="4:30" x14ac:dyDescent="0.25">
      <c r="D994" s="37"/>
      <c r="E994" s="37"/>
      <c r="F994" s="37"/>
      <c r="G994" s="37"/>
      <c r="O994">
        <v>988</v>
      </c>
      <c r="P994">
        <f t="shared" si="325"/>
        <v>688</v>
      </c>
      <c r="Q994">
        <f t="shared" si="326"/>
        <v>1</v>
      </c>
      <c r="R994">
        <f t="shared" ca="1" si="327"/>
        <v>1</v>
      </c>
      <c r="S994" t="str">
        <f t="shared" ca="1" si="313"/>
        <v>PM-3</v>
      </c>
      <c r="T994" t="str">
        <f t="shared" ca="1" si="318"/>
        <v>TCU</v>
      </c>
      <c r="U994" t="str">
        <f t="shared" ca="1" si="319"/>
        <v>ZE</v>
      </c>
      <c r="V994" s="37">
        <f t="shared" ca="1" si="320"/>
        <v>34.125984251968475</v>
      </c>
      <c r="W994" s="37">
        <f t="shared" ca="1" si="321"/>
        <v>291.99999999999977</v>
      </c>
      <c r="X994" s="37">
        <f t="shared" ca="1" si="316"/>
        <v>0</v>
      </c>
      <c r="Y994" s="37">
        <f t="shared" ca="1" si="322"/>
        <v>0</v>
      </c>
      <c r="Z994" s="35">
        <f t="shared" ca="1" si="328"/>
        <v>0</v>
      </c>
      <c r="AA994" s="35">
        <f t="shared" ca="1" si="317"/>
        <v>400</v>
      </c>
      <c r="AB994" s="35">
        <f t="shared" ca="1" si="323"/>
        <v>34.125984251968475</v>
      </c>
      <c r="AC994" s="35">
        <f t="shared" ca="1" si="324"/>
        <v>291.99999999999977</v>
      </c>
      <c r="AD994" s="35">
        <f t="shared" ca="1" si="314"/>
        <v>257.8740157480313</v>
      </c>
    </row>
    <row r="995" spans="4:30" x14ac:dyDescent="0.25">
      <c r="D995" s="37"/>
      <c r="E995" s="37"/>
      <c r="F995" s="37"/>
      <c r="G995" s="37"/>
      <c r="O995">
        <v>989</v>
      </c>
      <c r="P995">
        <f t="shared" si="325"/>
        <v>689</v>
      </c>
      <c r="Q995">
        <f t="shared" si="326"/>
        <v>1</v>
      </c>
      <c r="R995">
        <f t="shared" ca="1" si="327"/>
        <v>1</v>
      </c>
      <c r="S995" t="str">
        <f t="shared" ca="1" si="313"/>
        <v>PM-3</v>
      </c>
      <c r="T995" t="str">
        <f t="shared" ca="1" si="318"/>
        <v>LFA</v>
      </c>
      <c r="U995" t="str">
        <f t="shared" ca="1" si="319"/>
        <v>DV, ZE, AR</v>
      </c>
      <c r="V995" s="37">
        <f t="shared" ca="1" si="320"/>
        <v>291.99999999999977</v>
      </c>
      <c r="W995" s="37">
        <f t="shared" ca="1" si="321"/>
        <v>352.03937007874015</v>
      </c>
      <c r="X995" s="37">
        <f t="shared" ca="1" si="316"/>
        <v>0</v>
      </c>
      <c r="Y995" s="37">
        <f t="shared" ca="1" si="322"/>
        <v>0</v>
      </c>
      <c r="Z995" s="35">
        <f t="shared" ca="1" si="328"/>
        <v>0</v>
      </c>
      <c r="AA995" s="35">
        <f t="shared" ca="1" si="317"/>
        <v>400</v>
      </c>
      <c r="AB995" s="35">
        <f t="shared" ca="1" si="323"/>
        <v>291.99999999999977</v>
      </c>
      <c r="AC995" s="35">
        <f t="shared" ca="1" si="324"/>
        <v>352.03937007874015</v>
      </c>
      <c r="AD995" s="35">
        <f t="shared" ca="1" si="314"/>
        <v>60.039370078740376</v>
      </c>
    </row>
    <row r="996" spans="4:30" x14ac:dyDescent="0.25">
      <c r="D996" s="37"/>
      <c r="E996" s="37"/>
      <c r="F996" s="37"/>
      <c r="G996" s="37"/>
      <c r="O996">
        <v>990</v>
      </c>
      <c r="P996">
        <f t="shared" si="325"/>
        <v>690</v>
      </c>
      <c r="Q996">
        <f t="shared" si="326"/>
        <v>1</v>
      </c>
      <c r="R996">
        <f t="shared" ca="1" si="327"/>
        <v>1</v>
      </c>
      <c r="S996" t="str">
        <f t="shared" ca="1" si="313"/>
        <v>PM-3</v>
      </c>
      <c r="T996" t="str">
        <f t="shared" ca="1" si="318"/>
        <v>TCU</v>
      </c>
      <c r="U996" t="str">
        <f t="shared" ca="1" si="319"/>
        <v>ZE</v>
      </c>
      <c r="V996" s="37">
        <f t="shared" ca="1" si="320"/>
        <v>352.03937007874015</v>
      </c>
      <c r="W996" s="37">
        <f t="shared" ca="1" si="321"/>
        <v>376.97375328083967</v>
      </c>
      <c r="X996" s="37">
        <f t="shared" ca="1" si="316"/>
        <v>0</v>
      </c>
      <c r="Y996" s="37">
        <f t="shared" ca="1" si="322"/>
        <v>0</v>
      </c>
      <c r="Z996" s="35">
        <f t="shared" ca="1" si="328"/>
        <v>0</v>
      </c>
      <c r="AA996" s="35">
        <f t="shared" ca="1" si="317"/>
        <v>400</v>
      </c>
      <c r="AB996" s="35">
        <f t="shared" ca="1" si="323"/>
        <v>352.03937007874015</v>
      </c>
      <c r="AC996" s="35">
        <f t="shared" ca="1" si="324"/>
        <v>376.97375328083967</v>
      </c>
      <c r="AD996" s="35">
        <f t="shared" ca="1" si="314"/>
        <v>24.934383202099525</v>
      </c>
    </row>
    <row r="997" spans="4:30" x14ac:dyDescent="0.25">
      <c r="D997" s="37"/>
      <c r="E997" s="37"/>
      <c r="F997" s="37"/>
      <c r="G997" s="37"/>
      <c r="O997">
        <v>991</v>
      </c>
      <c r="P997">
        <f t="shared" si="325"/>
        <v>691</v>
      </c>
      <c r="Q997">
        <f t="shared" si="326"/>
        <v>1</v>
      </c>
      <c r="R997">
        <f t="shared" ca="1" si="327"/>
        <v>2</v>
      </c>
      <c r="S997" t="str">
        <f t="shared" ca="1" si="313"/>
        <v>PM-3</v>
      </c>
      <c r="T997" t="str">
        <f t="shared" ca="1" si="318"/>
        <v>TCU</v>
      </c>
      <c r="U997" t="str">
        <f t="shared" ca="1" si="319"/>
        <v>ZE</v>
      </c>
      <c r="V997" s="37">
        <f t="shared" ca="1" si="320"/>
        <v>376.97375328083967</v>
      </c>
      <c r="W997" s="37">
        <f t="shared" ca="1" si="321"/>
        <v>426.84251968503918</v>
      </c>
      <c r="X997" s="37">
        <f t="shared" ca="1" si="316"/>
        <v>0</v>
      </c>
      <c r="Y997" s="37">
        <f t="shared" ca="1" si="322"/>
        <v>0</v>
      </c>
      <c r="Z997" s="35">
        <f t="shared" ca="1" si="328"/>
        <v>0</v>
      </c>
      <c r="AA997" s="35">
        <f t="shared" ca="1" si="317"/>
        <v>400</v>
      </c>
      <c r="AB997" s="35">
        <f t="shared" ca="1" si="323"/>
        <v>376.97375328083967</v>
      </c>
      <c r="AC997" s="35">
        <f t="shared" ca="1" si="324"/>
        <v>400</v>
      </c>
      <c r="AD997" s="35">
        <f t="shared" ca="1" si="314"/>
        <v>23.026246719160326</v>
      </c>
    </row>
    <row r="998" spans="4:30" x14ac:dyDescent="0.25">
      <c r="D998" s="37"/>
      <c r="E998" s="37"/>
      <c r="F998" s="37"/>
      <c r="G998" s="37"/>
      <c r="O998">
        <v>992</v>
      </c>
      <c r="P998">
        <f t="shared" si="325"/>
        <v>691</v>
      </c>
      <c r="Q998">
        <f t="shared" si="326"/>
        <v>2</v>
      </c>
      <c r="R998">
        <f t="shared" ca="1" si="327"/>
        <v>2</v>
      </c>
      <c r="S998" t="str">
        <f t="shared" ca="1" si="313"/>
        <v>PM-3</v>
      </c>
      <c r="T998" t="str">
        <f t="shared" ca="1" si="318"/>
        <v>TCU</v>
      </c>
      <c r="U998" t="str">
        <f t="shared" ca="1" si="319"/>
        <v>ZE</v>
      </c>
      <c r="V998" s="37">
        <f t="shared" ca="1" si="320"/>
        <v>376.97375328083967</v>
      </c>
      <c r="W998" s="37">
        <f t="shared" ca="1" si="321"/>
        <v>426.84251968503918</v>
      </c>
      <c r="X998" s="37">
        <f t="shared" ca="1" si="316"/>
        <v>0</v>
      </c>
      <c r="Y998" s="37">
        <f t="shared" ca="1" si="322"/>
        <v>1</v>
      </c>
      <c r="Z998" s="35">
        <f t="shared" ca="1" si="328"/>
        <v>400</v>
      </c>
      <c r="AA998" s="35">
        <f t="shared" ca="1" si="317"/>
        <v>800</v>
      </c>
      <c r="AB998" s="35">
        <f t="shared" ca="1" si="323"/>
        <v>400</v>
      </c>
      <c r="AC998" s="35">
        <f t="shared" ca="1" si="324"/>
        <v>426.84251968503918</v>
      </c>
      <c r="AD998" s="35">
        <f t="shared" ca="1" si="314"/>
        <v>26.842519685039179</v>
      </c>
    </row>
    <row r="999" spans="4:30" x14ac:dyDescent="0.25">
      <c r="D999" s="37"/>
      <c r="E999" s="37"/>
      <c r="F999" s="37"/>
      <c r="G999" s="37"/>
      <c r="O999">
        <v>993</v>
      </c>
      <c r="P999">
        <f t="shared" si="325"/>
        <v>692</v>
      </c>
      <c r="Q999">
        <f t="shared" si="326"/>
        <v>1</v>
      </c>
      <c r="R999">
        <f t="shared" ca="1" si="327"/>
        <v>1</v>
      </c>
      <c r="S999" t="str">
        <f t="shared" ca="1" si="313"/>
        <v>PM-3</v>
      </c>
      <c r="T999" t="str">
        <f t="shared" ca="1" si="318"/>
        <v>WTA</v>
      </c>
      <c r="U999" t="str">
        <f t="shared" ca="1" si="319"/>
        <v>DV</v>
      </c>
      <c r="V999" s="37">
        <f t="shared" ca="1" si="320"/>
        <v>426.84251968503918</v>
      </c>
      <c r="W999" s="37">
        <f t="shared" ca="1" si="321"/>
        <v>461.9475065616798</v>
      </c>
      <c r="X999" s="37">
        <f t="shared" ca="1" si="316"/>
        <v>1</v>
      </c>
      <c r="Y999" s="37">
        <f t="shared" ca="1" si="322"/>
        <v>1</v>
      </c>
      <c r="Z999" s="35">
        <f t="shared" ca="1" si="328"/>
        <v>400</v>
      </c>
      <c r="AA999" s="35">
        <f t="shared" ca="1" si="317"/>
        <v>800</v>
      </c>
      <c r="AB999" s="35">
        <f t="shared" ca="1" si="323"/>
        <v>426.84251968503918</v>
      </c>
      <c r="AC999" s="35">
        <f t="shared" ca="1" si="324"/>
        <v>461.9475065616798</v>
      </c>
      <c r="AD999" s="35">
        <f t="shared" ca="1" si="314"/>
        <v>35.104986876640623</v>
      </c>
    </row>
    <row r="1000" spans="4:30" x14ac:dyDescent="0.25">
      <c r="D1000" s="37"/>
      <c r="E1000" s="37"/>
      <c r="F1000" s="37"/>
      <c r="G1000" s="37"/>
      <c r="O1000">
        <v>994</v>
      </c>
      <c r="P1000">
        <f t="shared" si="325"/>
        <v>693</v>
      </c>
      <c r="Q1000">
        <f t="shared" si="326"/>
        <v>1</v>
      </c>
      <c r="R1000">
        <f t="shared" ca="1" si="327"/>
        <v>1</v>
      </c>
      <c r="S1000" t="str">
        <f t="shared" ca="1" si="313"/>
        <v>PM-3</v>
      </c>
      <c r="T1000" t="str">
        <f t="shared" ca="1" si="318"/>
        <v>WTA</v>
      </c>
      <c r="U1000" t="str">
        <f t="shared" ca="1" si="319"/>
        <v>DV</v>
      </c>
      <c r="V1000" s="37">
        <f t="shared" ca="1" si="320"/>
        <v>461.9475065616798</v>
      </c>
      <c r="W1000" s="37">
        <f t="shared" ca="1" si="321"/>
        <v>642.06561679790002</v>
      </c>
      <c r="X1000" s="37">
        <f t="shared" ca="1" si="316"/>
        <v>1</v>
      </c>
      <c r="Y1000" s="37">
        <f t="shared" ca="1" si="322"/>
        <v>1</v>
      </c>
      <c r="Z1000" s="35">
        <f t="shared" ca="1" si="328"/>
        <v>400</v>
      </c>
      <c r="AA1000" s="35">
        <f t="shared" ca="1" si="317"/>
        <v>800</v>
      </c>
      <c r="AB1000" s="35">
        <f t="shared" ca="1" si="323"/>
        <v>461.9475065616798</v>
      </c>
      <c r="AC1000" s="35">
        <f t="shared" ca="1" si="324"/>
        <v>642.06561679790002</v>
      </c>
      <c r="AD1000" s="35">
        <f t="shared" ca="1" si="314"/>
        <v>180.11811023622022</v>
      </c>
    </row>
    <row r="1001" spans="4:30" x14ac:dyDescent="0.25">
      <c r="D1001" s="37"/>
      <c r="E1001" s="37"/>
      <c r="F1001" s="37"/>
      <c r="G1001" s="37"/>
      <c r="O1001">
        <v>995</v>
      </c>
      <c r="P1001">
        <f t="shared" si="325"/>
        <v>694</v>
      </c>
      <c r="Q1001">
        <f t="shared" si="326"/>
        <v>1</v>
      </c>
      <c r="R1001">
        <f t="shared" ca="1" si="327"/>
        <v>1</v>
      </c>
      <c r="S1001" t="str">
        <f t="shared" ca="1" si="313"/>
        <v>PM-3</v>
      </c>
      <c r="T1001" t="str">
        <f t="shared" ca="1" si="318"/>
        <v>WTA</v>
      </c>
      <c r="U1001" t="str">
        <f t="shared" ca="1" si="319"/>
        <v>DV</v>
      </c>
      <c r="V1001" s="37">
        <f t="shared" ca="1" si="320"/>
        <v>642.06561679790002</v>
      </c>
      <c r="W1001" s="37">
        <f t="shared" ca="1" si="321"/>
        <v>682.09186351706012</v>
      </c>
      <c r="X1001" s="37">
        <f t="shared" ca="1" si="316"/>
        <v>1</v>
      </c>
      <c r="Y1001" s="37">
        <f t="shared" ca="1" si="322"/>
        <v>1</v>
      </c>
      <c r="Z1001" s="35">
        <f t="shared" ca="1" si="328"/>
        <v>400</v>
      </c>
      <c r="AA1001" s="35">
        <f t="shared" ca="1" si="317"/>
        <v>800</v>
      </c>
      <c r="AB1001" s="35">
        <f t="shared" ca="1" si="323"/>
        <v>642.06561679790002</v>
      </c>
      <c r="AC1001" s="35">
        <f t="shared" ca="1" si="324"/>
        <v>682.09186351706012</v>
      </c>
      <c r="AD1001" s="35">
        <f t="shared" ca="1" si="314"/>
        <v>40.026246719160099</v>
      </c>
    </row>
    <row r="1002" spans="4:30" x14ac:dyDescent="0.25">
      <c r="D1002" s="37"/>
      <c r="E1002" s="37"/>
      <c r="F1002" s="37"/>
      <c r="G1002" s="37"/>
      <c r="O1002">
        <v>996</v>
      </c>
      <c r="P1002">
        <f t="shared" si="325"/>
        <v>695</v>
      </c>
      <c r="Q1002">
        <f t="shared" si="326"/>
        <v>1</v>
      </c>
      <c r="R1002">
        <f t="shared" ca="1" si="327"/>
        <v>2</v>
      </c>
      <c r="S1002" t="str">
        <f t="shared" ca="1" si="313"/>
        <v>PM-3</v>
      </c>
      <c r="T1002" t="str">
        <f t="shared" ca="1" si="318"/>
        <v>TCU</v>
      </c>
      <c r="U1002" t="str">
        <f t="shared" ca="1" si="319"/>
        <v>ZE</v>
      </c>
      <c r="V1002" s="37">
        <f t="shared" ca="1" si="320"/>
        <v>682.09186351706012</v>
      </c>
      <c r="W1002" s="37">
        <f t="shared" ca="1" si="321"/>
        <v>821.85564304461923</v>
      </c>
      <c r="X1002" s="37">
        <f t="shared" ca="1" si="316"/>
        <v>1</v>
      </c>
      <c r="Y1002" s="37">
        <f t="shared" ca="1" si="322"/>
        <v>1</v>
      </c>
      <c r="Z1002" s="35">
        <f t="shared" ca="1" si="328"/>
        <v>400</v>
      </c>
      <c r="AA1002" s="35">
        <f t="shared" ca="1" si="317"/>
        <v>800</v>
      </c>
      <c r="AB1002" s="35">
        <f t="shared" ca="1" si="323"/>
        <v>682.09186351706012</v>
      </c>
      <c r="AC1002" s="35">
        <f t="shared" ca="1" si="324"/>
        <v>800</v>
      </c>
      <c r="AD1002" s="35">
        <f t="shared" ca="1" si="314"/>
        <v>117.90813648293988</v>
      </c>
    </row>
    <row r="1003" spans="4:30" x14ac:dyDescent="0.25">
      <c r="D1003" s="37"/>
      <c r="E1003" s="37"/>
      <c r="F1003" s="37"/>
      <c r="G1003" s="37"/>
      <c r="O1003">
        <v>997</v>
      </c>
      <c r="P1003">
        <f t="shared" si="325"/>
        <v>695</v>
      </c>
      <c r="Q1003">
        <f t="shared" si="326"/>
        <v>2</v>
      </c>
      <c r="R1003">
        <f t="shared" ca="1" si="327"/>
        <v>2</v>
      </c>
      <c r="S1003" t="str">
        <f t="shared" ca="1" si="313"/>
        <v>PM-3</v>
      </c>
      <c r="T1003" t="str">
        <f t="shared" ca="1" si="318"/>
        <v>TCU</v>
      </c>
      <c r="U1003" t="str">
        <f t="shared" ca="1" si="319"/>
        <v>ZE</v>
      </c>
      <c r="V1003" s="37">
        <f t="shared" ca="1" si="320"/>
        <v>682.09186351706012</v>
      </c>
      <c r="W1003" s="37">
        <f t="shared" ca="1" si="321"/>
        <v>821.85564304461923</v>
      </c>
      <c r="X1003" s="37">
        <f t="shared" ca="1" si="316"/>
        <v>1</v>
      </c>
      <c r="Y1003" s="37">
        <f t="shared" ca="1" si="322"/>
        <v>2</v>
      </c>
      <c r="Z1003" s="35">
        <f t="shared" ca="1" si="328"/>
        <v>800</v>
      </c>
      <c r="AA1003" s="35">
        <f t="shared" ca="1" si="317"/>
        <v>1200</v>
      </c>
      <c r="AB1003" s="35">
        <f t="shared" ca="1" si="323"/>
        <v>800</v>
      </c>
      <c r="AC1003" s="35">
        <f t="shared" ca="1" si="324"/>
        <v>821.85564304461923</v>
      </c>
      <c r="AD1003" s="35">
        <f t="shared" ca="1" si="314"/>
        <v>21.855643044619228</v>
      </c>
    </row>
    <row r="1004" spans="4:30" x14ac:dyDescent="0.25">
      <c r="D1004" s="37"/>
      <c r="E1004" s="37"/>
      <c r="F1004" s="37"/>
      <c r="G1004" s="37"/>
      <c r="O1004">
        <v>998</v>
      </c>
      <c r="P1004">
        <f t="shared" si="325"/>
        <v>696</v>
      </c>
      <c r="Q1004">
        <f t="shared" si="326"/>
        <v>1</v>
      </c>
      <c r="R1004">
        <f t="shared" ca="1" si="327"/>
        <v>1</v>
      </c>
      <c r="S1004" t="str">
        <f t="shared" ca="1" si="313"/>
        <v>PM-3</v>
      </c>
      <c r="T1004" t="str">
        <f t="shared" ca="1" si="318"/>
        <v>TCU</v>
      </c>
      <c r="U1004" t="str">
        <f t="shared" ca="1" si="319"/>
        <v>ZE, AR</v>
      </c>
      <c r="V1004" s="37">
        <f t="shared" ca="1" si="320"/>
        <v>821.85564304461923</v>
      </c>
      <c r="W1004" s="37">
        <f t="shared" ca="1" si="321"/>
        <v>836.9475065616798</v>
      </c>
      <c r="X1004" s="37">
        <f t="shared" ca="1" si="316"/>
        <v>2</v>
      </c>
      <c r="Y1004" s="37">
        <f t="shared" ca="1" si="322"/>
        <v>2</v>
      </c>
      <c r="Z1004" s="35">
        <f t="shared" ca="1" si="328"/>
        <v>800</v>
      </c>
      <c r="AA1004" s="35">
        <f t="shared" ca="1" si="317"/>
        <v>1200</v>
      </c>
      <c r="AB1004" s="35">
        <f t="shared" ca="1" si="323"/>
        <v>821.85564304461923</v>
      </c>
      <c r="AC1004" s="35">
        <f t="shared" ca="1" si="324"/>
        <v>836.9475065616798</v>
      </c>
      <c r="AD1004" s="35">
        <f t="shared" ca="1" si="314"/>
        <v>15.091863517060574</v>
      </c>
    </row>
    <row r="1005" spans="4:30" x14ac:dyDescent="0.25">
      <c r="D1005" s="37"/>
      <c r="E1005" s="37"/>
      <c r="F1005" s="37"/>
      <c r="G1005" s="37"/>
      <c r="O1005">
        <v>999</v>
      </c>
      <c r="P1005">
        <f t="shared" si="325"/>
        <v>697</v>
      </c>
      <c r="Q1005">
        <f t="shared" si="326"/>
        <v>1</v>
      </c>
      <c r="R1005">
        <f t="shared" ca="1" si="327"/>
        <v>1</v>
      </c>
      <c r="S1005" t="str">
        <f t="shared" ca="1" si="313"/>
        <v>PM-3</v>
      </c>
      <c r="T1005" t="str">
        <f t="shared" ca="1" si="318"/>
        <v>TCU</v>
      </c>
      <c r="U1005" t="str">
        <f t="shared" ca="1" si="319"/>
        <v>ZE</v>
      </c>
      <c r="V1005" s="37">
        <f t="shared" ca="1" si="320"/>
        <v>836.9475065616798</v>
      </c>
      <c r="W1005" s="37">
        <f t="shared" ca="1" si="321"/>
        <v>896.98687664041972</v>
      </c>
      <c r="X1005" s="37">
        <f t="shared" ca="1" si="316"/>
        <v>2</v>
      </c>
      <c r="Y1005" s="37">
        <f t="shared" ca="1" si="322"/>
        <v>2</v>
      </c>
      <c r="Z1005" s="35">
        <f t="shared" ca="1" si="328"/>
        <v>800</v>
      </c>
      <c r="AA1005" s="35">
        <f t="shared" ca="1" si="317"/>
        <v>1200</v>
      </c>
      <c r="AB1005" s="35">
        <f t="shared" ca="1" si="323"/>
        <v>836.9475065616798</v>
      </c>
      <c r="AC1005" s="35">
        <f t="shared" ca="1" si="324"/>
        <v>896.98687664041972</v>
      </c>
      <c r="AD1005" s="35">
        <f t="shared" ca="1" si="314"/>
        <v>60.039370078739921</v>
      </c>
    </row>
    <row r="1006" spans="4:30" x14ac:dyDescent="0.25">
      <c r="D1006" s="37"/>
      <c r="E1006" s="37"/>
      <c r="F1006" s="37"/>
      <c r="G1006" s="37"/>
      <c r="O1006">
        <v>1000</v>
      </c>
      <c r="P1006">
        <f t="shared" si="325"/>
        <v>698</v>
      </c>
      <c r="Q1006">
        <f t="shared" si="326"/>
        <v>1</v>
      </c>
      <c r="R1006">
        <f t="shared" ca="1" si="327"/>
        <v>1</v>
      </c>
      <c r="S1006" t="str">
        <f t="shared" ca="1" si="313"/>
        <v>PM-3</v>
      </c>
      <c r="T1006" t="str">
        <f t="shared" ca="1" si="318"/>
        <v>TCU</v>
      </c>
      <c r="U1006" t="str">
        <f t="shared" ca="1" si="319"/>
        <v>ZE</v>
      </c>
      <c r="V1006" s="37">
        <f t="shared" ca="1" si="320"/>
        <v>896.98687664041972</v>
      </c>
      <c r="W1006" s="37">
        <f t="shared" ca="1" si="321"/>
        <v>912.0787401574803</v>
      </c>
      <c r="X1006" s="37">
        <f t="shared" ca="1" si="316"/>
        <v>2</v>
      </c>
      <c r="Y1006" s="37">
        <f t="shared" ca="1" si="322"/>
        <v>2</v>
      </c>
      <c r="Z1006" s="35">
        <f t="shared" ca="1" si="328"/>
        <v>800</v>
      </c>
      <c r="AA1006" s="35">
        <f t="shared" ca="1" si="317"/>
        <v>1200</v>
      </c>
      <c r="AB1006" s="35">
        <f t="shared" ca="1" si="323"/>
        <v>896.98687664041972</v>
      </c>
      <c r="AC1006" s="35">
        <f t="shared" ca="1" si="324"/>
        <v>912.0787401574803</v>
      </c>
      <c r="AD1006" s="35">
        <f t="shared" ca="1" si="314"/>
        <v>15.091863517060574</v>
      </c>
    </row>
    <row r="1007" spans="4:30" x14ac:dyDescent="0.25">
      <c r="D1007" s="37"/>
      <c r="E1007" s="37"/>
      <c r="F1007" s="37"/>
      <c r="G1007" s="37"/>
      <c r="O1007">
        <v>1001</v>
      </c>
      <c r="P1007">
        <f t="shared" si="325"/>
        <v>699</v>
      </c>
      <c r="Q1007">
        <f t="shared" si="326"/>
        <v>1</v>
      </c>
      <c r="R1007">
        <f t="shared" ca="1" si="327"/>
        <v>2</v>
      </c>
      <c r="S1007" t="str">
        <f t="shared" ca="1" si="313"/>
        <v>PM-3</v>
      </c>
      <c r="T1007" t="str">
        <f t="shared" ca="1" si="318"/>
        <v>TCU</v>
      </c>
      <c r="U1007" t="str">
        <f t="shared" ca="1" si="319"/>
        <v>ZE</v>
      </c>
      <c r="V1007" s="37">
        <f t="shared" ca="1" si="320"/>
        <v>912.0787401574803</v>
      </c>
      <c r="W1007" s="37">
        <f t="shared" ca="1" si="321"/>
        <v>1242.1312335958005</v>
      </c>
      <c r="X1007" s="37">
        <f t="shared" ca="1" si="316"/>
        <v>2</v>
      </c>
      <c r="Y1007" s="37">
        <f t="shared" ca="1" si="322"/>
        <v>2</v>
      </c>
      <c r="Z1007" s="35">
        <f t="shared" ca="1" si="328"/>
        <v>800</v>
      </c>
      <c r="AA1007" s="35">
        <f t="shared" ca="1" si="317"/>
        <v>1200</v>
      </c>
      <c r="AB1007" s="35">
        <f t="shared" ca="1" si="323"/>
        <v>912.0787401574803</v>
      </c>
      <c r="AC1007" s="35">
        <f t="shared" ca="1" si="324"/>
        <v>1200</v>
      </c>
      <c r="AD1007" s="35">
        <f t="shared" ca="1" si="314"/>
        <v>287.9212598425197</v>
      </c>
    </row>
    <row r="1008" spans="4:30" x14ac:dyDescent="0.25">
      <c r="D1008" s="37"/>
      <c r="E1008" s="37"/>
      <c r="F1008" s="37"/>
      <c r="G1008" s="37"/>
      <c r="O1008">
        <v>1002</v>
      </c>
      <c r="P1008">
        <f t="shared" si="325"/>
        <v>699</v>
      </c>
      <c r="Q1008">
        <f t="shared" si="326"/>
        <v>2</v>
      </c>
      <c r="R1008">
        <f t="shared" ca="1" si="327"/>
        <v>2</v>
      </c>
      <c r="S1008" t="str">
        <f t="shared" ca="1" si="313"/>
        <v>PM-3</v>
      </c>
      <c r="T1008" t="str">
        <f t="shared" ca="1" si="318"/>
        <v>TCU</v>
      </c>
      <c r="U1008" t="str">
        <f t="shared" ca="1" si="319"/>
        <v>ZE</v>
      </c>
      <c r="V1008" s="37">
        <f t="shared" ca="1" si="320"/>
        <v>912.0787401574803</v>
      </c>
      <c r="W1008" s="37">
        <f t="shared" ca="1" si="321"/>
        <v>1242.1312335958005</v>
      </c>
      <c r="X1008" s="37">
        <f t="shared" ca="1" si="316"/>
        <v>2</v>
      </c>
      <c r="Y1008" s="37">
        <f t="shared" ca="1" si="322"/>
        <v>3</v>
      </c>
      <c r="Z1008" s="35">
        <f t="shared" ca="1" si="328"/>
        <v>1200</v>
      </c>
      <c r="AA1008" s="35">
        <f t="shared" ca="1" si="317"/>
        <v>1600</v>
      </c>
      <c r="AB1008" s="35">
        <f t="shared" ca="1" si="323"/>
        <v>1200</v>
      </c>
      <c r="AC1008" s="35">
        <f t="shared" ca="1" si="324"/>
        <v>1242.1312335958005</v>
      </c>
      <c r="AD1008" s="35">
        <f t="shared" ca="1" si="314"/>
        <v>42.131233595800495</v>
      </c>
    </row>
    <row r="1009" spans="4:30" x14ac:dyDescent="0.25">
      <c r="D1009" s="37"/>
      <c r="E1009" s="37"/>
      <c r="F1009" s="37"/>
      <c r="G1009" s="37"/>
      <c r="O1009">
        <v>1003</v>
      </c>
      <c r="P1009">
        <f t="shared" si="325"/>
        <v>700</v>
      </c>
      <c r="Q1009">
        <f t="shared" si="326"/>
        <v>1</v>
      </c>
      <c r="R1009">
        <f t="shared" ca="1" si="327"/>
        <v>1</v>
      </c>
      <c r="S1009" t="str">
        <f t="shared" ca="1" si="313"/>
        <v>PM-3</v>
      </c>
      <c r="T1009" t="str">
        <f t="shared" ca="1" si="318"/>
        <v>TCU</v>
      </c>
      <c r="U1009" t="str">
        <f t="shared" ca="1" si="319"/>
        <v>ZE</v>
      </c>
      <c r="V1009" s="37">
        <f t="shared" ca="1" si="320"/>
        <v>1242.1312335958005</v>
      </c>
      <c r="W1009" s="37">
        <f t="shared" ca="1" si="321"/>
        <v>1352.0393700787399</v>
      </c>
      <c r="X1009" s="37">
        <f t="shared" ca="1" si="316"/>
        <v>3</v>
      </c>
      <c r="Y1009" s="37">
        <f t="shared" ca="1" si="322"/>
        <v>3</v>
      </c>
      <c r="Z1009" s="35">
        <f t="shared" ca="1" si="328"/>
        <v>1200</v>
      </c>
      <c r="AA1009" s="35">
        <f t="shared" ca="1" si="317"/>
        <v>1600</v>
      </c>
      <c r="AB1009" s="35">
        <f t="shared" ca="1" si="323"/>
        <v>1242.1312335958005</v>
      </c>
      <c r="AC1009" s="35">
        <f t="shared" ca="1" si="324"/>
        <v>1352.0393700787399</v>
      </c>
      <c r="AD1009" s="35">
        <f t="shared" ca="1" si="314"/>
        <v>109.90813648293943</v>
      </c>
    </row>
    <row r="1010" spans="4:30" x14ac:dyDescent="0.25">
      <c r="D1010" s="37"/>
      <c r="E1010" s="37"/>
      <c r="F1010" s="37"/>
      <c r="G1010" s="37"/>
      <c r="O1010">
        <v>1004</v>
      </c>
      <c r="P1010">
        <f t="shared" si="325"/>
        <v>701</v>
      </c>
      <c r="Q1010">
        <f t="shared" si="326"/>
        <v>1</v>
      </c>
      <c r="R1010">
        <f t="shared" ca="1" si="327"/>
        <v>1</v>
      </c>
      <c r="S1010" t="str">
        <f t="shared" ca="1" si="313"/>
        <v>PM-3</v>
      </c>
      <c r="T1010" t="str">
        <f t="shared" ca="1" si="318"/>
        <v>LFA</v>
      </c>
      <c r="U1010" t="str">
        <f t="shared" ca="1" si="319"/>
        <v>DV</v>
      </c>
      <c r="V1010" s="37">
        <f t="shared" ca="1" si="320"/>
        <v>1352.0393700787399</v>
      </c>
      <c r="W1010" s="37">
        <f t="shared" ca="1" si="321"/>
        <v>1412.0787401574798</v>
      </c>
      <c r="X1010" s="37">
        <f t="shared" ca="1" si="316"/>
        <v>3</v>
      </c>
      <c r="Y1010" s="37">
        <f t="shared" ca="1" si="322"/>
        <v>3</v>
      </c>
      <c r="Z1010" s="35">
        <f t="shared" ca="1" si="328"/>
        <v>1200</v>
      </c>
      <c r="AA1010" s="35">
        <f t="shared" ca="1" si="317"/>
        <v>1600</v>
      </c>
      <c r="AB1010" s="35">
        <f t="shared" ca="1" si="323"/>
        <v>1352.0393700787399</v>
      </c>
      <c r="AC1010" s="35">
        <f t="shared" ca="1" si="324"/>
        <v>1412.0787401574798</v>
      </c>
      <c r="AD1010" s="35">
        <f t="shared" ca="1" si="314"/>
        <v>60.039370078739921</v>
      </c>
    </row>
    <row r="1011" spans="4:30" x14ac:dyDescent="0.25">
      <c r="D1011" s="37"/>
      <c r="E1011" s="37"/>
      <c r="F1011" s="37"/>
      <c r="G1011" s="37"/>
      <c r="O1011">
        <v>1005</v>
      </c>
      <c r="P1011">
        <f t="shared" si="325"/>
        <v>702</v>
      </c>
      <c r="Q1011">
        <f t="shared" si="326"/>
        <v>1</v>
      </c>
      <c r="R1011">
        <f t="shared" ca="1" si="327"/>
        <v>1</v>
      </c>
      <c r="S1011" t="str">
        <f t="shared" ca="1" si="313"/>
        <v>PM-3</v>
      </c>
      <c r="T1011" t="str">
        <f t="shared" ca="1" si="318"/>
        <v>TCU</v>
      </c>
      <c r="U1011" t="str">
        <f t="shared" ca="1" si="319"/>
        <v>ZE, AR</v>
      </c>
      <c r="V1011" s="37">
        <f t="shared" ca="1" si="320"/>
        <v>1412.0787401574798</v>
      </c>
      <c r="W1011" s="37">
        <f t="shared" ca="1" si="321"/>
        <v>1452.1049868766404</v>
      </c>
      <c r="X1011" s="37">
        <f t="shared" ca="1" si="316"/>
        <v>3</v>
      </c>
      <c r="Y1011" s="37">
        <f t="shared" ca="1" si="322"/>
        <v>3</v>
      </c>
      <c r="Z1011" s="35">
        <f t="shared" ca="1" si="328"/>
        <v>1200</v>
      </c>
      <c r="AA1011" s="35">
        <f t="shared" ca="1" si="317"/>
        <v>1600</v>
      </c>
      <c r="AB1011" s="35">
        <f t="shared" ca="1" si="323"/>
        <v>1412.0787401574798</v>
      </c>
      <c r="AC1011" s="35">
        <f t="shared" ca="1" si="324"/>
        <v>1452.1049868766404</v>
      </c>
      <c r="AD1011" s="35">
        <f t="shared" ca="1" si="314"/>
        <v>40.026246719160554</v>
      </c>
    </row>
    <row r="1012" spans="4:30" x14ac:dyDescent="0.25">
      <c r="D1012" s="37"/>
      <c r="E1012" s="37"/>
      <c r="F1012" s="37"/>
      <c r="G1012" s="37"/>
      <c r="O1012">
        <v>1006</v>
      </c>
      <c r="P1012">
        <f t="shared" si="325"/>
        <v>703</v>
      </c>
      <c r="Q1012">
        <f t="shared" si="326"/>
        <v>1</v>
      </c>
      <c r="R1012">
        <f t="shared" ca="1" si="327"/>
        <v>1</v>
      </c>
      <c r="S1012" t="str">
        <f t="shared" ca="1" si="313"/>
        <v>PM-3</v>
      </c>
      <c r="T1012" t="str">
        <f t="shared" ca="1" si="318"/>
        <v>TCU</v>
      </c>
      <c r="U1012" t="str">
        <f t="shared" ca="1" si="319"/>
        <v>ZE, AR</v>
      </c>
      <c r="V1012" s="37">
        <f t="shared" ca="1" si="320"/>
        <v>1452.1049868766404</v>
      </c>
      <c r="W1012" s="37">
        <f t="shared" ca="1" si="321"/>
        <v>1492.1312335958005</v>
      </c>
      <c r="X1012" s="37">
        <f t="shared" ca="1" si="316"/>
        <v>3</v>
      </c>
      <c r="Y1012" s="37">
        <f t="shared" ca="1" si="322"/>
        <v>3</v>
      </c>
      <c r="Z1012" s="35">
        <f t="shared" ca="1" si="328"/>
        <v>1200</v>
      </c>
      <c r="AA1012" s="35">
        <f t="shared" ca="1" si="317"/>
        <v>1600</v>
      </c>
      <c r="AB1012" s="35">
        <f t="shared" ca="1" si="323"/>
        <v>1452.1049868766404</v>
      </c>
      <c r="AC1012" s="35">
        <f t="shared" ca="1" si="324"/>
        <v>1492.1312335958005</v>
      </c>
      <c r="AD1012" s="35">
        <f t="shared" ca="1" si="314"/>
        <v>40.026246719160099</v>
      </c>
    </row>
    <row r="1013" spans="4:30" x14ac:dyDescent="0.25">
      <c r="D1013" s="37"/>
      <c r="E1013" s="37"/>
      <c r="F1013" s="37"/>
      <c r="G1013" s="37"/>
      <c r="O1013">
        <v>1007</v>
      </c>
      <c r="P1013">
        <f t="shared" si="325"/>
        <v>704</v>
      </c>
      <c r="Q1013">
        <f t="shared" si="326"/>
        <v>1</v>
      </c>
      <c r="R1013">
        <f t="shared" ca="1" si="327"/>
        <v>1</v>
      </c>
      <c r="S1013" t="str">
        <f t="shared" ca="1" si="313"/>
        <v>PM-3</v>
      </c>
      <c r="T1013" t="str">
        <f t="shared" ca="1" si="318"/>
        <v>WTA</v>
      </c>
      <c r="U1013" t="str">
        <f t="shared" ca="1" si="319"/>
        <v>DV</v>
      </c>
      <c r="V1013" s="37">
        <f t="shared" ca="1" si="320"/>
        <v>1492.1312335958005</v>
      </c>
      <c r="W1013" s="37">
        <f t="shared" ca="1" si="321"/>
        <v>1532.1574803149606</v>
      </c>
      <c r="X1013" s="37">
        <f t="shared" ca="1" si="316"/>
        <v>3</v>
      </c>
      <c r="Y1013" s="37">
        <f t="shared" ca="1" si="322"/>
        <v>3</v>
      </c>
      <c r="Z1013" s="35">
        <f t="shared" ca="1" si="328"/>
        <v>1200</v>
      </c>
      <c r="AA1013" s="35">
        <f t="shared" ca="1" si="317"/>
        <v>1600</v>
      </c>
      <c r="AB1013" s="35">
        <f t="shared" ca="1" si="323"/>
        <v>1492.1312335958005</v>
      </c>
      <c r="AC1013" s="35">
        <f t="shared" ca="1" si="324"/>
        <v>1532.1574803149606</v>
      </c>
      <c r="AD1013" s="35">
        <f t="shared" ca="1" si="314"/>
        <v>40.026246719160099</v>
      </c>
    </row>
    <row r="1014" spans="4:30" x14ac:dyDescent="0.25">
      <c r="D1014" s="37"/>
      <c r="E1014" s="37"/>
      <c r="F1014" s="37"/>
      <c r="G1014" s="37"/>
      <c r="O1014">
        <v>1008</v>
      </c>
      <c r="P1014">
        <f t="shared" si="325"/>
        <v>705</v>
      </c>
      <c r="Q1014">
        <f t="shared" si="326"/>
        <v>1</v>
      </c>
      <c r="R1014">
        <f t="shared" ca="1" si="327"/>
        <v>1</v>
      </c>
      <c r="S1014" t="str">
        <f t="shared" ca="1" si="313"/>
        <v>PM-3</v>
      </c>
      <c r="T1014" t="str">
        <f t="shared" ca="1" si="318"/>
        <v>TCU</v>
      </c>
      <c r="U1014" t="str">
        <f t="shared" ca="1" si="319"/>
        <v>ZE, AR</v>
      </c>
      <c r="V1014" s="37">
        <f t="shared" ca="1" si="320"/>
        <v>1532.1574803149606</v>
      </c>
      <c r="W1014" s="37">
        <f t="shared" ca="1" si="321"/>
        <v>1542</v>
      </c>
      <c r="X1014" s="37">
        <f t="shared" ca="1" si="316"/>
        <v>3</v>
      </c>
      <c r="Y1014" s="37">
        <f t="shared" ca="1" si="322"/>
        <v>3</v>
      </c>
      <c r="Z1014" s="35">
        <f t="shared" ca="1" si="328"/>
        <v>1200</v>
      </c>
      <c r="AA1014" s="35">
        <f t="shared" ca="1" si="317"/>
        <v>1600</v>
      </c>
      <c r="AB1014" s="35">
        <f t="shared" ca="1" si="323"/>
        <v>1532.1574803149606</v>
      </c>
      <c r="AC1014" s="35">
        <f t="shared" ca="1" si="324"/>
        <v>1542</v>
      </c>
      <c r="AD1014" s="35">
        <f t="shared" ca="1" si="314"/>
        <v>9.8425196850394059</v>
      </c>
    </row>
    <row r="1015" spans="4:30" x14ac:dyDescent="0.25">
      <c r="D1015" s="37"/>
      <c r="E1015" s="37"/>
      <c r="F1015" s="37"/>
      <c r="G1015" s="37"/>
      <c r="O1015">
        <v>1009</v>
      </c>
      <c r="P1015">
        <f t="shared" si="325"/>
        <v>706</v>
      </c>
      <c r="Q1015">
        <f t="shared" si="326"/>
        <v>1</v>
      </c>
      <c r="R1015">
        <f t="shared" ca="1" si="327"/>
        <v>1</v>
      </c>
      <c r="S1015" t="str">
        <f t="shared" ca="1" si="313"/>
        <v>PM-3</v>
      </c>
      <c r="T1015" t="str">
        <f t="shared" ca="1" si="318"/>
        <v>TCU</v>
      </c>
      <c r="U1015" t="str">
        <f t="shared" ca="1" si="319"/>
        <v>ZE, AR</v>
      </c>
      <c r="V1015" s="37">
        <f t="shared" ca="1" si="320"/>
        <v>1542</v>
      </c>
      <c r="W1015" s="37">
        <f t="shared" ca="1" si="321"/>
        <v>1560.9960629921261</v>
      </c>
      <c r="X1015" s="37">
        <f t="shared" ca="1" si="316"/>
        <v>3</v>
      </c>
      <c r="Y1015" s="37">
        <f t="shared" ca="1" si="322"/>
        <v>3</v>
      </c>
      <c r="Z1015" s="35">
        <f t="shared" ca="1" si="328"/>
        <v>1200</v>
      </c>
      <c r="AA1015" s="35">
        <f t="shared" ca="1" si="317"/>
        <v>1600</v>
      </c>
      <c r="AB1015" s="35">
        <f t="shared" ca="1" si="323"/>
        <v>1542</v>
      </c>
      <c r="AC1015" s="35">
        <f t="shared" ca="1" si="324"/>
        <v>1560.9960629921261</v>
      </c>
      <c r="AD1015" s="35">
        <f t="shared" ca="1" si="314"/>
        <v>18.996062992126099</v>
      </c>
    </row>
    <row r="1016" spans="4:30" x14ac:dyDescent="0.25">
      <c r="D1016" s="37"/>
      <c r="E1016" s="37"/>
      <c r="F1016" s="37"/>
      <c r="G1016" s="37"/>
      <c r="O1016">
        <v>1010</v>
      </c>
      <c r="P1016">
        <f t="shared" si="325"/>
        <v>707</v>
      </c>
      <c r="Q1016">
        <f t="shared" si="326"/>
        <v>1</v>
      </c>
      <c r="R1016">
        <f t="shared" ca="1" si="327"/>
        <v>1</v>
      </c>
      <c r="S1016" t="str">
        <f t="shared" ca="1" si="313"/>
        <v>U-19ab</v>
      </c>
      <c r="T1016" t="str">
        <f t="shared" ca="1" si="318"/>
        <v>TCU</v>
      </c>
      <c r="U1016" t="str">
        <f t="shared" ca="1" si="319"/>
        <v>ZC</v>
      </c>
      <c r="V1016" s="37">
        <f t="shared" ca="1" si="320"/>
        <v>0</v>
      </c>
      <c r="W1016" s="37">
        <f t="shared" ca="1" si="321"/>
        <v>67.87926509186309</v>
      </c>
      <c r="X1016" s="37">
        <f t="shared" ca="1" si="316"/>
        <v>0</v>
      </c>
      <c r="Y1016" s="37">
        <f t="shared" ca="1" si="322"/>
        <v>0</v>
      </c>
      <c r="Z1016" s="35">
        <f t="shared" ca="1" si="328"/>
        <v>0</v>
      </c>
      <c r="AA1016" s="35">
        <f t="shared" ca="1" si="317"/>
        <v>400</v>
      </c>
      <c r="AB1016" s="35">
        <f t="shared" ca="1" si="323"/>
        <v>0</v>
      </c>
      <c r="AC1016" s="35">
        <f t="shared" ca="1" si="324"/>
        <v>67.87926509186309</v>
      </c>
      <c r="AD1016" s="35">
        <f t="shared" ca="1" si="314"/>
        <v>67.87926509186309</v>
      </c>
    </row>
    <row r="1017" spans="4:30" x14ac:dyDescent="0.25">
      <c r="D1017" s="37"/>
      <c r="E1017" s="37"/>
      <c r="F1017" s="37"/>
      <c r="G1017" s="37"/>
      <c r="O1017">
        <v>1011</v>
      </c>
      <c r="P1017">
        <f t="shared" si="325"/>
        <v>708</v>
      </c>
      <c r="Q1017">
        <f t="shared" si="326"/>
        <v>1</v>
      </c>
      <c r="R1017">
        <f t="shared" ca="1" si="327"/>
        <v>1</v>
      </c>
      <c r="S1017" t="str">
        <f t="shared" ca="1" si="313"/>
        <v>U-19ab</v>
      </c>
      <c r="T1017" t="str">
        <f t="shared" ca="1" si="318"/>
        <v>TCU</v>
      </c>
      <c r="U1017" t="str">
        <f t="shared" ca="1" si="319"/>
        <v>DV, ZE</v>
      </c>
      <c r="V1017" s="37">
        <f t="shared" ca="1" si="320"/>
        <v>67.87926509186309</v>
      </c>
      <c r="W1017" s="37">
        <f t="shared" ca="1" si="321"/>
        <v>80.018372703411842</v>
      </c>
      <c r="X1017" s="37">
        <f t="shared" ca="1" si="316"/>
        <v>0</v>
      </c>
      <c r="Y1017" s="37">
        <f t="shared" ca="1" si="322"/>
        <v>0</v>
      </c>
      <c r="Z1017" s="35">
        <f t="shared" ca="1" si="328"/>
        <v>0</v>
      </c>
      <c r="AA1017" s="35">
        <f t="shared" ca="1" si="317"/>
        <v>400</v>
      </c>
      <c r="AB1017" s="35">
        <f t="shared" ca="1" si="323"/>
        <v>67.87926509186309</v>
      </c>
      <c r="AC1017" s="35">
        <f t="shared" ca="1" si="324"/>
        <v>80.018372703411842</v>
      </c>
      <c r="AD1017" s="35">
        <f t="shared" ca="1" si="314"/>
        <v>12.139107611548752</v>
      </c>
    </row>
    <row r="1018" spans="4:30" x14ac:dyDescent="0.25">
      <c r="D1018" s="37"/>
      <c r="E1018" s="37"/>
      <c r="F1018" s="37"/>
      <c r="G1018" s="37"/>
      <c r="O1018">
        <v>1012</v>
      </c>
      <c r="P1018">
        <f t="shared" si="325"/>
        <v>709</v>
      </c>
      <c r="Q1018">
        <f t="shared" si="326"/>
        <v>1</v>
      </c>
      <c r="R1018">
        <f t="shared" ca="1" si="327"/>
        <v>1</v>
      </c>
      <c r="S1018" t="str">
        <f t="shared" ca="1" si="313"/>
        <v>U-19ab</v>
      </c>
      <c r="T1018" t="str">
        <f t="shared" ca="1" si="318"/>
        <v>TCU</v>
      </c>
      <c r="U1018" t="str">
        <f t="shared" ca="1" si="319"/>
        <v>ZC</v>
      </c>
      <c r="V1018" s="37">
        <f t="shared" ca="1" si="320"/>
        <v>80.018372703411842</v>
      </c>
      <c r="W1018" s="37">
        <f t="shared" ca="1" si="321"/>
        <v>170.89763779527584</v>
      </c>
      <c r="X1018" s="37">
        <f t="shared" ca="1" si="316"/>
        <v>0</v>
      </c>
      <c r="Y1018" s="37">
        <f t="shared" ca="1" si="322"/>
        <v>0</v>
      </c>
      <c r="Z1018" s="35">
        <f t="shared" ca="1" si="328"/>
        <v>0</v>
      </c>
      <c r="AA1018" s="35">
        <f t="shared" ca="1" si="317"/>
        <v>400</v>
      </c>
      <c r="AB1018" s="35">
        <f t="shared" ca="1" si="323"/>
        <v>80.018372703411842</v>
      </c>
      <c r="AC1018" s="35">
        <f t="shared" ca="1" si="324"/>
        <v>170.89763779527584</v>
      </c>
      <c r="AD1018" s="35">
        <f t="shared" ca="1" si="314"/>
        <v>90.879265091863999</v>
      </c>
    </row>
    <row r="1019" spans="4:30" x14ac:dyDescent="0.25">
      <c r="D1019" s="37"/>
      <c r="E1019" s="37"/>
      <c r="F1019" s="37"/>
      <c r="G1019" s="37"/>
      <c r="O1019">
        <v>1013</v>
      </c>
      <c r="P1019">
        <f t="shared" si="325"/>
        <v>710</v>
      </c>
      <c r="Q1019">
        <f t="shared" si="326"/>
        <v>1</v>
      </c>
      <c r="R1019">
        <f t="shared" ca="1" si="327"/>
        <v>1</v>
      </c>
      <c r="S1019" t="str">
        <f t="shared" ca="1" si="313"/>
        <v>U-19ab</v>
      </c>
      <c r="T1019" t="str">
        <f t="shared" ca="1" si="318"/>
        <v>TCU</v>
      </c>
      <c r="U1019" t="str">
        <f t="shared" ca="1" si="319"/>
        <v>ZC</v>
      </c>
      <c r="V1019" s="37">
        <f t="shared" ca="1" si="320"/>
        <v>170.89763779527584</v>
      </c>
      <c r="W1019" s="37">
        <f t="shared" ca="1" si="321"/>
        <v>226.99999999999955</v>
      </c>
      <c r="X1019" s="37">
        <f t="shared" ca="1" si="316"/>
        <v>0</v>
      </c>
      <c r="Y1019" s="37">
        <f t="shared" ca="1" si="322"/>
        <v>0</v>
      </c>
      <c r="Z1019" s="35">
        <f t="shared" ca="1" si="328"/>
        <v>0</v>
      </c>
      <c r="AA1019" s="35">
        <f t="shared" ca="1" si="317"/>
        <v>400</v>
      </c>
      <c r="AB1019" s="35">
        <f t="shared" ca="1" si="323"/>
        <v>170.89763779527584</v>
      </c>
      <c r="AC1019" s="35">
        <f t="shared" ca="1" si="324"/>
        <v>226.99999999999955</v>
      </c>
      <c r="AD1019" s="35">
        <f t="shared" ca="1" si="314"/>
        <v>56.102362204723704</v>
      </c>
    </row>
    <row r="1020" spans="4:30" x14ac:dyDescent="0.25">
      <c r="D1020" s="37"/>
      <c r="E1020" s="37"/>
      <c r="F1020" s="37"/>
      <c r="G1020" s="37"/>
      <c r="O1020">
        <v>1014</v>
      </c>
      <c r="P1020">
        <f t="shared" si="325"/>
        <v>711</v>
      </c>
      <c r="Q1020">
        <f t="shared" si="326"/>
        <v>1</v>
      </c>
      <c r="R1020">
        <f t="shared" ca="1" si="327"/>
        <v>1</v>
      </c>
      <c r="S1020" t="str">
        <f t="shared" ca="1" si="313"/>
        <v>U-19aS</v>
      </c>
      <c r="T1020" t="str">
        <f t="shared" ca="1" si="318"/>
        <v>VTA</v>
      </c>
      <c r="U1020" t="str">
        <f t="shared" ca="1" si="319"/>
        <v>GL</v>
      </c>
      <c r="V1020" s="37">
        <f t="shared" ca="1" si="320"/>
        <v>0</v>
      </c>
      <c r="W1020" s="37">
        <f t="shared" ca="1" si="321"/>
        <v>187.9212598425197</v>
      </c>
      <c r="X1020" s="37">
        <f t="shared" ca="1" si="316"/>
        <v>0</v>
      </c>
      <c r="Y1020" s="37">
        <f t="shared" ca="1" si="322"/>
        <v>0</v>
      </c>
      <c r="Z1020" s="35">
        <f t="shared" ca="1" si="328"/>
        <v>0</v>
      </c>
      <c r="AA1020" s="35">
        <f t="shared" ca="1" si="317"/>
        <v>400</v>
      </c>
      <c r="AB1020" s="35">
        <f t="shared" ca="1" si="323"/>
        <v>0</v>
      </c>
      <c r="AC1020" s="35">
        <f t="shared" ca="1" si="324"/>
        <v>187.9212598425197</v>
      </c>
      <c r="AD1020" s="35">
        <f t="shared" ca="1" si="314"/>
        <v>187.9212598425197</v>
      </c>
    </row>
    <row r="1021" spans="4:30" x14ac:dyDescent="0.25">
      <c r="D1021" s="37"/>
      <c r="E1021" s="37"/>
      <c r="F1021" s="37"/>
      <c r="G1021" s="37"/>
      <c r="O1021">
        <v>1015</v>
      </c>
      <c r="P1021">
        <f t="shared" si="325"/>
        <v>712</v>
      </c>
      <c r="Q1021">
        <f t="shared" si="326"/>
        <v>1</v>
      </c>
      <c r="R1021">
        <f t="shared" ca="1" si="327"/>
        <v>2</v>
      </c>
      <c r="S1021" t="str">
        <f t="shared" ca="1" si="313"/>
        <v>U-19aS</v>
      </c>
      <c r="T1021" t="str">
        <f t="shared" ca="1" si="318"/>
        <v>LFA</v>
      </c>
      <c r="U1021" t="str">
        <f t="shared" ca="1" si="319"/>
        <v>DV</v>
      </c>
      <c r="V1021" s="37">
        <f t="shared" ca="1" si="320"/>
        <v>187.9212598425197</v>
      </c>
      <c r="W1021" s="37">
        <f t="shared" ca="1" si="321"/>
        <v>403.14435695538032</v>
      </c>
      <c r="X1021" s="37">
        <f t="shared" ca="1" si="316"/>
        <v>0</v>
      </c>
      <c r="Y1021" s="37">
        <f t="shared" ca="1" si="322"/>
        <v>0</v>
      </c>
      <c r="Z1021" s="35">
        <f t="shared" ca="1" si="328"/>
        <v>0</v>
      </c>
      <c r="AA1021" s="35">
        <f t="shared" ca="1" si="317"/>
        <v>400</v>
      </c>
      <c r="AB1021" s="35">
        <f t="shared" ca="1" si="323"/>
        <v>187.9212598425197</v>
      </c>
      <c r="AC1021" s="35">
        <f t="shared" ca="1" si="324"/>
        <v>400</v>
      </c>
      <c r="AD1021" s="35">
        <f t="shared" ca="1" si="314"/>
        <v>212.0787401574803</v>
      </c>
    </row>
    <row r="1022" spans="4:30" x14ac:dyDescent="0.25">
      <c r="D1022" s="37"/>
      <c r="E1022" s="37"/>
      <c r="F1022" s="37"/>
      <c r="G1022" s="37"/>
      <c r="O1022">
        <v>1016</v>
      </c>
      <c r="P1022">
        <f t="shared" si="325"/>
        <v>712</v>
      </c>
      <c r="Q1022">
        <f t="shared" si="326"/>
        <v>2</v>
      </c>
      <c r="R1022">
        <f t="shared" ca="1" si="327"/>
        <v>2</v>
      </c>
      <c r="S1022" t="str">
        <f t="shared" ref="S1022:S1085" ca="1" si="329">OFFSET($A$6,P1022,0)</f>
        <v>U-19aS</v>
      </c>
      <c r="T1022" t="str">
        <f t="shared" ca="1" si="318"/>
        <v>LFA</v>
      </c>
      <c r="U1022" t="str">
        <f t="shared" ca="1" si="319"/>
        <v>DV</v>
      </c>
      <c r="V1022" s="37">
        <f t="shared" ca="1" si="320"/>
        <v>187.9212598425197</v>
      </c>
      <c r="W1022" s="37">
        <f t="shared" ca="1" si="321"/>
        <v>403.14435695538032</v>
      </c>
      <c r="X1022" s="37">
        <f t="shared" ca="1" si="316"/>
        <v>0</v>
      </c>
      <c r="Y1022" s="37">
        <f t="shared" ca="1" si="322"/>
        <v>1</v>
      </c>
      <c r="Z1022" s="35">
        <f t="shared" ca="1" si="328"/>
        <v>400</v>
      </c>
      <c r="AA1022" s="35">
        <f t="shared" ca="1" si="317"/>
        <v>800</v>
      </c>
      <c r="AB1022" s="35">
        <f t="shared" ca="1" si="323"/>
        <v>400</v>
      </c>
      <c r="AC1022" s="35">
        <f t="shared" ca="1" si="324"/>
        <v>403.14435695538032</v>
      </c>
      <c r="AD1022" s="35">
        <f t="shared" ref="AD1022:AD1085" ca="1" si="330">AC1022-AB1022</f>
        <v>3.1443569553803172</v>
      </c>
    </row>
    <row r="1023" spans="4:30" x14ac:dyDescent="0.25">
      <c r="D1023" s="37"/>
      <c r="E1023" s="37"/>
      <c r="F1023" s="37"/>
      <c r="G1023" s="37"/>
      <c r="O1023">
        <v>1017</v>
      </c>
      <c r="P1023">
        <f t="shared" si="325"/>
        <v>713</v>
      </c>
      <c r="Q1023">
        <f t="shared" si="326"/>
        <v>1</v>
      </c>
      <c r="R1023">
        <f t="shared" ca="1" si="327"/>
        <v>1</v>
      </c>
      <c r="S1023" t="str">
        <f t="shared" ca="1" si="329"/>
        <v>U-19aS</v>
      </c>
      <c r="T1023" t="str">
        <f t="shared" ca="1" si="318"/>
        <v>LFA</v>
      </c>
      <c r="U1023" t="str">
        <f t="shared" ca="1" si="319"/>
        <v>GL</v>
      </c>
      <c r="V1023" s="37">
        <f t="shared" ca="1" si="320"/>
        <v>403.14435695538032</v>
      </c>
      <c r="W1023" s="37">
        <f t="shared" ca="1" si="321"/>
        <v>477.94750656167935</v>
      </c>
      <c r="X1023" s="37">
        <f t="shared" ca="1" si="316"/>
        <v>1</v>
      </c>
      <c r="Y1023" s="37">
        <f t="shared" ca="1" si="322"/>
        <v>1</v>
      </c>
      <c r="Z1023" s="35">
        <f t="shared" ca="1" si="328"/>
        <v>400</v>
      </c>
      <c r="AA1023" s="35">
        <f t="shared" ca="1" si="317"/>
        <v>800</v>
      </c>
      <c r="AB1023" s="35">
        <f t="shared" ca="1" si="323"/>
        <v>403.14435695538032</v>
      </c>
      <c r="AC1023" s="35">
        <f t="shared" ca="1" si="324"/>
        <v>477.94750656167935</v>
      </c>
      <c r="AD1023" s="35">
        <f t="shared" ca="1" si="330"/>
        <v>74.80314960629903</v>
      </c>
    </row>
    <row r="1024" spans="4:30" x14ac:dyDescent="0.25">
      <c r="D1024" s="37"/>
      <c r="E1024" s="37"/>
      <c r="F1024" s="37"/>
      <c r="G1024" s="37"/>
      <c r="O1024">
        <v>1018</v>
      </c>
      <c r="P1024">
        <f t="shared" si="325"/>
        <v>714</v>
      </c>
      <c r="Q1024">
        <f t="shared" si="326"/>
        <v>1</v>
      </c>
      <c r="R1024">
        <f t="shared" ca="1" si="327"/>
        <v>1</v>
      </c>
      <c r="S1024" t="str">
        <f t="shared" ca="1" si="329"/>
        <v>U-19aS</v>
      </c>
      <c r="T1024" t="str">
        <f t="shared" ca="1" si="318"/>
        <v>VTA</v>
      </c>
      <c r="U1024" t="str">
        <f t="shared" ca="1" si="319"/>
        <v>GL</v>
      </c>
      <c r="V1024" s="37">
        <f t="shared" ca="1" si="320"/>
        <v>477.94750656167935</v>
      </c>
      <c r="W1024" s="37">
        <f t="shared" ca="1" si="321"/>
        <v>497.96062992125962</v>
      </c>
      <c r="X1024" s="37">
        <f t="shared" ca="1" si="316"/>
        <v>1</v>
      </c>
      <c r="Y1024" s="37">
        <f t="shared" ca="1" si="322"/>
        <v>1</v>
      </c>
      <c r="Z1024" s="35">
        <f t="shared" ca="1" si="328"/>
        <v>400</v>
      </c>
      <c r="AA1024" s="35">
        <f t="shared" ca="1" si="317"/>
        <v>800</v>
      </c>
      <c r="AB1024" s="35">
        <f t="shared" ca="1" si="323"/>
        <v>477.94750656167935</v>
      </c>
      <c r="AC1024" s="35">
        <f t="shared" ca="1" si="324"/>
        <v>497.96062992125962</v>
      </c>
      <c r="AD1024" s="35">
        <f t="shared" ca="1" si="330"/>
        <v>20.013123359580277</v>
      </c>
    </row>
    <row r="1025" spans="4:30" x14ac:dyDescent="0.25">
      <c r="D1025" s="37"/>
      <c r="E1025" s="37"/>
      <c r="F1025" s="37"/>
      <c r="G1025" s="37"/>
      <c r="O1025">
        <v>1019</v>
      </c>
      <c r="P1025">
        <f t="shared" si="325"/>
        <v>715</v>
      </c>
      <c r="Q1025">
        <f t="shared" si="326"/>
        <v>1</v>
      </c>
      <c r="R1025">
        <f t="shared" ca="1" si="327"/>
        <v>1</v>
      </c>
      <c r="S1025" t="str">
        <f t="shared" ca="1" si="329"/>
        <v>U-19aS</v>
      </c>
      <c r="T1025" t="str">
        <f t="shared" ca="1" si="318"/>
        <v>TCU</v>
      </c>
      <c r="U1025" t="str">
        <f t="shared" ca="1" si="319"/>
        <v>ZC</v>
      </c>
      <c r="V1025" s="37">
        <f t="shared" ca="1" si="320"/>
        <v>497.96062992125962</v>
      </c>
      <c r="W1025" s="37">
        <f t="shared" ca="1" si="321"/>
        <v>562.9212598425197</v>
      </c>
      <c r="X1025" s="37">
        <f t="shared" ca="1" si="316"/>
        <v>1</v>
      </c>
      <c r="Y1025" s="37">
        <f t="shared" ca="1" si="322"/>
        <v>1</v>
      </c>
      <c r="Z1025" s="35">
        <f t="shared" ca="1" si="328"/>
        <v>400</v>
      </c>
      <c r="AA1025" s="35">
        <f t="shared" ca="1" si="317"/>
        <v>800</v>
      </c>
      <c r="AB1025" s="35">
        <f t="shared" ca="1" si="323"/>
        <v>497.96062992125962</v>
      </c>
      <c r="AC1025" s="35">
        <f t="shared" ca="1" si="324"/>
        <v>562.9212598425197</v>
      </c>
      <c r="AD1025" s="35">
        <f t="shared" ca="1" si="330"/>
        <v>64.960629921260079</v>
      </c>
    </row>
    <row r="1026" spans="4:30" x14ac:dyDescent="0.25">
      <c r="D1026" s="37"/>
      <c r="E1026" s="37"/>
      <c r="F1026" s="37"/>
      <c r="G1026" s="37"/>
      <c r="O1026">
        <v>1020</v>
      </c>
      <c r="P1026">
        <f t="shared" si="325"/>
        <v>716</v>
      </c>
      <c r="Q1026">
        <f t="shared" si="326"/>
        <v>1</v>
      </c>
      <c r="R1026">
        <f t="shared" ca="1" si="327"/>
        <v>2</v>
      </c>
      <c r="S1026" t="str">
        <f t="shared" ca="1" si="329"/>
        <v>U-19aS</v>
      </c>
      <c r="T1026" t="str">
        <f t="shared" ca="1" si="318"/>
        <v>VTA</v>
      </c>
      <c r="U1026" t="str">
        <f t="shared" ca="1" si="319"/>
        <v>GL, ZE</v>
      </c>
      <c r="V1026" s="37">
        <f t="shared" ca="1" si="320"/>
        <v>562.9212598425197</v>
      </c>
      <c r="W1026" s="37">
        <f t="shared" ca="1" si="321"/>
        <v>844.08923884514434</v>
      </c>
      <c r="X1026" s="37">
        <f t="shared" ca="1" si="316"/>
        <v>1</v>
      </c>
      <c r="Y1026" s="37">
        <f t="shared" ca="1" si="322"/>
        <v>1</v>
      </c>
      <c r="Z1026" s="35">
        <f t="shared" ca="1" si="328"/>
        <v>400</v>
      </c>
      <c r="AA1026" s="35">
        <f t="shared" ca="1" si="317"/>
        <v>800</v>
      </c>
      <c r="AB1026" s="35">
        <f t="shared" ca="1" si="323"/>
        <v>562.9212598425197</v>
      </c>
      <c r="AC1026" s="35">
        <f t="shared" ca="1" si="324"/>
        <v>800</v>
      </c>
      <c r="AD1026" s="35">
        <f t="shared" ca="1" si="330"/>
        <v>237.0787401574803</v>
      </c>
    </row>
    <row r="1027" spans="4:30" x14ac:dyDescent="0.25">
      <c r="D1027" s="37"/>
      <c r="E1027" s="37"/>
      <c r="F1027" s="37"/>
      <c r="G1027" s="37"/>
      <c r="O1027">
        <v>1021</v>
      </c>
      <c r="P1027">
        <f t="shared" si="325"/>
        <v>716</v>
      </c>
      <c r="Q1027">
        <f t="shared" si="326"/>
        <v>2</v>
      </c>
      <c r="R1027">
        <f t="shared" ca="1" si="327"/>
        <v>2</v>
      </c>
      <c r="S1027" t="str">
        <f t="shared" ca="1" si="329"/>
        <v>U-19aS</v>
      </c>
      <c r="T1027" t="str">
        <f t="shared" ca="1" si="318"/>
        <v>VTA</v>
      </c>
      <c r="U1027" t="str">
        <f t="shared" ca="1" si="319"/>
        <v>GL, ZE</v>
      </c>
      <c r="V1027" s="37">
        <f t="shared" ca="1" si="320"/>
        <v>562.9212598425197</v>
      </c>
      <c r="W1027" s="37">
        <f t="shared" ca="1" si="321"/>
        <v>844.08923884514434</v>
      </c>
      <c r="X1027" s="37">
        <f t="shared" ca="1" si="316"/>
        <v>1</v>
      </c>
      <c r="Y1027" s="37">
        <f t="shared" ca="1" si="322"/>
        <v>2</v>
      </c>
      <c r="Z1027" s="35">
        <f t="shared" ca="1" si="328"/>
        <v>800</v>
      </c>
      <c r="AA1027" s="35">
        <f t="shared" ca="1" si="317"/>
        <v>1200</v>
      </c>
      <c r="AB1027" s="35">
        <f t="shared" ca="1" si="323"/>
        <v>800</v>
      </c>
      <c r="AC1027" s="35">
        <f t="shared" ca="1" si="324"/>
        <v>844.08923884514434</v>
      </c>
      <c r="AD1027" s="35">
        <f t="shared" ca="1" si="330"/>
        <v>44.089238845144337</v>
      </c>
    </row>
    <row r="1028" spans="4:30" x14ac:dyDescent="0.25">
      <c r="D1028" s="37"/>
      <c r="E1028" s="37"/>
      <c r="F1028" s="37"/>
      <c r="G1028" s="37"/>
      <c r="O1028">
        <v>1022</v>
      </c>
      <c r="P1028">
        <f t="shared" si="325"/>
        <v>717</v>
      </c>
      <c r="Q1028">
        <f t="shared" si="326"/>
        <v>1</v>
      </c>
      <c r="R1028">
        <f t="shared" ca="1" si="327"/>
        <v>1</v>
      </c>
      <c r="S1028" t="str">
        <f t="shared" ca="1" si="329"/>
        <v>U-19aS</v>
      </c>
      <c r="T1028" t="str">
        <f t="shared" ca="1" si="318"/>
        <v>TCU</v>
      </c>
      <c r="U1028" t="str">
        <f t="shared" ca="1" si="319"/>
        <v>ZC</v>
      </c>
      <c r="V1028" s="37">
        <f t="shared" ca="1" si="320"/>
        <v>844.08923884514434</v>
      </c>
      <c r="W1028" s="37">
        <f t="shared" ca="1" si="321"/>
        <v>897.89501312335915</v>
      </c>
      <c r="X1028" s="37">
        <f t="shared" ca="1" si="316"/>
        <v>2</v>
      </c>
      <c r="Y1028" s="37">
        <f t="shared" ca="1" si="322"/>
        <v>2</v>
      </c>
      <c r="Z1028" s="35">
        <f t="shared" ca="1" si="328"/>
        <v>800</v>
      </c>
      <c r="AA1028" s="35">
        <f t="shared" ca="1" si="317"/>
        <v>1200</v>
      </c>
      <c r="AB1028" s="35">
        <f t="shared" ca="1" si="323"/>
        <v>844.08923884514434</v>
      </c>
      <c r="AC1028" s="35">
        <f t="shared" ca="1" si="324"/>
        <v>897.89501312335915</v>
      </c>
      <c r="AD1028" s="35">
        <f t="shared" ca="1" si="330"/>
        <v>53.805774278214813</v>
      </c>
    </row>
    <row r="1029" spans="4:30" x14ac:dyDescent="0.25">
      <c r="D1029" s="37"/>
      <c r="E1029" s="37"/>
      <c r="F1029" s="37"/>
      <c r="G1029" s="37"/>
      <c r="O1029">
        <v>1023</v>
      </c>
      <c r="P1029">
        <f t="shared" si="325"/>
        <v>718</v>
      </c>
      <c r="Q1029">
        <f t="shared" si="326"/>
        <v>1</v>
      </c>
      <c r="R1029">
        <f t="shared" ca="1" si="327"/>
        <v>1</v>
      </c>
      <c r="S1029" t="str">
        <f t="shared" ca="1" si="329"/>
        <v>U-19aS</v>
      </c>
      <c r="T1029" t="str">
        <f t="shared" ca="1" si="318"/>
        <v>TCU</v>
      </c>
      <c r="U1029" t="str">
        <f t="shared" ca="1" si="319"/>
        <v>ZC</v>
      </c>
      <c r="V1029" s="37">
        <f t="shared" ca="1" si="320"/>
        <v>897.89501312335915</v>
      </c>
      <c r="W1029" s="37">
        <f t="shared" ca="1" si="321"/>
        <v>1009.1154855643044</v>
      </c>
      <c r="X1029" s="37">
        <f t="shared" ca="1" si="316"/>
        <v>2</v>
      </c>
      <c r="Y1029" s="37">
        <f t="shared" ca="1" si="322"/>
        <v>2</v>
      </c>
      <c r="Z1029" s="35">
        <f t="shared" ca="1" si="328"/>
        <v>800</v>
      </c>
      <c r="AA1029" s="35">
        <f t="shared" ca="1" si="317"/>
        <v>1200</v>
      </c>
      <c r="AB1029" s="35">
        <f t="shared" ca="1" si="323"/>
        <v>897.89501312335915</v>
      </c>
      <c r="AC1029" s="35">
        <f t="shared" ca="1" si="324"/>
        <v>1009.1154855643044</v>
      </c>
      <c r="AD1029" s="35">
        <f t="shared" ca="1" si="330"/>
        <v>111.22047244094529</v>
      </c>
    </row>
    <row r="1030" spans="4:30" x14ac:dyDescent="0.25">
      <c r="D1030" s="37"/>
      <c r="E1030" s="37"/>
      <c r="F1030" s="37"/>
      <c r="G1030" s="37"/>
      <c r="O1030">
        <v>1024</v>
      </c>
      <c r="P1030">
        <f t="shared" si="325"/>
        <v>719</v>
      </c>
      <c r="Q1030">
        <f t="shared" si="326"/>
        <v>1</v>
      </c>
      <c r="R1030">
        <f t="shared" ca="1" si="327"/>
        <v>1</v>
      </c>
      <c r="S1030" t="str">
        <f t="shared" ca="1" si="329"/>
        <v>U-19aS</v>
      </c>
      <c r="T1030" t="str">
        <f t="shared" ca="1" si="318"/>
        <v>TCU</v>
      </c>
      <c r="U1030" t="str">
        <f t="shared" ca="1" si="319"/>
        <v>ZC</v>
      </c>
      <c r="V1030" s="37">
        <f t="shared" ca="1" si="320"/>
        <v>1009.1154855643044</v>
      </c>
      <c r="W1030" s="37">
        <f t="shared" ca="1" si="321"/>
        <v>1018.6299212598424</v>
      </c>
      <c r="X1030" s="37">
        <f t="shared" ref="X1030:X1041" ca="1" si="331">TRUNC(V1030/400)</f>
        <v>2</v>
      </c>
      <c r="Y1030" s="37">
        <f t="shared" ca="1" si="322"/>
        <v>2</v>
      </c>
      <c r="Z1030" s="35">
        <f t="shared" ca="1" si="328"/>
        <v>800</v>
      </c>
      <c r="AA1030" s="35">
        <f t="shared" ref="AA1030:AA1041" ca="1" si="332">400*(Y1030+1)</f>
        <v>1200</v>
      </c>
      <c r="AB1030" s="35">
        <f t="shared" ca="1" si="323"/>
        <v>1009.1154855643044</v>
      </c>
      <c r="AC1030" s="35">
        <f t="shared" ca="1" si="324"/>
        <v>1018.6299212598424</v>
      </c>
      <c r="AD1030" s="35">
        <f t="shared" ca="1" si="330"/>
        <v>9.5144356955379408</v>
      </c>
    </row>
    <row r="1031" spans="4:30" x14ac:dyDescent="0.25">
      <c r="D1031" s="37"/>
      <c r="E1031" s="37"/>
      <c r="F1031" s="37"/>
      <c r="G1031" s="37"/>
      <c r="O1031">
        <v>1025</v>
      </c>
      <c r="P1031">
        <f t="shared" si="325"/>
        <v>720</v>
      </c>
      <c r="Q1031">
        <f t="shared" si="326"/>
        <v>1</v>
      </c>
      <c r="R1031">
        <f t="shared" ca="1" si="327"/>
        <v>1</v>
      </c>
      <c r="S1031" t="str">
        <f t="shared" ca="1" si="329"/>
        <v>U-19aS</v>
      </c>
      <c r="T1031" t="str">
        <f t="shared" ref="T1031:T1094" ca="1" si="333">OFFSET($B$6,$P1031,0)</f>
        <v>TCU</v>
      </c>
      <c r="U1031" t="str">
        <f t="shared" ref="U1031:U1094" ca="1" si="334">OFFSET($C$6,$P1031,0)</f>
        <v>ZC</v>
      </c>
      <c r="V1031" s="37">
        <f t="shared" ref="V1031:V1094" ca="1" si="335">OFFSET($I$6,$P1031,0)</f>
        <v>1018.6299212598424</v>
      </c>
      <c r="W1031" s="37">
        <f t="shared" ref="W1031:W1094" ca="1" si="336">OFFSET($J$6,$P1031,0)</f>
        <v>1028.1443569553803</v>
      </c>
      <c r="X1031" s="37">
        <f t="shared" ca="1" si="331"/>
        <v>2</v>
      </c>
      <c r="Y1031" s="37">
        <f t="shared" ref="Y1031:Y1094" ca="1" si="337">IF(Q1031=1,X1031,Y1030+1)</f>
        <v>2</v>
      </c>
      <c r="Z1031" s="35">
        <f t="shared" ca="1" si="328"/>
        <v>800</v>
      </c>
      <c r="AA1031" s="35">
        <f t="shared" ca="1" si="332"/>
        <v>1200</v>
      </c>
      <c r="AB1031" s="35">
        <f t="shared" ref="AB1031:AB1094" ca="1" si="338">IF(Q1031=1,V1031,Z1031)</f>
        <v>1018.6299212598424</v>
      </c>
      <c r="AC1031" s="35">
        <f t="shared" ref="AC1031:AC1094" ca="1" si="339">IF(Q1031=R1031,W1031,AA1031)</f>
        <v>1028.1443569553803</v>
      </c>
      <c r="AD1031" s="35">
        <f t="shared" ca="1" si="330"/>
        <v>9.5144356955379408</v>
      </c>
    </row>
    <row r="1032" spans="4:30" x14ac:dyDescent="0.25">
      <c r="D1032" s="37"/>
      <c r="E1032" s="37"/>
      <c r="F1032" s="37"/>
      <c r="G1032" s="37"/>
      <c r="O1032">
        <v>1026</v>
      </c>
      <c r="P1032">
        <f t="shared" ref="P1032:P1095" si="340">MATCH(O1032,$L$7:$L$99991)</f>
        <v>721</v>
      </c>
      <c r="Q1032">
        <f t="shared" ref="Q1032:Q1095" si="341">IF(P1032=P1031,Q1031+1,1)</f>
        <v>1</v>
      </c>
      <c r="R1032">
        <f t="shared" ref="R1032:R1095" ca="1" si="342">OFFSET($K$6,P1032,0)</f>
        <v>1</v>
      </c>
      <c r="S1032" t="str">
        <f t="shared" ca="1" si="329"/>
        <v>U-19aS</v>
      </c>
      <c r="T1032" t="str">
        <f t="shared" ca="1" si="333"/>
        <v>TCU</v>
      </c>
      <c r="U1032" t="str">
        <f t="shared" ca="1" si="334"/>
        <v>ZC</v>
      </c>
      <c r="V1032" s="37">
        <f t="shared" ca="1" si="335"/>
        <v>1028.1443569553803</v>
      </c>
      <c r="W1032" s="37">
        <f t="shared" ca="1" si="336"/>
        <v>1058</v>
      </c>
      <c r="X1032" s="37">
        <f t="shared" ca="1" si="331"/>
        <v>2</v>
      </c>
      <c r="Y1032" s="37">
        <f t="shared" ca="1" si="337"/>
        <v>2</v>
      </c>
      <c r="Z1032" s="35">
        <f t="shared" ref="Z1032:Z1095" ca="1" si="343">AA1032-400</f>
        <v>800</v>
      </c>
      <c r="AA1032" s="35">
        <f t="shared" ca="1" si="332"/>
        <v>1200</v>
      </c>
      <c r="AB1032" s="35">
        <f t="shared" ca="1" si="338"/>
        <v>1028.1443569553803</v>
      </c>
      <c r="AC1032" s="35">
        <f t="shared" ca="1" si="339"/>
        <v>1058</v>
      </c>
      <c r="AD1032" s="35">
        <f t="shared" ca="1" si="330"/>
        <v>29.855643044619683</v>
      </c>
    </row>
    <row r="1033" spans="4:30" x14ac:dyDescent="0.25">
      <c r="D1033" s="37"/>
      <c r="E1033" s="37"/>
      <c r="F1033" s="37"/>
      <c r="G1033" s="37"/>
      <c r="O1033">
        <v>1027</v>
      </c>
      <c r="P1033">
        <f t="shared" si="340"/>
        <v>722</v>
      </c>
      <c r="Q1033">
        <f t="shared" si="341"/>
        <v>1</v>
      </c>
      <c r="R1033">
        <f t="shared" ca="1" si="342"/>
        <v>1</v>
      </c>
      <c r="S1033" t="str">
        <f t="shared" ca="1" si="329"/>
        <v>U-19aS</v>
      </c>
      <c r="T1033" t="str">
        <f t="shared" ca="1" si="333"/>
        <v>TCU</v>
      </c>
      <c r="U1033" t="str">
        <f t="shared" ca="1" si="334"/>
        <v>ZC</v>
      </c>
      <c r="V1033" s="37">
        <f t="shared" ca="1" si="335"/>
        <v>1058</v>
      </c>
      <c r="W1033" s="37">
        <f t="shared" ca="1" si="336"/>
        <v>1162.9868766404197</v>
      </c>
      <c r="X1033" s="37">
        <f t="shared" ca="1" si="331"/>
        <v>2</v>
      </c>
      <c r="Y1033" s="37">
        <f t="shared" ca="1" si="337"/>
        <v>2</v>
      </c>
      <c r="Z1033" s="35">
        <f t="shared" ca="1" si="343"/>
        <v>800</v>
      </c>
      <c r="AA1033" s="35">
        <f t="shared" ca="1" si="332"/>
        <v>1200</v>
      </c>
      <c r="AB1033" s="35">
        <f t="shared" ca="1" si="338"/>
        <v>1058</v>
      </c>
      <c r="AC1033" s="35">
        <f t="shared" ca="1" si="339"/>
        <v>1162.9868766404197</v>
      </c>
      <c r="AD1033" s="35">
        <f t="shared" ca="1" si="330"/>
        <v>104.98687664041972</v>
      </c>
    </row>
    <row r="1034" spans="4:30" x14ac:dyDescent="0.25">
      <c r="D1034" s="37"/>
      <c r="E1034" s="37"/>
      <c r="F1034" s="37"/>
      <c r="G1034" s="37"/>
      <c r="O1034">
        <v>1028</v>
      </c>
      <c r="P1034">
        <f t="shared" si="340"/>
        <v>723</v>
      </c>
      <c r="Q1034">
        <f t="shared" si="341"/>
        <v>1</v>
      </c>
      <c r="R1034">
        <f t="shared" ca="1" si="342"/>
        <v>2</v>
      </c>
      <c r="S1034" t="str">
        <f t="shared" ca="1" si="329"/>
        <v>U-19aS</v>
      </c>
      <c r="T1034" t="str">
        <f t="shared" ca="1" si="333"/>
        <v>TCU</v>
      </c>
      <c r="U1034" t="str">
        <f t="shared" ca="1" si="334"/>
        <v>ZC</v>
      </c>
      <c r="V1034" s="37">
        <f t="shared" ca="1" si="335"/>
        <v>1162.9868766404197</v>
      </c>
      <c r="W1034" s="37">
        <f t="shared" ca="1" si="336"/>
        <v>1391.989501312336</v>
      </c>
      <c r="X1034" s="37">
        <f t="shared" ca="1" si="331"/>
        <v>2</v>
      </c>
      <c r="Y1034" s="37">
        <f t="shared" ca="1" si="337"/>
        <v>2</v>
      </c>
      <c r="Z1034" s="35">
        <f t="shared" ca="1" si="343"/>
        <v>800</v>
      </c>
      <c r="AA1034" s="35">
        <f t="shared" ca="1" si="332"/>
        <v>1200</v>
      </c>
      <c r="AB1034" s="35">
        <f t="shared" ca="1" si="338"/>
        <v>1162.9868766404197</v>
      </c>
      <c r="AC1034" s="35">
        <f t="shared" ca="1" si="339"/>
        <v>1200</v>
      </c>
      <c r="AD1034" s="35">
        <f t="shared" ca="1" si="330"/>
        <v>37.013123359580277</v>
      </c>
    </row>
    <row r="1035" spans="4:30" x14ac:dyDescent="0.25">
      <c r="D1035" s="37"/>
      <c r="E1035" s="37"/>
      <c r="F1035" s="37"/>
      <c r="G1035" s="37"/>
      <c r="O1035">
        <v>1029</v>
      </c>
      <c r="P1035">
        <f t="shared" si="340"/>
        <v>723</v>
      </c>
      <c r="Q1035">
        <f t="shared" si="341"/>
        <v>2</v>
      </c>
      <c r="R1035">
        <f t="shared" ca="1" si="342"/>
        <v>2</v>
      </c>
      <c r="S1035" t="str">
        <f t="shared" ca="1" si="329"/>
        <v>U-19aS</v>
      </c>
      <c r="T1035" t="str">
        <f t="shared" ca="1" si="333"/>
        <v>TCU</v>
      </c>
      <c r="U1035" t="str">
        <f t="shared" ca="1" si="334"/>
        <v>ZC</v>
      </c>
      <c r="V1035" s="37">
        <f t="shared" ca="1" si="335"/>
        <v>1162.9868766404197</v>
      </c>
      <c r="W1035" s="37">
        <f t="shared" ca="1" si="336"/>
        <v>1391.989501312336</v>
      </c>
      <c r="X1035" s="37">
        <f t="shared" ca="1" si="331"/>
        <v>2</v>
      </c>
      <c r="Y1035" s="37">
        <f t="shared" ca="1" si="337"/>
        <v>3</v>
      </c>
      <c r="Z1035" s="35">
        <f t="shared" ca="1" si="343"/>
        <v>1200</v>
      </c>
      <c r="AA1035" s="35">
        <f t="shared" ca="1" si="332"/>
        <v>1600</v>
      </c>
      <c r="AB1035" s="35">
        <f t="shared" ca="1" si="338"/>
        <v>1200</v>
      </c>
      <c r="AC1035" s="35">
        <f t="shared" ca="1" si="339"/>
        <v>1391.989501312336</v>
      </c>
      <c r="AD1035" s="35">
        <f t="shared" ca="1" si="330"/>
        <v>191.98950131233596</v>
      </c>
    </row>
    <row r="1036" spans="4:30" x14ac:dyDescent="0.25">
      <c r="D1036" s="37"/>
      <c r="E1036" s="37"/>
      <c r="F1036" s="37"/>
      <c r="G1036" s="37"/>
      <c r="O1036">
        <v>1030</v>
      </c>
      <c r="P1036">
        <f t="shared" si="340"/>
        <v>724</v>
      </c>
      <c r="Q1036">
        <f t="shared" si="341"/>
        <v>1</v>
      </c>
      <c r="R1036">
        <f t="shared" ca="1" si="342"/>
        <v>1</v>
      </c>
      <c r="S1036" t="str">
        <f t="shared" ca="1" si="329"/>
        <v>U-19au</v>
      </c>
      <c r="T1036" t="str">
        <f t="shared" ca="1" si="333"/>
        <v>LFA</v>
      </c>
      <c r="U1036" t="str">
        <f t="shared" ca="1" si="334"/>
        <v>DV</v>
      </c>
      <c r="V1036" s="37">
        <f t="shared" ca="1" si="335"/>
        <v>0</v>
      </c>
      <c r="W1036" s="37">
        <f t="shared" ca="1" si="336"/>
        <v>26.018372703411842</v>
      </c>
      <c r="X1036" s="37">
        <f t="shared" ca="1" si="331"/>
        <v>0</v>
      </c>
      <c r="Y1036" s="37">
        <f t="shared" ca="1" si="337"/>
        <v>0</v>
      </c>
      <c r="Z1036" s="35">
        <f t="shared" ca="1" si="343"/>
        <v>0</v>
      </c>
      <c r="AA1036" s="35">
        <f t="shared" ca="1" si="332"/>
        <v>400</v>
      </c>
      <c r="AB1036" s="35">
        <f t="shared" ca="1" si="338"/>
        <v>0</v>
      </c>
      <c r="AC1036" s="35">
        <f t="shared" ca="1" si="339"/>
        <v>26.018372703411842</v>
      </c>
      <c r="AD1036" s="35">
        <f t="shared" ca="1" si="330"/>
        <v>26.018372703411842</v>
      </c>
    </row>
    <row r="1037" spans="4:30" x14ac:dyDescent="0.25">
      <c r="D1037" s="37"/>
      <c r="E1037" s="37"/>
      <c r="F1037" s="37"/>
      <c r="G1037" s="37"/>
      <c r="O1037">
        <v>1031</v>
      </c>
      <c r="P1037">
        <f t="shared" si="340"/>
        <v>725</v>
      </c>
      <c r="Q1037">
        <f t="shared" si="341"/>
        <v>1</v>
      </c>
      <c r="R1037">
        <f t="shared" ca="1" si="342"/>
        <v>1</v>
      </c>
      <c r="S1037" t="str">
        <f t="shared" ca="1" si="329"/>
        <v>U-19au</v>
      </c>
      <c r="T1037" t="str">
        <f t="shared" ca="1" si="333"/>
        <v>TCU</v>
      </c>
      <c r="U1037" t="str">
        <f t="shared" ca="1" si="334"/>
        <v>ZC</v>
      </c>
      <c r="V1037" s="37">
        <f t="shared" ca="1" si="335"/>
        <v>26.018372703411842</v>
      </c>
      <c r="W1037" s="37">
        <f t="shared" ca="1" si="336"/>
        <v>122.99999999999955</v>
      </c>
      <c r="X1037" s="37">
        <f t="shared" ca="1" si="331"/>
        <v>0</v>
      </c>
      <c r="Y1037" s="37">
        <f t="shared" ca="1" si="337"/>
        <v>0</v>
      </c>
      <c r="Z1037" s="35">
        <f t="shared" ca="1" si="343"/>
        <v>0</v>
      </c>
      <c r="AA1037" s="35">
        <f t="shared" ca="1" si="332"/>
        <v>400</v>
      </c>
      <c r="AB1037" s="35">
        <f t="shared" ca="1" si="338"/>
        <v>26.018372703411842</v>
      </c>
      <c r="AC1037" s="35">
        <f t="shared" ca="1" si="339"/>
        <v>122.99999999999955</v>
      </c>
      <c r="AD1037" s="35">
        <f t="shared" ca="1" si="330"/>
        <v>96.981627296587703</v>
      </c>
    </row>
    <row r="1038" spans="4:30" x14ac:dyDescent="0.25">
      <c r="D1038" s="37"/>
      <c r="E1038" s="37"/>
      <c r="F1038" s="37"/>
      <c r="G1038" s="37"/>
      <c r="O1038">
        <v>1032</v>
      </c>
      <c r="P1038">
        <f t="shared" si="340"/>
        <v>726</v>
      </c>
      <c r="Q1038">
        <f t="shared" si="341"/>
        <v>1</v>
      </c>
      <c r="R1038">
        <f t="shared" ca="1" si="342"/>
        <v>1</v>
      </c>
      <c r="S1038" t="str">
        <f t="shared" ca="1" si="329"/>
        <v>U-19ax</v>
      </c>
      <c r="T1038" t="str">
        <f t="shared" ca="1" si="333"/>
        <v>TCU</v>
      </c>
      <c r="U1038" t="str">
        <f t="shared" ca="1" si="334"/>
        <v>AB</v>
      </c>
      <c r="V1038" s="37">
        <f t="shared" ca="1" si="335"/>
        <v>0</v>
      </c>
      <c r="W1038" s="37">
        <f t="shared" ca="1" si="336"/>
        <v>19.960629921259624</v>
      </c>
      <c r="X1038" s="37">
        <f t="shared" ca="1" si="331"/>
        <v>0</v>
      </c>
      <c r="Y1038" s="37">
        <f t="shared" ca="1" si="337"/>
        <v>0</v>
      </c>
      <c r="Z1038" s="35">
        <f t="shared" ca="1" si="343"/>
        <v>0</v>
      </c>
      <c r="AA1038" s="35">
        <f t="shared" ca="1" si="332"/>
        <v>400</v>
      </c>
      <c r="AB1038" s="35">
        <f t="shared" ca="1" si="338"/>
        <v>0</v>
      </c>
      <c r="AC1038" s="35">
        <f t="shared" ca="1" si="339"/>
        <v>19.960629921259624</v>
      </c>
      <c r="AD1038" s="35">
        <f t="shared" ca="1" si="330"/>
        <v>19.960629921259624</v>
      </c>
    </row>
    <row r="1039" spans="4:30" x14ac:dyDescent="0.25">
      <c r="D1039" s="37"/>
      <c r="E1039" s="37"/>
      <c r="F1039" s="37"/>
      <c r="G1039" s="37"/>
      <c r="O1039">
        <v>1033</v>
      </c>
      <c r="P1039">
        <f t="shared" si="340"/>
        <v>727</v>
      </c>
      <c r="Q1039">
        <f t="shared" si="341"/>
        <v>1</v>
      </c>
      <c r="R1039">
        <f t="shared" ca="1" si="342"/>
        <v>1</v>
      </c>
      <c r="S1039" t="str">
        <f t="shared" ca="1" si="329"/>
        <v>U-19ax</v>
      </c>
      <c r="T1039" t="str">
        <f t="shared" ca="1" si="333"/>
        <v>WTA</v>
      </c>
      <c r="U1039" t="str">
        <f t="shared" ca="1" si="334"/>
        <v>DV</v>
      </c>
      <c r="V1039" s="37">
        <f t="shared" ca="1" si="335"/>
        <v>19.960629921259624</v>
      </c>
      <c r="W1039" s="37">
        <f t="shared" ca="1" si="336"/>
        <v>30.45931758530196</v>
      </c>
      <c r="X1039" s="37">
        <f t="shared" ca="1" si="331"/>
        <v>0</v>
      </c>
      <c r="Y1039" s="37">
        <f t="shared" ca="1" si="337"/>
        <v>0</v>
      </c>
      <c r="Z1039" s="35">
        <f t="shared" ca="1" si="343"/>
        <v>0</v>
      </c>
      <c r="AA1039" s="35">
        <f t="shared" ca="1" si="332"/>
        <v>400</v>
      </c>
      <c r="AB1039" s="35">
        <f t="shared" ca="1" si="338"/>
        <v>19.960629921259624</v>
      </c>
      <c r="AC1039" s="35">
        <f t="shared" ca="1" si="339"/>
        <v>30.45931758530196</v>
      </c>
      <c r="AD1039" s="35">
        <f t="shared" ca="1" si="330"/>
        <v>10.498687664042336</v>
      </c>
    </row>
    <row r="1040" spans="4:30" x14ac:dyDescent="0.25">
      <c r="D1040" s="37"/>
      <c r="E1040" s="37"/>
      <c r="F1040" s="37"/>
      <c r="G1040" s="37"/>
      <c r="O1040">
        <v>1034</v>
      </c>
      <c r="P1040">
        <f t="shared" si="340"/>
        <v>728</v>
      </c>
      <c r="Q1040">
        <f t="shared" si="341"/>
        <v>1</v>
      </c>
      <c r="R1040">
        <f t="shared" ca="1" si="342"/>
        <v>1</v>
      </c>
      <c r="S1040" t="str">
        <f t="shared" ca="1" si="329"/>
        <v>U-19ay</v>
      </c>
      <c r="T1040" t="str">
        <f t="shared" ca="1" si="333"/>
        <v>LFA</v>
      </c>
      <c r="U1040" t="str">
        <f t="shared" ca="1" si="334"/>
        <v>GL, DV</v>
      </c>
      <c r="V1040" s="37">
        <f t="shared" ca="1" si="335"/>
        <v>0</v>
      </c>
      <c r="W1040" s="37">
        <f t="shared" ca="1" si="336"/>
        <v>27.003937007873901</v>
      </c>
      <c r="X1040" s="37">
        <f t="shared" ca="1" si="331"/>
        <v>0</v>
      </c>
      <c r="Y1040" s="37">
        <f t="shared" ca="1" si="337"/>
        <v>0</v>
      </c>
      <c r="Z1040" s="35">
        <f t="shared" ca="1" si="343"/>
        <v>0</v>
      </c>
      <c r="AA1040" s="35">
        <f t="shared" ca="1" si="332"/>
        <v>400</v>
      </c>
      <c r="AB1040" s="35">
        <f t="shared" ca="1" si="338"/>
        <v>0</v>
      </c>
      <c r="AC1040" s="35">
        <f t="shared" ca="1" si="339"/>
        <v>27.003937007873901</v>
      </c>
      <c r="AD1040" s="35">
        <f t="shared" ca="1" si="330"/>
        <v>27.003937007873901</v>
      </c>
    </row>
    <row r="1041" spans="4:30" x14ac:dyDescent="0.25">
      <c r="D1041" s="37"/>
      <c r="E1041" s="37"/>
      <c r="F1041" s="37"/>
      <c r="G1041" s="37"/>
      <c r="O1041">
        <v>1035</v>
      </c>
      <c r="P1041">
        <f t="shared" si="340"/>
        <v>729</v>
      </c>
      <c r="Q1041">
        <f t="shared" si="341"/>
        <v>1</v>
      </c>
      <c r="R1041">
        <f t="shared" ca="1" si="342"/>
        <v>1</v>
      </c>
      <c r="S1041" t="str">
        <f t="shared" ca="1" si="329"/>
        <v>U-19az</v>
      </c>
      <c r="T1041" t="str">
        <f t="shared" ca="1" si="333"/>
        <v>WTA</v>
      </c>
      <c r="U1041" t="str">
        <f t="shared" ca="1" si="334"/>
        <v>DV</v>
      </c>
      <c r="V1041" s="37">
        <f t="shared" ca="1" si="335"/>
        <v>0</v>
      </c>
      <c r="W1041" s="37">
        <f t="shared" ca="1" si="336"/>
        <v>5.973753280839901</v>
      </c>
      <c r="X1041" s="37">
        <f t="shared" ca="1" si="331"/>
        <v>0</v>
      </c>
      <c r="Y1041" s="37">
        <f t="shared" ca="1" si="337"/>
        <v>0</v>
      </c>
      <c r="Z1041" s="35">
        <f t="shared" ca="1" si="343"/>
        <v>0</v>
      </c>
      <c r="AA1041" s="35">
        <f t="shared" ca="1" si="332"/>
        <v>400</v>
      </c>
      <c r="AB1041" s="35">
        <f t="shared" ca="1" si="338"/>
        <v>0</v>
      </c>
      <c r="AC1041" s="35">
        <f t="shared" ca="1" si="339"/>
        <v>5.973753280839901</v>
      </c>
      <c r="AD1041" s="35">
        <f t="shared" ca="1" si="330"/>
        <v>5.973753280839901</v>
      </c>
    </row>
    <row r="1042" spans="4:30" x14ac:dyDescent="0.25">
      <c r="D1042" s="37"/>
      <c r="E1042" s="37"/>
      <c r="F1042" s="37"/>
      <c r="G1042" s="37"/>
      <c r="O1042">
        <v>1036</v>
      </c>
      <c r="P1042">
        <f t="shared" si="340"/>
        <v>730</v>
      </c>
      <c r="Q1042">
        <f t="shared" si="341"/>
        <v>1</v>
      </c>
      <c r="R1042">
        <f t="shared" ca="1" si="342"/>
        <v>1</v>
      </c>
      <c r="S1042" t="str">
        <f t="shared" ca="1" si="329"/>
        <v>U-19az</v>
      </c>
      <c r="T1042" t="str">
        <f t="shared" ca="1" si="333"/>
        <v>WTA</v>
      </c>
      <c r="U1042" t="str">
        <f t="shared" ca="1" si="334"/>
        <v>GL, DV</v>
      </c>
      <c r="V1042" s="37">
        <f t="shared" ca="1" si="335"/>
        <v>5.973753280839901</v>
      </c>
      <c r="W1042" s="37">
        <f t="shared" ca="1" si="336"/>
        <v>50.986876640419723</v>
      </c>
      <c r="X1042" s="37">
        <f t="shared" ref="X1042:X1045" ca="1" si="344">TRUNC(V1042/400)</f>
        <v>0</v>
      </c>
      <c r="Y1042" s="37">
        <f t="shared" ca="1" si="337"/>
        <v>0</v>
      </c>
      <c r="Z1042" s="35">
        <f t="shared" ca="1" si="343"/>
        <v>0</v>
      </c>
      <c r="AA1042" s="35">
        <f ca="1">400*(Y1042+1)</f>
        <v>400</v>
      </c>
      <c r="AB1042" s="35">
        <f t="shared" ca="1" si="338"/>
        <v>5.973753280839901</v>
      </c>
      <c r="AC1042" s="35">
        <f t="shared" ca="1" si="339"/>
        <v>50.986876640419723</v>
      </c>
      <c r="AD1042" s="35">
        <f t="shared" ca="1" si="330"/>
        <v>45.013123359579822</v>
      </c>
    </row>
    <row r="1043" spans="4:30" x14ac:dyDescent="0.25">
      <c r="D1043" s="37"/>
      <c r="E1043" s="37"/>
      <c r="F1043" s="37"/>
      <c r="G1043" s="37"/>
      <c r="O1043">
        <v>1037</v>
      </c>
      <c r="P1043">
        <f t="shared" si="340"/>
        <v>731</v>
      </c>
      <c r="Q1043">
        <f t="shared" si="341"/>
        <v>1</v>
      </c>
      <c r="R1043">
        <f t="shared" ca="1" si="342"/>
        <v>1</v>
      </c>
      <c r="S1043" t="str">
        <f t="shared" ca="1" si="329"/>
        <v>U-19ba</v>
      </c>
      <c r="T1043" t="str">
        <f t="shared" ca="1" si="333"/>
        <v>TCU</v>
      </c>
      <c r="U1043" t="str">
        <f t="shared" ca="1" si="334"/>
        <v>ZC</v>
      </c>
      <c r="V1043" s="37">
        <f t="shared" ca="1" si="335"/>
        <v>0</v>
      </c>
      <c r="W1043" s="37">
        <f t="shared" ca="1" si="336"/>
        <v>26.986876640420178</v>
      </c>
      <c r="X1043" s="37">
        <f t="shared" ca="1" si="344"/>
        <v>0</v>
      </c>
      <c r="Y1043" s="37">
        <f t="shared" ca="1" si="337"/>
        <v>0</v>
      </c>
      <c r="Z1043" s="35">
        <f t="shared" ca="1" si="343"/>
        <v>0</v>
      </c>
      <c r="AA1043" s="35">
        <f ca="1">400*(Y1043+1)</f>
        <v>400</v>
      </c>
      <c r="AB1043" s="35">
        <f t="shared" ca="1" si="338"/>
        <v>0</v>
      </c>
      <c r="AC1043" s="35">
        <f t="shared" ca="1" si="339"/>
        <v>26.986876640420178</v>
      </c>
      <c r="AD1043" s="35">
        <f t="shared" ca="1" si="330"/>
        <v>26.986876640420178</v>
      </c>
    </row>
    <row r="1044" spans="4:30" x14ac:dyDescent="0.25">
      <c r="D1044" s="37"/>
      <c r="E1044" s="37"/>
      <c r="F1044" s="37"/>
      <c r="G1044" s="37"/>
      <c r="O1044">
        <v>1038</v>
      </c>
      <c r="P1044">
        <f t="shared" si="340"/>
        <v>732</v>
      </c>
      <c r="Q1044">
        <f t="shared" si="341"/>
        <v>1</v>
      </c>
      <c r="R1044">
        <f t="shared" ca="1" si="342"/>
        <v>1</v>
      </c>
      <c r="S1044" t="str">
        <f t="shared" ca="1" si="329"/>
        <v>U-19bh</v>
      </c>
      <c r="T1044" t="str">
        <f t="shared" ca="1" si="333"/>
        <v>TCU</v>
      </c>
      <c r="U1044" t="str">
        <f t="shared" ca="1" si="334"/>
        <v>ZC</v>
      </c>
      <c r="V1044" s="37">
        <f t="shared" ca="1" si="335"/>
        <v>0</v>
      </c>
      <c r="W1044" s="37">
        <f t="shared" ca="1" si="336"/>
        <v>43.921259842519703</v>
      </c>
      <c r="X1044" s="37">
        <f t="shared" ca="1" si="344"/>
        <v>0</v>
      </c>
      <c r="Y1044" s="37">
        <f t="shared" ca="1" si="337"/>
        <v>0</v>
      </c>
      <c r="Z1044" s="35">
        <f t="shared" ca="1" si="343"/>
        <v>0</v>
      </c>
      <c r="AA1044" s="35">
        <f ca="1">400*(Y1044+1)</f>
        <v>400</v>
      </c>
      <c r="AB1044" s="35">
        <f t="shared" ca="1" si="338"/>
        <v>0</v>
      </c>
      <c r="AC1044" s="35">
        <f t="shared" ca="1" si="339"/>
        <v>43.921259842519703</v>
      </c>
      <c r="AD1044" s="35">
        <f t="shared" ca="1" si="330"/>
        <v>43.921259842519703</v>
      </c>
    </row>
    <row r="1045" spans="4:30" x14ac:dyDescent="0.25">
      <c r="D1045" s="37"/>
      <c r="E1045" s="37"/>
      <c r="F1045" s="37"/>
      <c r="G1045" s="37"/>
      <c r="O1045">
        <v>1039</v>
      </c>
      <c r="P1045">
        <f t="shared" si="340"/>
        <v>733</v>
      </c>
      <c r="Q1045">
        <f t="shared" si="341"/>
        <v>1</v>
      </c>
      <c r="R1045">
        <f t="shared" ca="1" si="342"/>
        <v>1</v>
      </c>
      <c r="S1045" t="str">
        <f t="shared" ca="1" si="329"/>
        <v>U-19bh</v>
      </c>
      <c r="T1045" t="str">
        <f t="shared" ca="1" si="333"/>
        <v>LFA</v>
      </c>
      <c r="U1045" t="str">
        <f t="shared" ca="1" si="334"/>
        <v>DV, ZC</v>
      </c>
      <c r="V1045" s="37">
        <f t="shared" ca="1" si="335"/>
        <v>43.921259842519703</v>
      </c>
      <c r="W1045" s="37">
        <f t="shared" ca="1" si="336"/>
        <v>61.965879265092099</v>
      </c>
      <c r="X1045" s="37">
        <f t="shared" ca="1" si="344"/>
        <v>0</v>
      </c>
      <c r="Y1045" s="37">
        <f t="shared" ca="1" si="337"/>
        <v>0</v>
      </c>
      <c r="Z1045" s="35">
        <f t="shared" ca="1" si="343"/>
        <v>0</v>
      </c>
      <c r="AA1045" s="35">
        <f ca="1">400*(Y1045+1)</f>
        <v>400</v>
      </c>
      <c r="AB1045" s="35">
        <f t="shared" ca="1" si="338"/>
        <v>43.921259842519703</v>
      </c>
      <c r="AC1045" s="35">
        <f t="shared" ca="1" si="339"/>
        <v>61.965879265092099</v>
      </c>
      <c r="AD1045" s="35">
        <f t="shared" ca="1" si="330"/>
        <v>18.044619422572396</v>
      </c>
    </row>
    <row r="1046" spans="4:30" x14ac:dyDescent="0.25">
      <c r="D1046" s="37"/>
      <c r="E1046" s="37"/>
      <c r="F1046" s="37"/>
      <c r="G1046" s="37"/>
      <c r="O1046">
        <v>1040</v>
      </c>
      <c r="P1046">
        <f t="shared" si="340"/>
        <v>734</v>
      </c>
      <c r="Q1046">
        <f t="shared" si="341"/>
        <v>1</v>
      </c>
      <c r="R1046">
        <f t="shared" ca="1" si="342"/>
        <v>1</v>
      </c>
      <c r="S1046" t="str">
        <f t="shared" ca="1" si="329"/>
        <v>U-19bj</v>
      </c>
      <c r="T1046" t="str">
        <f t="shared" ca="1" si="333"/>
        <v>LFA</v>
      </c>
      <c r="U1046" t="str">
        <f t="shared" ca="1" si="334"/>
        <v>DV</v>
      </c>
      <c r="V1046" s="37">
        <f t="shared" ca="1" si="335"/>
        <v>0</v>
      </c>
      <c r="W1046" s="37">
        <f t="shared" ca="1" si="336"/>
        <v>9.0131233595798221</v>
      </c>
      <c r="X1046" s="37">
        <f t="shared" ref="X1046:X1109" ca="1" si="345">TRUNC(V1046/400)</f>
        <v>0</v>
      </c>
      <c r="Y1046" s="37">
        <f t="shared" ca="1" si="337"/>
        <v>0</v>
      </c>
      <c r="Z1046" s="35">
        <f t="shared" ca="1" si="343"/>
        <v>0</v>
      </c>
      <c r="AA1046" s="35">
        <f t="shared" ref="AA1046:AA1109" ca="1" si="346">400*(Y1046+1)</f>
        <v>400</v>
      </c>
      <c r="AB1046" s="35">
        <f t="shared" ca="1" si="338"/>
        <v>0</v>
      </c>
      <c r="AC1046" s="35">
        <f t="shared" ca="1" si="339"/>
        <v>9.0131233595798221</v>
      </c>
      <c r="AD1046" s="35">
        <f t="shared" ca="1" si="330"/>
        <v>9.0131233595798221</v>
      </c>
    </row>
    <row r="1047" spans="4:30" x14ac:dyDescent="0.25">
      <c r="D1047" s="37"/>
      <c r="E1047" s="37"/>
      <c r="F1047" s="37"/>
      <c r="G1047" s="37"/>
      <c r="O1047">
        <v>1041</v>
      </c>
      <c r="P1047">
        <f t="shared" si="340"/>
        <v>735</v>
      </c>
      <c r="Q1047">
        <f t="shared" si="341"/>
        <v>1</v>
      </c>
      <c r="R1047">
        <f t="shared" ca="1" si="342"/>
        <v>1</v>
      </c>
      <c r="S1047" t="str">
        <f t="shared" ca="1" si="329"/>
        <v>U-19bj</v>
      </c>
      <c r="T1047" t="str">
        <f t="shared" ca="1" si="333"/>
        <v>LFA</v>
      </c>
      <c r="U1047" t="str">
        <f t="shared" ca="1" si="334"/>
        <v>GL</v>
      </c>
      <c r="V1047" s="37">
        <f t="shared" ca="1" si="335"/>
        <v>9.0131233595798221</v>
      </c>
      <c r="W1047" s="37">
        <f t="shared" ca="1" si="336"/>
        <v>16.887139107611802</v>
      </c>
      <c r="X1047" s="37">
        <f t="shared" ca="1" si="345"/>
        <v>0</v>
      </c>
      <c r="Y1047" s="37">
        <f t="shared" ca="1" si="337"/>
        <v>0</v>
      </c>
      <c r="Z1047" s="35">
        <f t="shared" ca="1" si="343"/>
        <v>0</v>
      </c>
      <c r="AA1047" s="35">
        <f t="shared" ca="1" si="346"/>
        <v>400</v>
      </c>
      <c r="AB1047" s="35">
        <f t="shared" ca="1" si="338"/>
        <v>9.0131233595798221</v>
      </c>
      <c r="AC1047" s="35">
        <f t="shared" ca="1" si="339"/>
        <v>16.887139107611802</v>
      </c>
      <c r="AD1047" s="35">
        <f t="shared" ca="1" si="330"/>
        <v>7.8740157480319795</v>
      </c>
    </row>
    <row r="1048" spans="4:30" x14ac:dyDescent="0.25">
      <c r="D1048" s="37"/>
      <c r="E1048" s="37"/>
      <c r="F1048" s="37"/>
      <c r="G1048" s="37"/>
      <c r="O1048">
        <v>1042</v>
      </c>
      <c r="P1048">
        <f t="shared" si="340"/>
        <v>736</v>
      </c>
      <c r="Q1048">
        <f t="shared" si="341"/>
        <v>1</v>
      </c>
      <c r="R1048">
        <f t="shared" ca="1" si="342"/>
        <v>1</v>
      </c>
      <c r="S1048" t="str">
        <f t="shared" ca="1" si="329"/>
        <v>U-19e</v>
      </c>
      <c r="T1048" t="str">
        <f t="shared" ca="1" si="333"/>
        <v>TCU</v>
      </c>
      <c r="U1048" t="str">
        <f t="shared" ca="1" si="334"/>
        <v>ZC</v>
      </c>
      <c r="V1048" s="37">
        <f t="shared" ca="1" si="335"/>
        <v>0</v>
      </c>
      <c r="W1048" s="37">
        <f t="shared" ca="1" si="336"/>
        <v>303.85564304461923</v>
      </c>
      <c r="X1048" s="37">
        <f t="shared" ca="1" si="345"/>
        <v>0</v>
      </c>
      <c r="Y1048" s="37">
        <f t="shared" ca="1" si="337"/>
        <v>0</v>
      </c>
      <c r="Z1048" s="35">
        <f t="shared" ca="1" si="343"/>
        <v>0</v>
      </c>
      <c r="AA1048" s="35">
        <f t="shared" ca="1" si="346"/>
        <v>400</v>
      </c>
      <c r="AB1048" s="35">
        <f t="shared" ca="1" si="338"/>
        <v>0</v>
      </c>
      <c r="AC1048" s="35">
        <f t="shared" ca="1" si="339"/>
        <v>303.85564304461923</v>
      </c>
      <c r="AD1048" s="35">
        <f t="shared" ca="1" si="330"/>
        <v>303.85564304461923</v>
      </c>
    </row>
    <row r="1049" spans="4:30" x14ac:dyDescent="0.25">
      <c r="D1049" s="37"/>
      <c r="E1049" s="37"/>
      <c r="F1049" s="37"/>
      <c r="G1049" s="37"/>
      <c r="O1049">
        <v>1043</v>
      </c>
      <c r="P1049">
        <f t="shared" si="340"/>
        <v>737</v>
      </c>
      <c r="Q1049">
        <f t="shared" si="341"/>
        <v>1</v>
      </c>
      <c r="R1049">
        <f t="shared" ca="1" si="342"/>
        <v>1</v>
      </c>
      <c r="S1049" t="str">
        <f t="shared" ca="1" si="329"/>
        <v>U-19e</v>
      </c>
      <c r="T1049" t="str">
        <f t="shared" ca="1" si="333"/>
        <v>TCU</v>
      </c>
      <c r="U1049" t="str">
        <f t="shared" ca="1" si="334"/>
        <v>ZC</v>
      </c>
      <c r="V1049" s="37">
        <f t="shared" ca="1" si="335"/>
        <v>303.85564304461923</v>
      </c>
      <c r="W1049" s="37">
        <f t="shared" ca="1" si="336"/>
        <v>394.0787401574803</v>
      </c>
      <c r="X1049" s="37">
        <f t="shared" ca="1" si="345"/>
        <v>0</v>
      </c>
      <c r="Y1049" s="37">
        <f t="shared" ca="1" si="337"/>
        <v>0</v>
      </c>
      <c r="Z1049" s="35">
        <f t="shared" ca="1" si="343"/>
        <v>0</v>
      </c>
      <c r="AA1049" s="35">
        <f t="shared" ca="1" si="346"/>
        <v>400</v>
      </c>
      <c r="AB1049" s="35">
        <f t="shared" ca="1" si="338"/>
        <v>303.85564304461923</v>
      </c>
      <c r="AC1049" s="35">
        <f t="shared" ca="1" si="339"/>
        <v>394.0787401574803</v>
      </c>
      <c r="AD1049" s="35">
        <f t="shared" ca="1" si="330"/>
        <v>90.223097112861069</v>
      </c>
    </row>
    <row r="1050" spans="4:30" x14ac:dyDescent="0.25">
      <c r="D1050" s="37"/>
      <c r="E1050" s="37"/>
      <c r="F1050" s="37"/>
      <c r="G1050" s="37"/>
      <c r="O1050">
        <v>1044</v>
      </c>
      <c r="P1050">
        <f t="shared" si="340"/>
        <v>738</v>
      </c>
      <c r="Q1050">
        <f t="shared" si="341"/>
        <v>1</v>
      </c>
      <c r="R1050">
        <f t="shared" ca="1" si="342"/>
        <v>2</v>
      </c>
      <c r="S1050" t="str">
        <f t="shared" ca="1" si="329"/>
        <v>U-19e</v>
      </c>
      <c r="T1050" t="str">
        <f t="shared" ca="1" si="333"/>
        <v>TCU</v>
      </c>
      <c r="U1050" t="str">
        <f t="shared" ca="1" si="334"/>
        <v>ZC</v>
      </c>
      <c r="V1050" s="37">
        <f t="shared" ca="1" si="335"/>
        <v>394.0787401574803</v>
      </c>
      <c r="W1050" s="37">
        <f t="shared" ca="1" si="336"/>
        <v>414.09186351706057</v>
      </c>
      <c r="X1050" s="37">
        <f t="shared" ca="1" si="345"/>
        <v>0</v>
      </c>
      <c r="Y1050" s="37">
        <f t="shared" ca="1" si="337"/>
        <v>0</v>
      </c>
      <c r="Z1050" s="35">
        <f t="shared" ca="1" si="343"/>
        <v>0</v>
      </c>
      <c r="AA1050" s="35">
        <f t="shared" ca="1" si="346"/>
        <v>400</v>
      </c>
      <c r="AB1050" s="35">
        <f t="shared" ca="1" si="338"/>
        <v>394.0787401574803</v>
      </c>
      <c r="AC1050" s="35">
        <f t="shared" ca="1" si="339"/>
        <v>400</v>
      </c>
      <c r="AD1050" s="35">
        <f t="shared" ca="1" si="330"/>
        <v>5.9212598425197029</v>
      </c>
    </row>
    <row r="1051" spans="4:30" x14ac:dyDescent="0.25">
      <c r="D1051" s="37"/>
      <c r="E1051" s="37"/>
      <c r="F1051" s="37"/>
      <c r="G1051" s="37"/>
      <c r="O1051">
        <v>1045</v>
      </c>
      <c r="P1051">
        <f t="shared" si="340"/>
        <v>738</v>
      </c>
      <c r="Q1051">
        <f t="shared" si="341"/>
        <v>2</v>
      </c>
      <c r="R1051">
        <f t="shared" ca="1" si="342"/>
        <v>2</v>
      </c>
      <c r="S1051" t="str">
        <f t="shared" ca="1" si="329"/>
        <v>U-19e</v>
      </c>
      <c r="T1051" t="str">
        <f t="shared" ca="1" si="333"/>
        <v>TCU</v>
      </c>
      <c r="U1051" t="str">
        <f t="shared" ca="1" si="334"/>
        <v>ZC</v>
      </c>
      <c r="V1051" s="37">
        <f t="shared" ca="1" si="335"/>
        <v>394.0787401574803</v>
      </c>
      <c r="W1051" s="37">
        <f t="shared" ca="1" si="336"/>
        <v>414.09186351706057</v>
      </c>
      <c r="X1051" s="37">
        <f t="shared" ca="1" si="345"/>
        <v>0</v>
      </c>
      <c r="Y1051" s="37">
        <f t="shared" ca="1" si="337"/>
        <v>1</v>
      </c>
      <c r="Z1051" s="35">
        <f t="shared" ca="1" si="343"/>
        <v>400</v>
      </c>
      <c r="AA1051" s="35">
        <f t="shared" ca="1" si="346"/>
        <v>800</v>
      </c>
      <c r="AB1051" s="35">
        <f t="shared" ca="1" si="338"/>
        <v>400</v>
      </c>
      <c r="AC1051" s="35">
        <f t="shared" ca="1" si="339"/>
        <v>414.09186351706057</v>
      </c>
      <c r="AD1051" s="35">
        <f t="shared" ca="1" si="330"/>
        <v>14.091863517060574</v>
      </c>
    </row>
    <row r="1052" spans="4:30" x14ac:dyDescent="0.25">
      <c r="D1052" s="37"/>
      <c r="E1052" s="37"/>
      <c r="F1052" s="37"/>
      <c r="G1052" s="37"/>
      <c r="O1052">
        <v>1046</v>
      </c>
      <c r="P1052">
        <f t="shared" si="340"/>
        <v>739</v>
      </c>
      <c r="Q1052">
        <f t="shared" si="341"/>
        <v>1</v>
      </c>
      <c r="R1052">
        <f t="shared" ca="1" si="342"/>
        <v>1</v>
      </c>
      <c r="S1052" t="str">
        <f t="shared" ca="1" si="329"/>
        <v>U-19e</v>
      </c>
      <c r="T1052" t="str">
        <f t="shared" ca="1" si="333"/>
        <v>LFA</v>
      </c>
      <c r="U1052" t="str">
        <f t="shared" ca="1" si="334"/>
        <v>DV</v>
      </c>
      <c r="V1052" s="37">
        <f t="shared" ca="1" si="335"/>
        <v>414.09186351706057</v>
      </c>
      <c r="W1052" s="37">
        <f t="shared" ca="1" si="336"/>
        <v>484.95800524934339</v>
      </c>
      <c r="X1052" s="37">
        <f t="shared" ca="1" si="345"/>
        <v>1</v>
      </c>
      <c r="Y1052" s="37">
        <f t="shared" ca="1" si="337"/>
        <v>1</v>
      </c>
      <c r="Z1052" s="35">
        <f t="shared" ca="1" si="343"/>
        <v>400</v>
      </c>
      <c r="AA1052" s="35">
        <f t="shared" ca="1" si="346"/>
        <v>800</v>
      </c>
      <c r="AB1052" s="35">
        <f t="shared" ca="1" si="338"/>
        <v>414.09186351706057</v>
      </c>
      <c r="AC1052" s="35">
        <f t="shared" ca="1" si="339"/>
        <v>484.95800524934339</v>
      </c>
      <c r="AD1052" s="35">
        <f t="shared" ca="1" si="330"/>
        <v>70.866141732282813</v>
      </c>
    </row>
    <row r="1053" spans="4:30" x14ac:dyDescent="0.25">
      <c r="D1053" s="37"/>
      <c r="E1053" s="37"/>
      <c r="F1053" s="37"/>
      <c r="G1053" s="37"/>
      <c r="O1053">
        <v>1047</v>
      </c>
      <c r="P1053">
        <f t="shared" si="340"/>
        <v>740</v>
      </c>
      <c r="Q1053">
        <f t="shared" si="341"/>
        <v>1</v>
      </c>
      <c r="R1053">
        <f t="shared" ca="1" si="342"/>
        <v>1</v>
      </c>
      <c r="S1053" t="str">
        <f t="shared" ca="1" si="329"/>
        <v>U-19e</v>
      </c>
      <c r="T1053" t="str">
        <f t="shared" ca="1" si="333"/>
        <v>TCU</v>
      </c>
      <c r="U1053" t="str">
        <f t="shared" ca="1" si="334"/>
        <v>ZC</v>
      </c>
      <c r="V1053" s="37">
        <f t="shared" ca="1" si="335"/>
        <v>484.95800524934339</v>
      </c>
      <c r="W1053" s="37">
        <f t="shared" ca="1" si="336"/>
        <v>707.07086614173204</v>
      </c>
      <c r="X1053" s="37">
        <f t="shared" ca="1" si="345"/>
        <v>1</v>
      </c>
      <c r="Y1053" s="37">
        <f t="shared" ca="1" si="337"/>
        <v>1</v>
      </c>
      <c r="Z1053" s="35">
        <f t="shared" ca="1" si="343"/>
        <v>400</v>
      </c>
      <c r="AA1053" s="35">
        <f t="shared" ca="1" si="346"/>
        <v>800</v>
      </c>
      <c r="AB1053" s="35">
        <f t="shared" ca="1" si="338"/>
        <v>484.95800524934339</v>
      </c>
      <c r="AC1053" s="35">
        <f t="shared" ca="1" si="339"/>
        <v>707.07086614173204</v>
      </c>
      <c r="AD1053" s="35">
        <f t="shared" ca="1" si="330"/>
        <v>222.11286089238865</v>
      </c>
    </row>
    <row r="1054" spans="4:30" x14ac:dyDescent="0.25">
      <c r="D1054" s="37"/>
      <c r="E1054" s="37"/>
      <c r="F1054" s="37"/>
      <c r="G1054" s="37"/>
      <c r="O1054">
        <v>1048</v>
      </c>
      <c r="P1054">
        <f t="shared" si="340"/>
        <v>741</v>
      </c>
      <c r="Q1054">
        <f t="shared" si="341"/>
        <v>1</v>
      </c>
      <c r="R1054">
        <f t="shared" ca="1" si="342"/>
        <v>3</v>
      </c>
      <c r="S1054" t="str">
        <f t="shared" ca="1" si="329"/>
        <v>U-19e</v>
      </c>
      <c r="T1054" t="str">
        <f t="shared" ca="1" si="333"/>
        <v>WTA</v>
      </c>
      <c r="U1054" t="str">
        <f t="shared" ca="1" si="334"/>
        <v>DV</v>
      </c>
      <c r="V1054" s="37">
        <f t="shared" ca="1" si="335"/>
        <v>707.07086614173204</v>
      </c>
      <c r="W1054" s="37">
        <f t="shared" ca="1" si="336"/>
        <v>1354.0524934383202</v>
      </c>
      <c r="X1054" s="37">
        <f t="shared" ca="1" si="345"/>
        <v>1</v>
      </c>
      <c r="Y1054" s="37">
        <f t="shared" ca="1" si="337"/>
        <v>1</v>
      </c>
      <c r="Z1054" s="35">
        <f t="shared" ca="1" si="343"/>
        <v>400</v>
      </c>
      <c r="AA1054" s="35">
        <f t="shared" ca="1" si="346"/>
        <v>800</v>
      </c>
      <c r="AB1054" s="35">
        <f t="shared" ca="1" si="338"/>
        <v>707.07086614173204</v>
      </c>
      <c r="AC1054" s="35">
        <f t="shared" ca="1" si="339"/>
        <v>800</v>
      </c>
      <c r="AD1054" s="35">
        <f t="shared" ca="1" si="330"/>
        <v>92.92913385826796</v>
      </c>
    </row>
    <row r="1055" spans="4:30" x14ac:dyDescent="0.25">
      <c r="D1055" s="37"/>
      <c r="E1055" s="37"/>
      <c r="F1055" s="37"/>
      <c r="G1055" s="37"/>
      <c r="O1055">
        <v>1049</v>
      </c>
      <c r="P1055">
        <f t="shared" si="340"/>
        <v>741</v>
      </c>
      <c r="Q1055">
        <f t="shared" si="341"/>
        <v>2</v>
      </c>
      <c r="R1055">
        <f t="shared" ca="1" si="342"/>
        <v>3</v>
      </c>
      <c r="S1055" t="str">
        <f t="shared" ca="1" si="329"/>
        <v>U-19e</v>
      </c>
      <c r="T1055" t="str">
        <f t="shared" ca="1" si="333"/>
        <v>WTA</v>
      </c>
      <c r="U1055" t="str">
        <f t="shared" ca="1" si="334"/>
        <v>DV</v>
      </c>
      <c r="V1055" s="37">
        <f t="shared" ca="1" si="335"/>
        <v>707.07086614173204</v>
      </c>
      <c r="W1055" s="37">
        <f t="shared" ca="1" si="336"/>
        <v>1354.0524934383202</v>
      </c>
      <c r="X1055" s="37">
        <f t="shared" ca="1" si="345"/>
        <v>1</v>
      </c>
      <c r="Y1055" s="37">
        <f t="shared" ca="1" si="337"/>
        <v>2</v>
      </c>
      <c r="Z1055" s="35">
        <f t="shared" ca="1" si="343"/>
        <v>800</v>
      </c>
      <c r="AA1055" s="35">
        <f t="shared" ca="1" si="346"/>
        <v>1200</v>
      </c>
      <c r="AB1055" s="35">
        <f t="shared" ca="1" si="338"/>
        <v>800</v>
      </c>
      <c r="AC1055" s="35">
        <f t="shared" ca="1" si="339"/>
        <v>1200</v>
      </c>
      <c r="AD1055" s="35">
        <f t="shared" ca="1" si="330"/>
        <v>400</v>
      </c>
    </row>
    <row r="1056" spans="4:30" x14ac:dyDescent="0.25">
      <c r="D1056" s="37"/>
      <c r="E1056" s="37"/>
      <c r="F1056" s="37"/>
      <c r="G1056" s="37"/>
      <c r="O1056">
        <v>1050</v>
      </c>
      <c r="P1056">
        <f t="shared" si="340"/>
        <v>741</v>
      </c>
      <c r="Q1056">
        <f t="shared" si="341"/>
        <v>3</v>
      </c>
      <c r="R1056">
        <f t="shared" ca="1" si="342"/>
        <v>3</v>
      </c>
      <c r="S1056" t="str">
        <f t="shared" ca="1" si="329"/>
        <v>U-19e</v>
      </c>
      <c r="T1056" t="str">
        <f t="shared" ca="1" si="333"/>
        <v>WTA</v>
      </c>
      <c r="U1056" t="str">
        <f t="shared" ca="1" si="334"/>
        <v>DV</v>
      </c>
      <c r="V1056" s="37">
        <f t="shared" ca="1" si="335"/>
        <v>707.07086614173204</v>
      </c>
      <c r="W1056" s="37">
        <f t="shared" ca="1" si="336"/>
        <v>1354.0524934383202</v>
      </c>
      <c r="X1056" s="37">
        <f t="shared" ca="1" si="345"/>
        <v>1</v>
      </c>
      <c r="Y1056" s="37">
        <f t="shared" ca="1" si="337"/>
        <v>3</v>
      </c>
      <c r="Z1056" s="35">
        <f t="shared" ca="1" si="343"/>
        <v>1200</v>
      </c>
      <c r="AA1056" s="35">
        <f t="shared" ca="1" si="346"/>
        <v>1600</v>
      </c>
      <c r="AB1056" s="35">
        <f t="shared" ca="1" si="338"/>
        <v>1200</v>
      </c>
      <c r="AC1056" s="35">
        <f t="shared" ca="1" si="339"/>
        <v>1354.0524934383202</v>
      </c>
      <c r="AD1056" s="35">
        <f t="shared" ca="1" si="330"/>
        <v>154.0524934383202</v>
      </c>
    </row>
    <row r="1057" spans="4:30" x14ac:dyDescent="0.25">
      <c r="D1057" s="37"/>
      <c r="E1057" s="37"/>
      <c r="F1057" s="37"/>
      <c r="G1057" s="37"/>
      <c r="O1057">
        <v>1051</v>
      </c>
      <c r="P1057">
        <f t="shared" si="340"/>
        <v>742</v>
      </c>
      <c r="Q1057">
        <f t="shared" si="341"/>
        <v>1</v>
      </c>
      <c r="R1057">
        <f t="shared" ca="1" si="342"/>
        <v>1</v>
      </c>
      <c r="S1057" t="str">
        <f t="shared" ca="1" si="329"/>
        <v>U-19e</v>
      </c>
      <c r="T1057" t="str">
        <f t="shared" ca="1" si="333"/>
        <v>TCU</v>
      </c>
      <c r="U1057" t="str">
        <f t="shared" ca="1" si="334"/>
        <v>ZE</v>
      </c>
      <c r="V1057" s="37">
        <f t="shared" ca="1" si="335"/>
        <v>1354.0524934383202</v>
      </c>
      <c r="W1057" s="37">
        <f t="shared" ca="1" si="336"/>
        <v>1483.9737532808394</v>
      </c>
      <c r="X1057" s="37">
        <f t="shared" ca="1" si="345"/>
        <v>3</v>
      </c>
      <c r="Y1057" s="37">
        <f t="shared" ca="1" si="337"/>
        <v>3</v>
      </c>
      <c r="Z1057" s="35">
        <f t="shared" ca="1" si="343"/>
        <v>1200</v>
      </c>
      <c r="AA1057" s="35">
        <f t="shared" ca="1" si="346"/>
        <v>1600</v>
      </c>
      <c r="AB1057" s="35">
        <f t="shared" ca="1" si="338"/>
        <v>1354.0524934383202</v>
      </c>
      <c r="AC1057" s="35">
        <f t="shared" ca="1" si="339"/>
        <v>1483.9737532808394</v>
      </c>
      <c r="AD1057" s="35">
        <f t="shared" ca="1" si="330"/>
        <v>129.92125984251925</v>
      </c>
    </row>
    <row r="1058" spans="4:30" x14ac:dyDescent="0.25">
      <c r="D1058" s="37"/>
      <c r="E1058" s="37"/>
      <c r="F1058" s="37"/>
      <c r="G1058" s="37"/>
      <c r="O1058">
        <v>1052</v>
      </c>
      <c r="P1058">
        <f t="shared" si="340"/>
        <v>743</v>
      </c>
      <c r="Q1058">
        <f t="shared" si="341"/>
        <v>1</v>
      </c>
      <c r="R1058">
        <f t="shared" ca="1" si="342"/>
        <v>2</v>
      </c>
      <c r="S1058" t="str">
        <f t="shared" ca="1" si="329"/>
        <v>U-19e</v>
      </c>
      <c r="T1058" t="str">
        <f t="shared" ca="1" si="333"/>
        <v>WTA</v>
      </c>
      <c r="U1058" t="str">
        <f t="shared" ca="1" si="334"/>
        <v>DV</v>
      </c>
      <c r="V1058" s="37">
        <f t="shared" ca="1" si="335"/>
        <v>1483.9737532808394</v>
      </c>
      <c r="W1058" s="37">
        <f t="shared" ca="1" si="336"/>
        <v>1704.1181102362207</v>
      </c>
      <c r="X1058" s="37">
        <f t="shared" ca="1" si="345"/>
        <v>3</v>
      </c>
      <c r="Y1058" s="37">
        <f t="shared" ca="1" si="337"/>
        <v>3</v>
      </c>
      <c r="Z1058" s="35">
        <f t="shared" ca="1" si="343"/>
        <v>1200</v>
      </c>
      <c r="AA1058" s="35">
        <f t="shared" ca="1" si="346"/>
        <v>1600</v>
      </c>
      <c r="AB1058" s="35">
        <f t="shared" ca="1" si="338"/>
        <v>1483.9737532808394</v>
      </c>
      <c r="AC1058" s="35">
        <f t="shared" ca="1" si="339"/>
        <v>1600</v>
      </c>
      <c r="AD1058" s="35">
        <f t="shared" ca="1" si="330"/>
        <v>116.02624671916055</v>
      </c>
    </row>
    <row r="1059" spans="4:30" x14ac:dyDescent="0.25">
      <c r="D1059" s="37"/>
      <c r="E1059" s="37"/>
      <c r="F1059" s="37"/>
      <c r="G1059" s="37"/>
      <c r="O1059">
        <v>1053</v>
      </c>
      <c r="P1059">
        <f t="shared" si="340"/>
        <v>743</v>
      </c>
      <c r="Q1059">
        <f t="shared" si="341"/>
        <v>2</v>
      </c>
      <c r="R1059">
        <f t="shared" ca="1" si="342"/>
        <v>2</v>
      </c>
      <c r="S1059" t="str">
        <f t="shared" ca="1" si="329"/>
        <v>U-19e</v>
      </c>
      <c r="T1059" t="str">
        <f t="shared" ca="1" si="333"/>
        <v>WTA</v>
      </c>
      <c r="U1059" t="str">
        <f t="shared" ca="1" si="334"/>
        <v>DV</v>
      </c>
      <c r="V1059" s="37">
        <f t="shared" ca="1" si="335"/>
        <v>1483.9737532808394</v>
      </c>
      <c r="W1059" s="37">
        <f t="shared" ca="1" si="336"/>
        <v>1704.1181102362207</v>
      </c>
      <c r="X1059" s="37">
        <f t="shared" ca="1" si="345"/>
        <v>3</v>
      </c>
      <c r="Y1059" s="37">
        <f t="shared" ca="1" si="337"/>
        <v>4</v>
      </c>
      <c r="Z1059" s="35">
        <f t="shared" ca="1" si="343"/>
        <v>1600</v>
      </c>
      <c r="AA1059" s="35">
        <f t="shared" ca="1" si="346"/>
        <v>2000</v>
      </c>
      <c r="AB1059" s="35">
        <f t="shared" ca="1" si="338"/>
        <v>1600</v>
      </c>
      <c r="AC1059" s="35">
        <f t="shared" ca="1" si="339"/>
        <v>1704.1181102362207</v>
      </c>
      <c r="AD1059" s="35">
        <f t="shared" ca="1" si="330"/>
        <v>104.11811023622067</v>
      </c>
    </row>
    <row r="1060" spans="4:30" x14ac:dyDescent="0.25">
      <c r="D1060" s="37"/>
      <c r="E1060" s="37"/>
      <c r="F1060" s="37"/>
      <c r="G1060" s="37"/>
      <c r="O1060">
        <v>1054</v>
      </c>
      <c r="P1060">
        <f t="shared" si="340"/>
        <v>744</v>
      </c>
      <c r="Q1060">
        <f t="shared" si="341"/>
        <v>1</v>
      </c>
      <c r="R1060">
        <f t="shared" ca="1" si="342"/>
        <v>1</v>
      </c>
      <c r="S1060" t="str">
        <f t="shared" ca="1" si="329"/>
        <v>U-19e</v>
      </c>
      <c r="T1060" t="str">
        <f t="shared" ca="1" si="333"/>
        <v>TCU</v>
      </c>
      <c r="U1060" t="str">
        <f t="shared" ca="1" si="334"/>
        <v>ZE</v>
      </c>
      <c r="V1060" s="37">
        <f t="shared" ca="1" si="335"/>
        <v>1704.1181102362207</v>
      </c>
      <c r="W1060" s="37">
        <f t="shared" ca="1" si="336"/>
        <v>1713.9606299212601</v>
      </c>
      <c r="X1060" s="37">
        <f t="shared" ca="1" si="345"/>
        <v>4</v>
      </c>
      <c r="Y1060" s="37">
        <f t="shared" ca="1" si="337"/>
        <v>4</v>
      </c>
      <c r="Z1060" s="35">
        <f t="shared" ca="1" si="343"/>
        <v>1600</v>
      </c>
      <c r="AA1060" s="35">
        <f t="shared" ca="1" si="346"/>
        <v>2000</v>
      </c>
      <c r="AB1060" s="35">
        <f t="shared" ca="1" si="338"/>
        <v>1704.1181102362207</v>
      </c>
      <c r="AC1060" s="35">
        <f t="shared" ca="1" si="339"/>
        <v>1713.9606299212601</v>
      </c>
      <c r="AD1060" s="35">
        <f t="shared" ca="1" si="330"/>
        <v>9.8425196850394059</v>
      </c>
    </row>
    <row r="1061" spans="4:30" x14ac:dyDescent="0.25">
      <c r="D1061" s="37"/>
      <c r="E1061" s="37"/>
      <c r="F1061" s="37"/>
      <c r="G1061" s="37"/>
      <c r="O1061">
        <v>1055</v>
      </c>
      <c r="P1061">
        <f t="shared" si="340"/>
        <v>745</v>
      </c>
      <c r="Q1061">
        <f t="shared" si="341"/>
        <v>1</v>
      </c>
      <c r="R1061">
        <f t="shared" ca="1" si="342"/>
        <v>1</v>
      </c>
      <c r="S1061" t="str">
        <f t="shared" ca="1" si="329"/>
        <v>U-19e</v>
      </c>
      <c r="T1061" t="str">
        <f t="shared" ca="1" si="333"/>
        <v>TCU</v>
      </c>
      <c r="U1061" t="str">
        <f t="shared" ca="1" si="334"/>
        <v>ZE, AR</v>
      </c>
      <c r="V1061" s="37">
        <f t="shared" ca="1" si="335"/>
        <v>1713.9606299212601</v>
      </c>
      <c r="W1061" s="37">
        <f t="shared" ca="1" si="336"/>
        <v>1783.8425196850394</v>
      </c>
      <c r="X1061" s="37">
        <f t="shared" ca="1" si="345"/>
        <v>4</v>
      </c>
      <c r="Y1061" s="37">
        <f t="shared" ca="1" si="337"/>
        <v>4</v>
      </c>
      <c r="Z1061" s="35">
        <f t="shared" ca="1" si="343"/>
        <v>1600</v>
      </c>
      <c r="AA1061" s="35">
        <f t="shared" ca="1" si="346"/>
        <v>2000</v>
      </c>
      <c r="AB1061" s="35">
        <f t="shared" ca="1" si="338"/>
        <v>1713.9606299212601</v>
      </c>
      <c r="AC1061" s="35">
        <f t="shared" ca="1" si="339"/>
        <v>1783.8425196850394</v>
      </c>
      <c r="AD1061" s="35">
        <f t="shared" ca="1" si="330"/>
        <v>69.881889763779327</v>
      </c>
    </row>
    <row r="1062" spans="4:30" x14ac:dyDescent="0.25">
      <c r="D1062" s="37"/>
      <c r="E1062" s="37"/>
      <c r="F1062" s="37"/>
      <c r="G1062" s="37"/>
      <c r="O1062">
        <v>1056</v>
      </c>
      <c r="P1062">
        <f t="shared" si="340"/>
        <v>746</v>
      </c>
      <c r="Q1062">
        <f t="shared" si="341"/>
        <v>1</v>
      </c>
      <c r="R1062">
        <f t="shared" ca="1" si="342"/>
        <v>1</v>
      </c>
      <c r="S1062" t="str">
        <f t="shared" ca="1" si="329"/>
        <v>U-19e</v>
      </c>
      <c r="T1062" t="str">
        <f t="shared" ca="1" si="333"/>
        <v>TCU</v>
      </c>
      <c r="U1062" t="str">
        <f t="shared" ca="1" si="334"/>
        <v>ZE, AR</v>
      </c>
      <c r="V1062" s="37">
        <f t="shared" ca="1" si="335"/>
        <v>1783.8425196850394</v>
      </c>
      <c r="W1062" s="37">
        <f t="shared" ca="1" si="336"/>
        <v>1843.8818897637793</v>
      </c>
      <c r="X1062" s="37">
        <f t="shared" ca="1" si="345"/>
        <v>4</v>
      </c>
      <c r="Y1062" s="37">
        <f t="shared" ca="1" si="337"/>
        <v>4</v>
      </c>
      <c r="Z1062" s="35">
        <f t="shared" ca="1" si="343"/>
        <v>1600</v>
      </c>
      <c r="AA1062" s="35">
        <f t="shared" ca="1" si="346"/>
        <v>2000</v>
      </c>
      <c r="AB1062" s="35">
        <f t="shared" ca="1" si="338"/>
        <v>1783.8425196850394</v>
      </c>
      <c r="AC1062" s="35">
        <f t="shared" ca="1" si="339"/>
        <v>1843.8818897637793</v>
      </c>
      <c r="AD1062" s="35">
        <f t="shared" ca="1" si="330"/>
        <v>60.039370078739921</v>
      </c>
    </row>
    <row r="1063" spans="4:30" x14ac:dyDescent="0.25">
      <c r="D1063" s="37"/>
      <c r="E1063" s="37"/>
      <c r="F1063" s="37"/>
      <c r="G1063" s="37"/>
      <c r="O1063">
        <v>1057</v>
      </c>
      <c r="P1063">
        <f t="shared" si="340"/>
        <v>747</v>
      </c>
      <c r="Q1063">
        <f t="shared" si="341"/>
        <v>1</v>
      </c>
      <c r="R1063">
        <f t="shared" ca="1" si="342"/>
        <v>1</v>
      </c>
      <c r="S1063" t="str">
        <f t="shared" ca="1" si="329"/>
        <v>U-19e</v>
      </c>
      <c r="T1063" t="str">
        <f t="shared" ca="1" si="333"/>
        <v>TCU</v>
      </c>
      <c r="U1063" t="str">
        <f t="shared" ca="1" si="334"/>
        <v>ZE, AR</v>
      </c>
      <c r="V1063" s="37">
        <f t="shared" ca="1" si="335"/>
        <v>1843.8818897637793</v>
      </c>
      <c r="W1063" s="37">
        <f t="shared" ca="1" si="336"/>
        <v>1894.0787401574798</v>
      </c>
      <c r="X1063" s="37">
        <f t="shared" ca="1" si="345"/>
        <v>4</v>
      </c>
      <c r="Y1063" s="37">
        <f t="shared" ca="1" si="337"/>
        <v>4</v>
      </c>
      <c r="Z1063" s="35">
        <f t="shared" ca="1" si="343"/>
        <v>1600</v>
      </c>
      <c r="AA1063" s="35">
        <f t="shared" ca="1" si="346"/>
        <v>2000</v>
      </c>
      <c r="AB1063" s="35">
        <f t="shared" ca="1" si="338"/>
        <v>1843.8818897637793</v>
      </c>
      <c r="AC1063" s="35">
        <f t="shared" ca="1" si="339"/>
        <v>1894.0787401574798</v>
      </c>
      <c r="AD1063" s="35">
        <f t="shared" ca="1" si="330"/>
        <v>50.196850393700515</v>
      </c>
    </row>
    <row r="1064" spans="4:30" x14ac:dyDescent="0.25">
      <c r="D1064" s="37"/>
      <c r="E1064" s="37"/>
      <c r="F1064" s="37"/>
      <c r="G1064" s="37"/>
      <c r="O1064">
        <v>1058</v>
      </c>
      <c r="P1064">
        <f t="shared" si="340"/>
        <v>748</v>
      </c>
      <c r="Q1064">
        <f t="shared" si="341"/>
        <v>1</v>
      </c>
      <c r="R1064">
        <f t="shared" ca="1" si="342"/>
        <v>1</v>
      </c>
      <c r="S1064" t="str">
        <f t="shared" ca="1" si="329"/>
        <v>U-19e</v>
      </c>
      <c r="T1064" t="str">
        <f t="shared" ca="1" si="333"/>
        <v>TCU</v>
      </c>
      <c r="U1064" t="str">
        <f t="shared" ca="1" si="334"/>
        <v>ZE, AR</v>
      </c>
      <c r="V1064" s="37">
        <f t="shared" ca="1" si="335"/>
        <v>1894.0787401574798</v>
      </c>
      <c r="W1064" s="37">
        <f t="shared" ca="1" si="336"/>
        <v>1954.1181102362198</v>
      </c>
      <c r="X1064" s="37">
        <f t="shared" ca="1" si="345"/>
        <v>4</v>
      </c>
      <c r="Y1064" s="37">
        <f t="shared" ca="1" si="337"/>
        <v>4</v>
      </c>
      <c r="Z1064" s="35">
        <f t="shared" ca="1" si="343"/>
        <v>1600</v>
      </c>
      <c r="AA1064" s="35">
        <f t="shared" ca="1" si="346"/>
        <v>2000</v>
      </c>
      <c r="AB1064" s="35">
        <f t="shared" ca="1" si="338"/>
        <v>1894.0787401574798</v>
      </c>
      <c r="AC1064" s="35">
        <f t="shared" ca="1" si="339"/>
        <v>1954.1181102362198</v>
      </c>
      <c r="AD1064" s="35">
        <f t="shared" ca="1" si="330"/>
        <v>60.039370078739921</v>
      </c>
    </row>
    <row r="1065" spans="4:30" x14ac:dyDescent="0.25">
      <c r="D1065" s="37"/>
      <c r="E1065" s="37"/>
      <c r="F1065" s="37"/>
      <c r="G1065" s="37"/>
      <c r="O1065">
        <v>1059</v>
      </c>
      <c r="P1065">
        <f t="shared" si="340"/>
        <v>749</v>
      </c>
      <c r="Q1065">
        <f t="shared" si="341"/>
        <v>1</v>
      </c>
      <c r="R1065">
        <f t="shared" ca="1" si="342"/>
        <v>2</v>
      </c>
      <c r="S1065" t="str">
        <f t="shared" ca="1" si="329"/>
        <v>U-19e</v>
      </c>
      <c r="T1065" t="str">
        <f t="shared" ca="1" si="333"/>
        <v>WTA</v>
      </c>
      <c r="U1065" t="str">
        <f t="shared" ca="1" si="334"/>
        <v>DV</v>
      </c>
      <c r="V1065" s="37">
        <f t="shared" ca="1" si="335"/>
        <v>1954.1181102362198</v>
      </c>
      <c r="W1065" s="37">
        <f t="shared" ca="1" si="336"/>
        <v>2104.0524934383202</v>
      </c>
      <c r="X1065" s="37">
        <f t="shared" ca="1" si="345"/>
        <v>4</v>
      </c>
      <c r="Y1065" s="37">
        <f t="shared" ca="1" si="337"/>
        <v>4</v>
      </c>
      <c r="Z1065" s="35">
        <f t="shared" ca="1" si="343"/>
        <v>1600</v>
      </c>
      <c r="AA1065" s="35">
        <f t="shared" ca="1" si="346"/>
        <v>2000</v>
      </c>
      <c r="AB1065" s="35">
        <f t="shared" ca="1" si="338"/>
        <v>1954.1181102362198</v>
      </c>
      <c r="AC1065" s="35">
        <f t="shared" ca="1" si="339"/>
        <v>2000</v>
      </c>
      <c r="AD1065" s="35">
        <f t="shared" ca="1" si="330"/>
        <v>45.881889763780237</v>
      </c>
    </row>
    <row r="1066" spans="4:30" x14ac:dyDescent="0.25">
      <c r="D1066" s="37"/>
      <c r="E1066" s="37"/>
      <c r="F1066" s="37"/>
      <c r="G1066" s="37"/>
      <c r="O1066">
        <v>1060</v>
      </c>
      <c r="P1066">
        <f t="shared" si="340"/>
        <v>749</v>
      </c>
      <c r="Q1066">
        <f t="shared" si="341"/>
        <v>2</v>
      </c>
      <c r="R1066">
        <f t="shared" ca="1" si="342"/>
        <v>2</v>
      </c>
      <c r="S1066" t="str">
        <f t="shared" ca="1" si="329"/>
        <v>U-19e</v>
      </c>
      <c r="T1066" t="str">
        <f t="shared" ca="1" si="333"/>
        <v>WTA</v>
      </c>
      <c r="U1066" t="str">
        <f t="shared" ca="1" si="334"/>
        <v>DV</v>
      </c>
      <c r="V1066" s="37">
        <f t="shared" ca="1" si="335"/>
        <v>1954.1181102362198</v>
      </c>
      <c r="W1066" s="37">
        <f t="shared" ca="1" si="336"/>
        <v>2104.0524934383202</v>
      </c>
      <c r="X1066" s="37">
        <f t="shared" ca="1" si="345"/>
        <v>4</v>
      </c>
      <c r="Y1066" s="37">
        <f t="shared" ca="1" si="337"/>
        <v>5</v>
      </c>
      <c r="Z1066" s="35">
        <f t="shared" ca="1" si="343"/>
        <v>2000</v>
      </c>
      <c r="AA1066" s="35">
        <f t="shared" ca="1" si="346"/>
        <v>2400</v>
      </c>
      <c r="AB1066" s="35">
        <f t="shared" ca="1" si="338"/>
        <v>2000</v>
      </c>
      <c r="AC1066" s="35">
        <f t="shared" ca="1" si="339"/>
        <v>2104.0524934383202</v>
      </c>
      <c r="AD1066" s="35">
        <f t="shared" ca="1" si="330"/>
        <v>104.0524934383202</v>
      </c>
    </row>
    <row r="1067" spans="4:30" x14ac:dyDescent="0.25">
      <c r="D1067" s="37"/>
      <c r="E1067" s="37"/>
      <c r="F1067" s="37"/>
      <c r="G1067" s="37"/>
      <c r="O1067">
        <v>1061</v>
      </c>
      <c r="P1067">
        <f t="shared" si="340"/>
        <v>750</v>
      </c>
      <c r="Q1067">
        <f t="shared" si="341"/>
        <v>1</v>
      </c>
      <c r="R1067">
        <f t="shared" ca="1" si="342"/>
        <v>1</v>
      </c>
      <c r="S1067" t="str">
        <f t="shared" ca="1" si="329"/>
        <v>U-19e</v>
      </c>
      <c r="T1067" t="str">
        <f t="shared" ca="1" si="333"/>
        <v>TCU</v>
      </c>
      <c r="U1067" t="str">
        <f t="shared" ca="1" si="334"/>
        <v>ZE, AR</v>
      </c>
      <c r="V1067" s="37">
        <f t="shared" ca="1" si="335"/>
        <v>2104.0524934383202</v>
      </c>
      <c r="W1067" s="37">
        <f t="shared" ca="1" si="336"/>
        <v>2210.0236220472434</v>
      </c>
      <c r="X1067" s="37">
        <f t="shared" ca="1" si="345"/>
        <v>5</v>
      </c>
      <c r="Y1067" s="37">
        <f t="shared" ca="1" si="337"/>
        <v>5</v>
      </c>
      <c r="Z1067" s="35">
        <f t="shared" ca="1" si="343"/>
        <v>2000</v>
      </c>
      <c r="AA1067" s="35">
        <f t="shared" ca="1" si="346"/>
        <v>2400</v>
      </c>
      <c r="AB1067" s="35">
        <f t="shared" ca="1" si="338"/>
        <v>2104.0524934383202</v>
      </c>
      <c r="AC1067" s="35">
        <f t="shared" ca="1" si="339"/>
        <v>2210.0236220472434</v>
      </c>
      <c r="AD1067" s="35">
        <f t="shared" ca="1" si="330"/>
        <v>105.97112860892321</v>
      </c>
    </row>
    <row r="1068" spans="4:30" x14ac:dyDescent="0.25">
      <c r="D1068" s="37"/>
      <c r="E1068" s="37"/>
      <c r="F1068" s="37"/>
      <c r="G1068" s="37"/>
      <c r="O1068">
        <v>1062</v>
      </c>
      <c r="P1068">
        <f t="shared" si="340"/>
        <v>751</v>
      </c>
      <c r="Q1068">
        <f t="shared" si="341"/>
        <v>1</v>
      </c>
      <c r="R1068">
        <f t="shared" ca="1" si="342"/>
        <v>1</v>
      </c>
      <c r="S1068" t="str">
        <f t="shared" ca="1" si="329"/>
        <v>U-19e</v>
      </c>
      <c r="T1068" t="str">
        <f t="shared" ca="1" si="333"/>
        <v>WTA</v>
      </c>
      <c r="U1068" t="str">
        <f t="shared" ca="1" si="334"/>
        <v>DV</v>
      </c>
      <c r="V1068" s="37">
        <f t="shared" ca="1" si="335"/>
        <v>2210.0236220472434</v>
      </c>
      <c r="W1068" s="37">
        <f t="shared" ca="1" si="336"/>
        <v>2234.9580052493438</v>
      </c>
      <c r="X1068" s="37">
        <f t="shared" ca="1" si="345"/>
        <v>5</v>
      </c>
      <c r="Y1068" s="37">
        <f t="shared" ca="1" si="337"/>
        <v>5</v>
      </c>
      <c r="Z1068" s="35">
        <f t="shared" ca="1" si="343"/>
        <v>2000</v>
      </c>
      <c r="AA1068" s="35">
        <f t="shared" ca="1" si="346"/>
        <v>2400</v>
      </c>
      <c r="AB1068" s="35">
        <f t="shared" ca="1" si="338"/>
        <v>2210.0236220472434</v>
      </c>
      <c r="AC1068" s="35">
        <f t="shared" ca="1" si="339"/>
        <v>2234.9580052493438</v>
      </c>
      <c r="AD1068" s="35">
        <f t="shared" ca="1" si="330"/>
        <v>24.934383202100435</v>
      </c>
    </row>
    <row r="1069" spans="4:30" x14ac:dyDescent="0.25">
      <c r="D1069" s="37"/>
      <c r="E1069" s="37"/>
      <c r="F1069" s="37"/>
      <c r="G1069" s="37"/>
      <c r="O1069">
        <v>1063</v>
      </c>
      <c r="P1069">
        <f t="shared" si="340"/>
        <v>752</v>
      </c>
      <c r="Q1069">
        <f t="shared" si="341"/>
        <v>1</v>
      </c>
      <c r="R1069">
        <f t="shared" ca="1" si="342"/>
        <v>1</v>
      </c>
      <c r="S1069" t="str">
        <f t="shared" ca="1" si="329"/>
        <v>U-19e</v>
      </c>
      <c r="T1069" t="str">
        <f t="shared" ca="1" si="333"/>
        <v>TCU</v>
      </c>
      <c r="U1069" t="str">
        <f t="shared" ca="1" si="334"/>
        <v>AR</v>
      </c>
      <c r="V1069" s="37">
        <f t="shared" ca="1" si="335"/>
        <v>2234.9580052493438</v>
      </c>
      <c r="W1069" s="37">
        <f t="shared" ca="1" si="336"/>
        <v>2245.1286089238838</v>
      </c>
      <c r="X1069" s="37">
        <f t="shared" ca="1" si="345"/>
        <v>5</v>
      </c>
      <c r="Y1069" s="37">
        <f t="shared" ca="1" si="337"/>
        <v>5</v>
      </c>
      <c r="Z1069" s="35">
        <f t="shared" ca="1" si="343"/>
        <v>2000</v>
      </c>
      <c r="AA1069" s="35">
        <f t="shared" ca="1" si="346"/>
        <v>2400</v>
      </c>
      <c r="AB1069" s="35">
        <f t="shared" ca="1" si="338"/>
        <v>2234.9580052493438</v>
      </c>
      <c r="AC1069" s="35">
        <f t="shared" ca="1" si="339"/>
        <v>2245.1286089238838</v>
      </c>
      <c r="AD1069" s="35">
        <f t="shared" ca="1" si="330"/>
        <v>10.170603674539962</v>
      </c>
    </row>
    <row r="1070" spans="4:30" x14ac:dyDescent="0.25">
      <c r="D1070" s="37"/>
      <c r="E1070" s="37"/>
      <c r="F1070" s="37"/>
      <c r="G1070" s="37"/>
      <c r="O1070">
        <v>1064</v>
      </c>
      <c r="P1070">
        <f t="shared" si="340"/>
        <v>753</v>
      </c>
      <c r="Q1070">
        <f t="shared" si="341"/>
        <v>1</v>
      </c>
      <c r="R1070">
        <f t="shared" ca="1" si="342"/>
        <v>1</v>
      </c>
      <c r="S1070" t="str">
        <f t="shared" ca="1" si="329"/>
        <v>U-19e</v>
      </c>
      <c r="T1070" t="str">
        <f t="shared" ca="1" si="333"/>
        <v>WTA</v>
      </c>
      <c r="U1070" t="str">
        <f t="shared" ca="1" si="334"/>
        <v>DV</v>
      </c>
      <c r="V1070" s="37">
        <f t="shared" ca="1" si="335"/>
        <v>2245.1286089238838</v>
      </c>
      <c r="W1070" s="37">
        <f t="shared" ca="1" si="336"/>
        <v>2272.0314960629921</v>
      </c>
      <c r="X1070" s="37">
        <f t="shared" ca="1" si="345"/>
        <v>5</v>
      </c>
      <c r="Y1070" s="37">
        <f t="shared" ca="1" si="337"/>
        <v>5</v>
      </c>
      <c r="Z1070" s="35">
        <f t="shared" ca="1" si="343"/>
        <v>2000</v>
      </c>
      <c r="AA1070" s="35">
        <f t="shared" ca="1" si="346"/>
        <v>2400</v>
      </c>
      <c r="AB1070" s="35">
        <f t="shared" ca="1" si="338"/>
        <v>2245.1286089238838</v>
      </c>
      <c r="AC1070" s="35">
        <f t="shared" ca="1" si="339"/>
        <v>2272.0314960629921</v>
      </c>
      <c r="AD1070" s="35">
        <f t="shared" ca="1" si="330"/>
        <v>26.902887139108316</v>
      </c>
    </row>
    <row r="1071" spans="4:30" x14ac:dyDescent="0.25">
      <c r="D1071" s="37"/>
      <c r="E1071" s="37"/>
      <c r="F1071" s="37"/>
      <c r="G1071" s="37"/>
      <c r="O1071">
        <v>1065</v>
      </c>
      <c r="P1071">
        <f t="shared" si="340"/>
        <v>754</v>
      </c>
      <c r="Q1071">
        <f t="shared" si="341"/>
        <v>1</v>
      </c>
      <c r="R1071">
        <f t="shared" ca="1" si="342"/>
        <v>1</v>
      </c>
      <c r="S1071" t="str">
        <f t="shared" ca="1" si="329"/>
        <v>U-19e</v>
      </c>
      <c r="T1071" t="str">
        <f t="shared" ca="1" si="333"/>
        <v>TCU</v>
      </c>
      <c r="U1071" t="str">
        <f t="shared" ca="1" si="334"/>
        <v>AR</v>
      </c>
      <c r="V1071" s="37">
        <f t="shared" ca="1" si="335"/>
        <v>2272.0314960629921</v>
      </c>
      <c r="W1071" s="37">
        <f t="shared" ca="1" si="336"/>
        <v>2286.1391076115478</v>
      </c>
      <c r="X1071" s="37">
        <f t="shared" ca="1" si="345"/>
        <v>5</v>
      </c>
      <c r="Y1071" s="37">
        <f t="shared" ca="1" si="337"/>
        <v>5</v>
      </c>
      <c r="Z1071" s="35">
        <f t="shared" ca="1" si="343"/>
        <v>2000</v>
      </c>
      <c r="AA1071" s="35">
        <f t="shared" ca="1" si="346"/>
        <v>2400</v>
      </c>
      <c r="AB1071" s="35">
        <f t="shared" ca="1" si="338"/>
        <v>2272.0314960629921</v>
      </c>
      <c r="AC1071" s="35">
        <f t="shared" ca="1" si="339"/>
        <v>2286.1391076115478</v>
      </c>
      <c r="AD1071" s="35">
        <f t="shared" ca="1" si="330"/>
        <v>14.107611548555724</v>
      </c>
    </row>
    <row r="1072" spans="4:30" x14ac:dyDescent="0.25">
      <c r="D1072" s="37"/>
      <c r="E1072" s="37"/>
      <c r="F1072" s="37"/>
      <c r="G1072" s="37"/>
      <c r="O1072">
        <v>1066</v>
      </c>
      <c r="P1072">
        <f t="shared" si="340"/>
        <v>755</v>
      </c>
      <c r="Q1072">
        <f t="shared" si="341"/>
        <v>1</v>
      </c>
      <c r="R1072">
        <f t="shared" ca="1" si="342"/>
        <v>1</v>
      </c>
      <c r="S1072" t="str">
        <f t="shared" ca="1" si="329"/>
        <v>U-19e</v>
      </c>
      <c r="T1072" t="str">
        <f t="shared" ca="1" si="333"/>
        <v>WTA</v>
      </c>
      <c r="U1072" t="str">
        <f t="shared" ca="1" si="334"/>
        <v>DV</v>
      </c>
      <c r="V1072" s="37">
        <f t="shared" ca="1" si="335"/>
        <v>2286.1391076115478</v>
      </c>
      <c r="W1072" s="37">
        <f t="shared" ca="1" si="336"/>
        <v>2379.9711286089241</v>
      </c>
      <c r="X1072" s="37">
        <f t="shared" ca="1" si="345"/>
        <v>5</v>
      </c>
      <c r="Y1072" s="37">
        <f t="shared" ca="1" si="337"/>
        <v>5</v>
      </c>
      <c r="Z1072" s="35">
        <f t="shared" ca="1" si="343"/>
        <v>2000</v>
      </c>
      <c r="AA1072" s="35">
        <f t="shared" ca="1" si="346"/>
        <v>2400</v>
      </c>
      <c r="AB1072" s="35">
        <f t="shared" ca="1" si="338"/>
        <v>2286.1391076115478</v>
      </c>
      <c r="AC1072" s="35">
        <f t="shared" ca="1" si="339"/>
        <v>2379.9711286089241</v>
      </c>
      <c r="AD1072" s="35">
        <f t="shared" ca="1" si="330"/>
        <v>93.832020997376276</v>
      </c>
    </row>
    <row r="1073" spans="4:30" x14ac:dyDescent="0.25">
      <c r="D1073" s="37"/>
      <c r="E1073" s="37"/>
      <c r="F1073" s="37"/>
      <c r="G1073" s="37"/>
      <c r="O1073">
        <v>1067</v>
      </c>
      <c r="P1073">
        <f t="shared" si="340"/>
        <v>756</v>
      </c>
      <c r="Q1073">
        <f t="shared" si="341"/>
        <v>1</v>
      </c>
      <c r="R1073">
        <f t="shared" ca="1" si="342"/>
        <v>1</v>
      </c>
      <c r="S1073" t="str">
        <f t="shared" ca="1" si="329"/>
        <v>U-19e</v>
      </c>
      <c r="T1073" t="str">
        <f t="shared" ca="1" si="333"/>
        <v>TCU</v>
      </c>
      <c r="U1073" t="str">
        <f t="shared" ca="1" si="334"/>
        <v>DV, AR</v>
      </c>
      <c r="V1073" s="37">
        <f t="shared" ca="1" si="335"/>
        <v>2379.9711286089241</v>
      </c>
      <c r="W1073" s="37">
        <f t="shared" ca="1" si="336"/>
        <v>2393.0944881889764</v>
      </c>
      <c r="X1073" s="37">
        <f t="shared" ca="1" si="345"/>
        <v>5</v>
      </c>
      <c r="Y1073" s="37">
        <f t="shared" ca="1" si="337"/>
        <v>5</v>
      </c>
      <c r="Z1073" s="35">
        <f t="shared" ca="1" si="343"/>
        <v>2000</v>
      </c>
      <c r="AA1073" s="35">
        <f t="shared" ca="1" si="346"/>
        <v>2400</v>
      </c>
      <c r="AB1073" s="35">
        <f t="shared" ca="1" si="338"/>
        <v>2379.9711286089241</v>
      </c>
      <c r="AC1073" s="35">
        <f t="shared" ca="1" si="339"/>
        <v>2393.0944881889764</v>
      </c>
      <c r="AD1073" s="35">
        <f t="shared" ca="1" si="330"/>
        <v>13.123359580052238</v>
      </c>
    </row>
    <row r="1074" spans="4:30" x14ac:dyDescent="0.25">
      <c r="D1074" s="37"/>
      <c r="E1074" s="37"/>
      <c r="F1074" s="37"/>
      <c r="G1074" s="37"/>
      <c r="O1074">
        <v>1068</v>
      </c>
      <c r="P1074">
        <f t="shared" si="340"/>
        <v>757</v>
      </c>
      <c r="Q1074">
        <f t="shared" si="341"/>
        <v>1</v>
      </c>
      <c r="R1074">
        <f t="shared" ca="1" si="342"/>
        <v>2</v>
      </c>
      <c r="S1074" t="str">
        <f t="shared" ca="1" si="329"/>
        <v>U-19e</v>
      </c>
      <c r="T1074" t="str">
        <f t="shared" ca="1" si="333"/>
        <v>WTA</v>
      </c>
      <c r="U1074" t="str">
        <f t="shared" ca="1" si="334"/>
        <v>DV</v>
      </c>
      <c r="V1074" s="37">
        <f t="shared" ca="1" si="335"/>
        <v>2393.0944881889764</v>
      </c>
      <c r="W1074" s="37">
        <f t="shared" ca="1" si="336"/>
        <v>2410.1548556430444</v>
      </c>
      <c r="X1074" s="37">
        <f t="shared" ca="1" si="345"/>
        <v>5</v>
      </c>
      <c r="Y1074" s="37">
        <f t="shared" ca="1" si="337"/>
        <v>5</v>
      </c>
      <c r="Z1074" s="35">
        <f t="shared" ca="1" si="343"/>
        <v>2000</v>
      </c>
      <c r="AA1074" s="35">
        <f t="shared" ca="1" si="346"/>
        <v>2400</v>
      </c>
      <c r="AB1074" s="35">
        <f t="shared" ca="1" si="338"/>
        <v>2393.0944881889764</v>
      </c>
      <c r="AC1074" s="35">
        <f t="shared" ca="1" si="339"/>
        <v>2400</v>
      </c>
      <c r="AD1074" s="35">
        <f t="shared" ca="1" si="330"/>
        <v>6.9055118110236435</v>
      </c>
    </row>
    <row r="1075" spans="4:30" x14ac:dyDescent="0.25">
      <c r="D1075" s="37"/>
      <c r="E1075" s="37"/>
      <c r="F1075" s="37"/>
      <c r="G1075" s="37"/>
      <c r="O1075">
        <v>1069</v>
      </c>
      <c r="P1075">
        <f t="shared" si="340"/>
        <v>757</v>
      </c>
      <c r="Q1075">
        <f t="shared" si="341"/>
        <v>2</v>
      </c>
      <c r="R1075">
        <f t="shared" ca="1" si="342"/>
        <v>2</v>
      </c>
      <c r="S1075" t="str">
        <f t="shared" ca="1" si="329"/>
        <v>U-19e</v>
      </c>
      <c r="T1075" t="str">
        <f t="shared" ca="1" si="333"/>
        <v>WTA</v>
      </c>
      <c r="U1075" t="str">
        <f t="shared" ca="1" si="334"/>
        <v>DV</v>
      </c>
      <c r="V1075" s="37">
        <f t="shared" ca="1" si="335"/>
        <v>2393.0944881889764</v>
      </c>
      <c r="W1075" s="37">
        <f t="shared" ca="1" si="336"/>
        <v>2410.1548556430444</v>
      </c>
      <c r="X1075" s="37">
        <f t="shared" ca="1" si="345"/>
        <v>5</v>
      </c>
      <c r="Y1075" s="37">
        <f t="shared" ca="1" si="337"/>
        <v>6</v>
      </c>
      <c r="Z1075" s="35">
        <f t="shared" ca="1" si="343"/>
        <v>2400</v>
      </c>
      <c r="AA1075" s="35">
        <f t="shared" ca="1" si="346"/>
        <v>2800</v>
      </c>
      <c r="AB1075" s="35">
        <f t="shared" ca="1" si="338"/>
        <v>2400</v>
      </c>
      <c r="AC1075" s="35">
        <f t="shared" ca="1" si="339"/>
        <v>2410.1548556430444</v>
      </c>
      <c r="AD1075" s="35">
        <f t="shared" ca="1" si="330"/>
        <v>10.154855643044357</v>
      </c>
    </row>
    <row r="1076" spans="4:30" x14ac:dyDescent="0.25">
      <c r="D1076" s="37"/>
      <c r="E1076" s="37"/>
      <c r="F1076" s="37"/>
      <c r="G1076" s="37"/>
      <c r="O1076">
        <v>1070</v>
      </c>
      <c r="P1076">
        <f t="shared" si="340"/>
        <v>758</v>
      </c>
      <c r="Q1076">
        <f t="shared" si="341"/>
        <v>1</v>
      </c>
      <c r="R1076">
        <f t="shared" ca="1" si="342"/>
        <v>1</v>
      </c>
      <c r="S1076" t="str">
        <f t="shared" ca="1" si="329"/>
        <v>U-19e</v>
      </c>
      <c r="T1076" t="str">
        <f t="shared" ca="1" si="333"/>
        <v>TCU</v>
      </c>
      <c r="U1076" t="str">
        <f t="shared" ca="1" si="334"/>
        <v>AR</v>
      </c>
      <c r="V1076" s="37">
        <f t="shared" ca="1" si="335"/>
        <v>2410.1548556430444</v>
      </c>
      <c r="W1076" s="37">
        <f t="shared" ca="1" si="336"/>
        <v>2423.9343832020995</v>
      </c>
      <c r="X1076" s="37">
        <f t="shared" ca="1" si="345"/>
        <v>6</v>
      </c>
      <c r="Y1076" s="37">
        <f t="shared" ca="1" si="337"/>
        <v>6</v>
      </c>
      <c r="Z1076" s="35">
        <f t="shared" ca="1" si="343"/>
        <v>2400</v>
      </c>
      <c r="AA1076" s="35">
        <f t="shared" ca="1" si="346"/>
        <v>2800</v>
      </c>
      <c r="AB1076" s="35">
        <f t="shared" ca="1" si="338"/>
        <v>2410.1548556430444</v>
      </c>
      <c r="AC1076" s="35">
        <f t="shared" ca="1" si="339"/>
        <v>2423.9343832020995</v>
      </c>
      <c r="AD1076" s="35">
        <f t="shared" ca="1" si="330"/>
        <v>13.779527559055168</v>
      </c>
    </row>
    <row r="1077" spans="4:30" x14ac:dyDescent="0.25">
      <c r="D1077" s="37"/>
      <c r="E1077" s="37"/>
      <c r="F1077" s="37"/>
      <c r="G1077" s="37"/>
      <c r="O1077">
        <v>1071</v>
      </c>
      <c r="P1077">
        <f t="shared" si="340"/>
        <v>759</v>
      </c>
      <c r="Q1077">
        <f t="shared" si="341"/>
        <v>1</v>
      </c>
      <c r="R1077">
        <f t="shared" ca="1" si="342"/>
        <v>1</v>
      </c>
      <c r="S1077" t="str">
        <f t="shared" ca="1" si="329"/>
        <v>U-19e</v>
      </c>
      <c r="T1077" t="str">
        <f t="shared" ca="1" si="333"/>
        <v>WTA</v>
      </c>
      <c r="U1077" t="str">
        <f t="shared" ca="1" si="334"/>
        <v>DV</v>
      </c>
      <c r="V1077" s="37">
        <f t="shared" ca="1" si="335"/>
        <v>2423.9343832020995</v>
      </c>
      <c r="W1077" s="37">
        <f t="shared" ca="1" si="336"/>
        <v>2517.110236220472</v>
      </c>
      <c r="X1077" s="37">
        <f t="shared" ca="1" si="345"/>
        <v>6</v>
      </c>
      <c r="Y1077" s="37">
        <f t="shared" ca="1" si="337"/>
        <v>6</v>
      </c>
      <c r="Z1077" s="35">
        <f t="shared" ca="1" si="343"/>
        <v>2400</v>
      </c>
      <c r="AA1077" s="35">
        <f t="shared" ca="1" si="346"/>
        <v>2800</v>
      </c>
      <c r="AB1077" s="35">
        <f t="shared" ca="1" si="338"/>
        <v>2423.9343832020995</v>
      </c>
      <c r="AC1077" s="35">
        <f t="shared" ca="1" si="339"/>
        <v>2517.110236220472</v>
      </c>
      <c r="AD1077" s="35">
        <f t="shared" ca="1" si="330"/>
        <v>93.175853018372436</v>
      </c>
    </row>
    <row r="1078" spans="4:30" x14ac:dyDescent="0.25">
      <c r="D1078" s="37"/>
      <c r="E1078" s="37"/>
      <c r="F1078" s="37"/>
      <c r="G1078" s="37"/>
      <c r="O1078">
        <v>1072</v>
      </c>
      <c r="P1078">
        <f t="shared" si="340"/>
        <v>760</v>
      </c>
      <c r="Q1078">
        <f t="shared" si="341"/>
        <v>1</v>
      </c>
      <c r="R1078">
        <f t="shared" ca="1" si="342"/>
        <v>1</v>
      </c>
      <c r="S1078" t="str">
        <f t="shared" ca="1" si="329"/>
        <v>U-19e</v>
      </c>
      <c r="T1078" t="str">
        <f t="shared" ca="1" si="333"/>
        <v>TCU</v>
      </c>
      <c r="U1078" t="str">
        <f t="shared" ca="1" si="334"/>
        <v>AR</v>
      </c>
      <c r="V1078" s="37">
        <f t="shared" ca="1" si="335"/>
        <v>2517.110236220472</v>
      </c>
      <c r="W1078" s="37">
        <f t="shared" ca="1" si="336"/>
        <v>2524</v>
      </c>
      <c r="X1078" s="37">
        <f t="shared" ca="1" si="345"/>
        <v>6</v>
      </c>
      <c r="Y1078" s="37">
        <f t="shared" ca="1" si="337"/>
        <v>6</v>
      </c>
      <c r="Z1078" s="35">
        <f t="shared" ca="1" si="343"/>
        <v>2400</v>
      </c>
      <c r="AA1078" s="35">
        <f t="shared" ca="1" si="346"/>
        <v>2800</v>
      </c>
      <c r="AB1078" s="35">
        <f t="shared" ca="1" si="338"/>
        <v>2517.110236220472</v>
      </c>
      <c r="AC1078" s="35">
        <f t="shared" ca="1" si="339"/>
        <v>2524</v>
      </c>
      <c r="AD1078" s="35">
        <f t="shared" ca="1" si="330"/>
        <v>6.8897637795280389</v>
      </c>
    </row>
    <row r="1079" spans="4:30" x14ac:dyDescent="0.25">
      <c r="D1079" s="37"/>
      <c r="E1079" s="37"/>
      <c r="F1079" s="37"/>
      <c r="G1079" s="37"/>
      <c r="O1079">
        <v>1073</v>
      </c>
      <c r="P1079">
        <f t="shared" si="340"/>
        <v>761</v>
      </c>
      <c r="Q1079">
        <f t="shared" si="341"/>
        <v>1</v>
      </c>
      <c r="R1079">
        <f t="shared" ca="1" si="342"/>
        <v>1</v>
      </c>
      <c r="S1079" t="str">
        <f t="shared" ca="1" si="329"/>
        <v>U-19e</v>
      </c>
      <c r="T1079" t="str">
        <f t="shared" ca="1" si="333"/>
        <v>WTA</v>
      </c>
      <c r="U1079" t="str">
        <f t="shared" ca="1" si="334"/>
        <v>DV</v>
      </c>
      <c r="V1079" s="37">
        <f t="shared" ca="1" si="335"/>
        <v>2524</v>
      </c>
      <c r="W1079" s="37">
        <f t="shared" ca="1" si="336"/>
        <v>2591.9133858267714</v>
      </c>
      <c r="X1079" s="37">
        <f t="shared" ca="1" si="345"/>
        <v>6</v>
      </c>
      <c r="Y1079" s="37">
        <f t="shared" ca="1" si="337"/>
        <v>6</v>
      </c>
      <c r="Z1079" s="35">
        <f t="shared" ca="1" si="343"/>
        <v>2400</v>
      </c>
      <c r="AA1079" s="35">
        <f t="shared" ca="1" si="346"/>
        <v>2800</v>
      </c>
      <c r="AB1079" s="35">
        <f t="shared" ca="1" si="338"/>
        <v>2524</v>
      </c>
      <c r="AC1079" s="35">
        <f t="shared" ca="1" si="339"/>
        <v>2591.9133858267714</v>
      </c>
      <c r="AD1079" s="35">
        <f t="shared" ca="1" si="330"/>
        <v>67.913385826771446</v>
      </c>
    </row>
    <row r="1080" spans="4:30" x14ac:dyDescent="0.25">
      <c r="D1080" s="37"/>
      <c r="E1080" s="37"/>
      <c r="F1080" s="37"/>
      <c r="G1080" s="37"/>
      <c r="O1080">
        <v>1074</v>
      </c>
      <c r="P1080">
        <f t="shared" si="340"/>
        <v>762</v>
      </c>
      <c r="Q1080">
        <f t="shared" si="341"/>
        <v>1</v>
      </c>
      <c r="R1080">
        <f t="shared" ca="1" si="342"/>
        <v>1</v>
      </c>
      <c r="S1080" t="str">
        <f t="shared" ca="1" si="329"/>
        <v>U-19e</v>
      </c>
      <c r="T1080" t="str">
        <f t="shared" ca="1" si="333"/>
        <v>TCU</v>
      </c>
      <c r="U1080" t="str">
        <f t="shared" ca="1" si="334"/>
        <v>AR</v>
      </c>
      <c r="V1080" s="37">
        <f t="shared" ca="1" si="335"/>
        <v>2591.9133858267714</v>
      </c>
      <c r="W1080" s="37">
        <f t="shared" ca="1" si="336"/>
        <v>2603.0682414698167</v>
      </c>
      <c r="X1080" s="37">
        <f t="shared" ca="1" si="345"/>
        <v>6</v>
      </c>
      <c r="Y1080" s="37">
        <f t="shared" ca="1" si="337"/>
        <v>6</v>
      </c>
      <c r="Z1080" s="35">
        <f t="shared" ca="1" si="343"/>
        <v>2400</v>
      </c>
      <c r="AA1080" s="35">
        <f t="shared" ca="1" si="346"/>
        <v>2800</v>
      </c>
      <c r="AB1080" s="35">
        <f t="shared" ca="1" si="338"/>
        <v>2591.9133858267714</v>
      </c>
      <c r="AC1080" s="35">
        <f t="shared" ca="1" si="339"/>
        <v>2603.0682414698167</v>
      </c>
      <c r="AD1080" s="35">
        <f t="shared" ca="1" si="330"/>
        <v>11.154855643045266</v>
      </c>
    </row>
    <row r="1081" spans="4:30" x14ac:dyDescent="0.25">
      <c r="D1081" s="37"/>
      <c r="E1081" s="37"/>
      <c r="F1081" s="37"/>
      <c r="G1081" s="37"/>
      <c r="O1081">
        <v>1075</v>
      </c>
      <c r="P1081">
        <f t="shared" si="340"/>
        <v>763</v>
      </c>
      <c r="Q1081">
        <f t="shared" si="341"/>
        <v>1</v>
      </c>
      <c r="R1081">
        <f t="shared" ca="1" si="342"/>
        <v>2</v>
      </c>
      <c r="S1081" t="str">
        <f t="shared" ca="1" si="329"/>
        <v>U-19e</v>
      </c>
      <c r="T1081" t="str">
        <f t="shared" ca="1" si="333"/>
        <v>LFA</v>
      </c>
      <c r="U1081" t="str">
        <f t="shared" ca="1" si="334"/>
        <v>DV, AR</v>
      </c>
      <c r="V1081" s="37">
        <f t="shared" ca="1" si="335"/>
        <v>2603.0682414698167</v>
      </c>
      <c r="W1081" s="37">
        <f t="shared" ca="1" si="336"/>
        <v>2824</v>
      </c>
      <c r="X1081" s="37">
        <f t="shared" ca="1" si="345"/>
        <v>6</v>
      </c>
      <c r="Y1081" s="37">
        <f t="shared" ca="1" si="337"/>
        <v>6</v>
      </c>
      <c r="Z1081" s="35">
        <f t="shared" ca="1" si="343"/>
        <v>2400</v>
      </c>
      <c r="AA1081" s="35">
        <f t="shared" ca="1" si="346"/>
        <v>2800</v>
      </c>
      <c r="AB1081" s="35">
        <f t="shared" ca="1" si="338"/>
        <v>2603.0682414698167</v>
      </c>
      <c r="AC1081" s="35">
        <f t="shared" ca="1" si="339"/>
        <v>2800</v>
      </c>
      <c r="AD1081" s="35">
        <f t="shared" ca="1" si="330"/>
        <v>196.93175853018329</v>
      </c>
    </row>
    <row r="1082" spans="4:30" x14ac:dyDescent="0.25">
      <c r="D1082" s="37"/>
      <c r="E1082" s="37"/>
      <c r="F1082" s="37"/>
      <c r="G1082" s="37"/>
      <c r="O1082">
        <v>1076</v>
      </c>
      <c r="P1082">
        <f t="shared" si="340"/>
        <v>763</v>
      </c>
      <c r="Q1082">
        <f t="shared" si="341"/>
        <v>2</v>
      </c>
      <c r="R1082">
        <f t="shared" ca="1" si="342"/>
        <v>2</v>
      </c>
      <c r="S1082" t="str">
        <f t="shared" ca="1" si="329"/>
        <v>U-19e</v>
      </c>
      <c r="T1082" t="str">
        <f t="shared" ca="1" si="333"/>
        <v>LFA</v>
      </c>
      <c r="U1082" t="str">
        <f t="shared" ca="1" si="334"/>
        <v>DV, AR</v>
      </c>
      <c r="V1082" s="37">
        <f t="shared" ca="1" si="335"/>
        <v>2603.0682414698167</v>
      </c>
      <c r="W1082" s="37">
        <f t="shared" ca="1" si="336"/>
        <v>2824</v>
      </c>
      <c r="X1082" s="37">
        <f t="shared" ca="1" si="345"/>
        <v>6</v>
      </c>
      <c r="Y1082" s="37">
        <f t="shared" ca="1" si="337"/>
        <v>7</v>
      </c>
      <c r="Z1082" s="35">
        <f t="shared" ca="1" si="343"/>
        <v>2800</v>
      </c>
      <c r="AA1082" s="35">
        <f t="shared" ca="1" si="346"/>
        <v>3200</v>
      </c>
      <c r="AB1082" s="35">
        <f t="shared" ca="1" si="338"/>
        <v>2800</v>
      </c>
      <c r="AC1082" s="35">
        <f t="shared" ca="1" si="339"/>
        <v>2824</v>
      </c>
      <c r="AD1082" s="35">
        <f t="shared" ca="1" si="330"/>
        <v>24</v>
      </c>
    </row>
    <row r="1083" spans="4:30" x14ac:dyDescent="0.25">
      <c r="D1083" s="37"/>
      <c r="E1083" s="37"/>
      <c r="F1083" s="37"/>
      <c r="G1083" s="37"/>
      <c r="O1083">
        <v>1077</v>
      </c>
      <c r="P1083">
        <f t="shared" si="340"/>
        <v>764</v>
      </c>
      <c r="Q1083">
        <f t="shared" si="341"/>
        <v>1</v>
      </c>
      <c r="R1083">
        <f t="shared" ca="1" si="342"/>
        <v>1</v>
      </c>
      <c r="S1083" t="str">
        <f t="shared" ca="1" si="329"/>
        <v>U-19g</v>
      </c>
      <c r="T1083" t="str">
        <f t="shared" ca="1" si="333"/>
        <v>TCU</v>
      </c>
      <c r="U1083" t="str">
        <f t="shared" ca="1" si="334"/>
        <v>ZC</v>
      </c>
      <c r="V1083" s="37">
        <f t="shared" ca="1" si="335"/>
        <v>0</v>
      </c>
      <c r="W1083" s="37">
        <f t="shared" ca="1" si="336"/>
        <v>22.973753280839901</v>
      </c>
      <c r="X1083" s="37">
        <f t="shared" ca="1" si="345"/>
        <v>0</v>
      </c>
      <c r="Y1083" s="37">
        <f t="shared" ca="1" si="337"/>
        <v>0</v>
      </c>
      <c r="Z1083" s="35">
        <f t="shared" ca="1" si="343"/>
        <v>0</v>
      </c>
      <c r="AA1083" s="35">
        <f t="shared" ca="1" si="346"/>
        <v>400</v>
      </c>
      <c r="AB1083" s="35">
        <f t="shared" ca="1" si="338"/>
        <v>0</v>
      </c>
      <c r="AC1083" s="35">
        <f t="shared" ca="1" si="339"/>
        <v>22.973753280839901</v>
      </c>
      <c r="AD1083" s="35">
        <f t="shared" ca="1" si="330"/>
        <v>22.973753280839901</v>
      </c>
    </row>
    <row r="1084" spans="4:30" x14ac:dyDescent="0.25">
      <c r="D1084" s="37"/>
      <c r="E1084" s="37"/>
      <c r="F1084" s="37"/>
      <c r="G1084" s="37"/>
      <c r="O1084">
        <v>1078</v>
      </c>
      <c r="P1084">
        <f t="shared" si="340"/>
        <v>765</v>
      </c>
      <c r="Q1084">
        <f t="shared" si="341"/>
        <v>1</v>
      </c>
      <c r="R1084">
        <f t="shared" ca="1" si="342"/>
        <v>1</v>
      </c>
      <c r="S1084" t="str">
        <f t="shared" ca="1" si="329"/>
        <v>U-19g</v>
      </c>
      <c r="T1084" t="str">
        <f t="shared" ca="1" si="333"/>
        <v>LFA</v>
      </c>
      <c r="U1084" t="str">
        <f t="shared" ca="1" si="334"/>
        <v>PI</v>
      </c>
      <c r="V1084" s="37">
        <f t="shared" ca="1" si="335"/>
        <v>22.973753280839901</v>
      </c>
      <c r="W1084" s="37">
        <f t="shared" ca="1" si="336"/>
        <v>75.139107611548297</v>
      </c>
      <c r="X1084" s="37">
        <f t="shared" ca="1" si="345"/>
        <v>0</v>
      </c>
      <c r="Y1084" s="37">
        <f t="shared" ca="1" si="337"/>
        <v>0</v>
      </c>
      <c r="Z1084" s="35">
        <f t="shared" ca="1" si="343"/>
        <v>0</v>
      </c>
      <c r="AA1084" s="35">
        <f t="shared" ca="1" si="346"/>
        <v>400</v>
      </c>
      <c r="AB1084" s="35">
        <f t="shared" ca="1" si="338"/>
        <v>22.973753280839901</v>
      </c>
      <c r="AC1084" s="35">
        <f t="shared" ca="1" si="339"/>
        <v>75.139107611548297</v>
      </c>
      <c r="AD1084" s="35">
        <f t="shared" ca="1" si="330"/>
        <v>52.165354330708396</v>
      </c>
    </row>
    <row r="1085" spans="4:30" x14ac:dyDescent="0.25">
      <c r="D1085" s="37"/>
      <c r="E1085" s="37"/>
      <c r="F1085" s="37"/>
      <c r="G1085" s="37"/>
      <c r="O1085">
        <v>1079</v>
      </c>
      <c r="P1085">
        <f t="shared" si="340"/>
        <v>766</v>
      </c>
      <c r="Q1085">
        <f t="shared" si="341"/>
        <v>1</v>
      </c>
      <c r="R1085">
        <f t="shared" ca="1" si="342"/>
        <v>1</v>
      </c>
      <c r="S1085" t="str">
        <f t="shared" ca="1" si="329"/>
        <v>U-19g</v>
      </c>
      <c r="T1085" t="str">
        <f t="shared" ca="1" si="333"/>
        <v>TCU</v>
      </c>
      <c r="U1085" t="str">
        <f t="shared" ca="1" si="334"/>
        <v>ZE</v>
      </c>
      <c r="V1085" s="37">
        <f t="shared" ca="1" si="335"/>
        <v>75.139107611548297</v>
      </c>
      <c r="W1085" s="37">
        <f t="shared" ca="1" si="336"/>
        <v>167.98687664042018</v>
      </c>
      <c r="X1085" s="37">
        <f t="shared" ca="1" si="345"/>
        <v>0</v>
      </c>
      <c r="Y1085" s="37">
        <f t="shared" ca="1" si="337"/>
        <v>0</v>
      </c>
      <c r="Z1085" s="35">
        <f t="shared" ca="1" si="343"/>
        <v>0</v>
      </c>
      <c r="AA1085" s="35">
        <f t="shared" ca="1" si="346"/>
        <v>400</v>
      </c>
      <c r="AB1085" s="35">
        <f t="shared" ca="1" si="338"/>
        <v>75.139107611548297</v>
      </c>
      <c r="AC1085" s="35">
        <f t="shared" ca="1" si="339"/>
        <v>167.98687664042018</v>
      </c>
      <c r="AD1085" s="35">
        <f t="shared" ca="1" si="330"/>
        <v>92.84776902887188</v>
      </c>
    </row>
    <row r="1086" spans="4:30" x14ac:dyDescent="0.25">
      <c r="D1086" s="37"/>
      <c r="E1086" s="37"/>
      <c r="F1086" s="37"/>
      <c r="G1086" s="37"/>
      <c r="O1086">
        <v>1080</v>
      </c>
      <c r="P1086">
        <f t="shared" si="340"/>
        <v>767</v>
      </c>
      <c r="Q1086">
        <f t="shared" si="341"/>
        <v>1</v>
      </c>
      <c r="R1086">
        <f t="shared" ca="1" si="342"/>
        <v>2</v>
      </c>
      <c r="S1086" t="str">
        <f t="shared" ref="S1086:S1149" ca="1" si="347">OFFSET($A$6,P1086,0)</f>
        <v>U-19g</v>
      </c>
      <c r="T1086" t="str">
        <f t="shared" ca="1" si="333"/>
        <v>TCU</v>
      </c>
      <c r="U1086" t="str">
        <f t="shared" ca="1" si="334"/>
        <v>ZE</v>
      </c>
      <c r="V1086" s="37">
        <f t="shared" ca="1" si="335"/>
        <v>167.98687664042018</v>
      </c>
      <c r="W1086" s="37">
        <f t="shared" ca="1" si="336"/>
        <v>752.96062992125962</v>
      </c>
      <c r="X1086" s="37">
        <f t="shared" ca="1" si="345"/>
        <v>0</v>
      </c>
      <c r="Y1086" s="37">
        <f t="shared" ca="1" si="337"/>
        <v>0</v>
      </c>
      <c r="Z1086" s="35">
        <f t="shared" ca="1" si="343"/>
        <v>0</v>
      </c>
      <c r="AA1086" s="35">
        <f t="shared" ca="1" si="346"/>
        <v>400</v>
      </c>
      <c r="AB1086" s="35">
        <f t="shared" ca="1" si="338"/>
        <v>167.98687664042018</v>
      </c>
      <c r="AC1086" s="35">
        <f t="shared" ca="1" si="339"/>
        <v>400</v>
      </c>
      <c r="AD1086" s="35">
        <f t="shared" ref="AD1086:AD1149" ca="1" si="348">AC1086-AB1086</f>
        <v>232.01312335957982</v>
      </c>
    </row>
    <row r="1087" spans="4:30" x14ac:dyDescent="0.25">
      <c r="D1087" s="37"/>
      <c r="E1087" s="37"/>
      <c r="F1087" s="37"/>
      <c r="G1087" s="37"/>
      <c r="O1087">
        <v>1081</v>
      </c>
      <c r="P1087">
        <f t="shared" si="340"/>
        <v>767</v>
      </c>
      <c r="Q1087">
        <f t="shared" si="341"/>
        <v>2</v>
      </c>
      <c r="R1087">
        <f t="shared" ca="1" si="342"/>
        <v>2</v>
      </c>
      <c r="S1087" t="str">
        <f t="shared" ca="1" si="347"/>
        <v>U-19g</v>
      </c>
      <c r="T1087" t="str">
        <f t="shared" ca="1" si="333"/>
        <v>TCU</v>
      </c>
      <c r="U1087" t="str">
        <f t="shared" ca="1" si="334"/>
        <v>ZE</v>
      </c>
      <c r="V1087" s="37">
        <f t="shared" ca="1" si="335"/>
        <v>167.98687664042018</v>
      </c>
      <c r="W1087" s="37">
        <f t="shared" ca="1" si="336"/>
        <v>752.96062992125962</v>
      </c>
      <c r="X1087" s="37">
        <f t="shared" ca="1" si="345"/>
        <v>0</v>
      </c>
      <c r="Y1087" s="37">
        <f t="shared" ca="1" si="337"/>
        <v>1</v>
      </c>
      <c r="Z1087" s="35">
        <f t="shared" ca="1" si="343"/>
        <v>400</v>
      </c>
      <c r="AA1087" s="35">
        <f t="shared" ca="1" si="346"/>
        <v>800</v>
      </c>
      <c r="AB1087" s="35">
        <f t="shared" ca="1" si="338"/>
        <v>400</v>
      </c>
      <c r="AC1087" s="35">
        <f t="shared" ca="1" si="339"/>
        <v>752.96062992125962</v>
      </c>
      <c r="AD1087" s="35">
        <f t="shared" ca="1" si="348"/>
        <v>352.96062992125962</v>
      </c>
    </row>
    <row r="1088" spans="4:30" x14ac:dyDescent="0.25">
      <c r="D1088" s="37"/>
      <c r="E1088" s="37"/>
      <c r="F1088" s="37"/>
      <c r="G1088" s="37"/>
      <c r="O1088">
        <v>1082</v>
      </c>
      <c r="P1088">
        <f t="shared" si="340"/>
        <v>768</v>
      </c>
      <c r="Q1088">
        <f t="shared" si="341"/>
        <v>1</v>
      </c>
      <c r="R1088">
        <f t="shared" ca="1" si="342"/>
        <v>2</v>
      </c>
      <c r="S1088" t="str">
        <f t="shared" ca="1" si="347"/>
        <v>U-19g</v>
      </c>
      <c r="T1088" t="str">
        <f t="shared" ca="1" si="333"/>
        <v>LFA</v>
      </c>
      <c r="U1088" t="str">
        <f t="shared" ca="1" si="334"/>
        <v>DV</v>
      </c>
      <c r="V1088" s="37">
        <f t="shared" ca="1" si="335"/>
        <v>752.96062992125962</v>
      </c>
      <c r="W1088" s="37">
        <f t="shared" ca="1" si="336"/>
        <v>830.060367454068</v>
      </c>
      <c r="X1088" s="37">
        <f t="shared" ca="1" si="345"/>
        <v>1</v>
      </c>
      <c r="Y1088" s="37">
        <f t="shared" ca="1" si="337"/>
        <v>1</v>
      </c>
      <c r="Z1088" s="35">
        <f t="shared" ca="1" si="343"/>
        <v>400</v>
      </c>
      <c r="AA1088" s="35">
        <f t="shared" ca="1" si="346"/>
        <v>800</v>
      </c>
      <c r="AB1088" s="35">
        <f t="shared" ca="1" si="338"/>
        <v>752.96062992125962</v>
      </c>
      <c r="AC1088" s="35">
        <f t="shared" ca="1" si="339"/>
        <v>800</v>
      </c>
      <c r="AD1088" s="35">
        <f t="shared" ca="1" si="348"/>
        <v>47.039370078740376</v>
      </c>
    </row>
    <row r="1089" spans="4:30" x14ac:dyDescent="0.25">
      <c r="D1089" s="37"/>
      <c r="E1089" s="37"/>
      <c r="F1089" s="37"/>
      <c r="G1089" s="37"/>
      <c r="O1089">
        <v>1083</v>
      </c>
      <c r="P1089">
        <f t="shared" si="340"/>
        <v>768</v>
      </c>
      <c r="Q1089">
        <f t="shared" si="341"/>
        <v>2</v>
      </c>
      <c r="R1089">
        <f t="shared" ca="1" si="342"/>
        <v>2</v>
      </c>
      <c r="S1089" t="str">
        <f t="shared" ca="1" si="347"/>
        <v>U-19g</v>
      </c>
      <c r="T1089" t="str">
        <f t="shared" ca="1" si="333"/>
        <v>LFA</v>
      </c>
      <c r="U1089" t="str">
        <f t="shared" ca="1" si="334"/>
        <v>DV</v>
      </c>
      <c r="V1089" s="37">
        <f t="shared" ca="1" si="335"/>
        <v>752.96062992125962</v>
      </c>
      <c r="W1089" s="37">
        <f t="shared" ca="1" si="336"/>
        <v>830.060367454068</v>
      </c>
      <c r="X1089" s="37">
        <f t="shared" ca="1" si="345"/>
        <v>1</v>
      </c>
      <c r="Y1089" s="37">
        <f t="shared" ca="1" si="337"/>
        <v>2</v>
      </c>
      <c r="Z1089" s="35">
        <f t="shared" ca="1" si="343"/>
        <v>800</v>
      </c>
      <c r="AA1089" s="35">
        <f t="shared" ca="1" si="346"/>
        <v>1200</v>
      </c>
      <c r="AB1089" s="35">
        <f t="shared" ca="1" si="338"/>
        <v>800</v>
      </c>
      <c r="AC1089" s="35">
        <f t="shared" ca="1" si="339"/>
        <v>830.060367454068</v>
      </c>
      <c r="AD1089" s="35">
        <f t="shared" ca="1" si="348"/>
        <v>30.060367454068</v>
      </c>
    </row>
    <row r="1090" spans="4:30" x14ac:dyDescent="0.25">
      <c r="D1090" s="37"/>
      <c r="E1090" s="37"/>
      <c r="F1090" s="37"/>
      <c r="G1090" s="37"/>
      <c r="O1090">
        <v>1084</v>
      </c>
      <c r="P1090">
        <f t="shared" si="340"/>
        <v>769</v>
      </c>
      <c r="Q1090">
        <f t="shared" si="341"/>
        <v>1</v>
      </c>
      <c r="R1090">
        <f t="shared" ca="1" si="342"/>
        <v>1</v>
      </c>
      <c r="S1090" t="str">
        <f t="shared" ca="1" si="347"/>
        <v>U-19g</v>
      </c>
      <c r="T1090" t="str">
        <f t="shared" ca="1" si="333"/>
        <v>TCU</v>
      </c>
      <c r="U1090" t="str">
        <f t="shared" ca="1" si="334"/>
        <v>ZE</v>
      </c>
      <c r="V1090" s="37">
        <f t="shared" ca="1" si="335"/>
        <v>830.060367454068</v>
      </c>
      <c r="W1090" s="37">
        <f t="shared" ca="1" si="336"/>
        <v>1036.0971128608921</v>
      </c>
      <c r="X1090" s="37">
        <f t="shared" ca="1" si="345"/>
        <v>2</v>
      </c>
      <c r="Y1090" s="37">
        <f t="shared" ca="1" si="337"/>
        <v>2</v>
      </c>
      <c r="Z1090" s="35">
        <f t="shared" ca="1" si="343"/>
        <v>800</v>
      </c>
      <c r="AA1090" s="35">
        <f t="shared" ca="1" si="346"/>
        <v>1200</v>
      </c>
      <c r="AB1090" s="35">
        <f t="shared" ca="1" si="338"/>
        <v>830.060367454068</v>
      </c>
      <c r="AC1090" s="35">
        <f t="shared" ca="1" si="339"/>
        <v>1036.0971128608921</v>
      </c>
      <c r="AD1090" s="35">
        <f t="shared" ca="1" si="348"/>
        <v>206.03674540682414</v>
      </c>
    </row>
    <row r="1091" spans="4:30" x14ac:dyDescent="0.25">
      <c r="D1091" s="37"/>
      <c r="E1091" s="37"/>
      <c r="F1091" s="37"/>
      <c r="G1091" s="37"/>
      <c r="O1091">
        <v>1085</v>
      </c>
      <c r="P1091">
        <f t="shared" si="340"/>
        <v>770</v>
      </c>
      <c r="Q1091">
        <f t="shared" si="341"/>
        <v>1</v>
      </c>
      <c r="R1091">
        <f t="shared" ca="1" si="342"/>
        <v>2</v>
      </c>
      <c r="S1091" t="str">
        <f t="shared" ca="1" si="347"/>
        <v>U-19g</v>
      </c>
      <c r="T1091" t="str">
        <f t="shared" ca="1" si="333"/>
        <v>LFA</v>
      </c>
      <c r="U1091" t="str">
        <f t="shared" ca="1" si="334"/>
        <v>DV</v>
      </c>
      <c r="V1091" s="37">
        <f t="shared" ca="1" si="335"/>
        <v>1036.0971128608921</v>
      </c>
      <c r="W1091" s="37">
        <f t="shared" ca="1" si="336"/>
        <v>1229.9947506561675</v>
      </c>
      <c r="X1091" s="37">
        <f t="shared" ca="1" si="345"/>
        <v>2</v>
      </c>
      <c r="Y1091" s="37">
        <f t="shared" ca="1" si="337"/>
        <v>2</v>
      </c>
      <c r="Z1091" s="35">
        <f t="shared" ca="1" si="343"/>
        <v>800</v>
      </c>
      <c r="AA1091" s="35">
        <f t="shared" ca="1" si="346"/>
        <v>1200</v>
      </c>
      <c r="AB1091" s="35">
        <f t="shared" ca="1" si="338"/>
        <v>1036.0971128608921</v>
      </c>
      <c r="AC1091" s="35">
        <f t="shared" ca="1" si="339"/>
        <v>1200</v>
      </c>
      <c r="AD1091" s="35">
        <f t="shared" ca="1" si="348"/>
        <v>163.90288713910786</v>
      </c>
    </row>
    <row r="1092" spans="4:30" x14ac:dyDescent="0.25">
      <c r="D1092" s="37"/>
      <c r="E1092" s="37"/>
      <c r="F1092" s="37"/>
      <c r="G1092" s="37"/>
      <c r="O1092">
        <v>1086</v>
      </c>
      <c r="P1092">
        <f t="shared" si="340"/>
        <v>770</v>
      </c>
      <c r="Q1092">
        <f t="shared" si="341"/>
        <v>2</v>
      </c>
      <c r="R1092">
        <f t="shared" ca="1" si="342"/>
        <v>2</v>
      </c>
      <c r="S1092" t="str">
        <f t="shared" ca="1" si="347"/>
        <v>U-19g</v>
      </c>
      <c r="T1092" t="str">
        <f t="shared" ca="1" si="333"/>
        <v>LFA</v>
      </c>
      <c r="U1092" t="str">
        <f t="shared" ca="1" si="334"/>
        <v>DV</v>
      </c>
      <c r="V1092" s="37">
        <f t="shared" ca="1" si="335"/>
        <v>1036.0971128608921</v>
      </c>
      <c r="W1092" s="37">
        <f t="shared" ca="1" si="336"/>
        <v>1229.9947506561675</v>
      </c>
      <c r="X1092" s="37">
        <f t="shared" ca="1" si="345"/>
        <v>2</v>
      </c>
      <c r="Y1092" s="37">
        <f t="shared" ca="1" si="337"/>
        <v>3</v>
      </c>
      <c r="Z1092" s="35">
        <f t="shared" ca="1" si="343"/>
        <v>1200</v>
      </c>
      <c r="AA1092" s="35">
        <f t="shared" ca="1" si="346"/>
        <v>1600</v>
      </c>
      <c r="AB1092" s="35">
        <f t="shared" ca="1" si="338"/>
        <v>1200</v>
      </c>
      <c r="AC1092" s="35">
        <f t="shared" ca="1" si="339"/>
        <v>1229.9947506561675</v>
      </c>
      <c r="AD1092" s="35">
        <f t="shared" ca="1" si="348"/>
        <v>29.994750656167525</v>
      </c>
    </row>
    <row r="1093" spans="4:30" x14ac:dyDescent="0.25">
      <c r="D1093" s="37"/>
      <c r="E1093" s="37"/>
      <c r="F1093" s="37"/>
      <c r="G1093" s="37"/>
      <c r="O1093">
        <v>1087</v>
      </c>
      <c r="P1093">
        <f t="shared" si="340"/>
        <v>771</v>
      </c>
      <c r="Q1093">
        <f t="shared" si="341"/>
        <v>1</v>
      </c>
      <c r="R1093">
        <f t="shared" ca="1" si="342"/>
        <v>1</v>
      </c>
      <c r="S1093" t="str">
        <f t="shared" ca="1" si="347"/>
        <v>U-20 WW</v>
      </c>
      <c r="T1093" t="str">
        <f t="shared" ca="1" si="333"/>
        <v>LFA</v>
      </c>
      <c r="U1093" t="str">
        <f t="shared" ca="1" si="334"/>
        <v>DV</v>
      </c>
      <c r="V1093" s="37">
        <f t="shared" ca="1" si="335"/>
        <v>0</v>
      </c>
      <c r="W1093" s="37">
        <f t="shared" ca="1" si="336"/>
        <v>97.934383202099525</v>
      </c>
      <c r="X1093" s="37">
        <f t="shared" ca="1" si="345"/>
        <v>0</v>
      </c>
      <c r="Y1093" s="37">
        <f t="shared" ca="1" si="337"/>
        <v>0</v>
      </c>
      <c r="Z1093" s="35">
        <f t="shared" ca="1" si="343"/>
        <v>0</v>
      </c>
      <c r="AA1093" s="35">
        <f t="shared" ca="1" si="346"/>
        <v>400</v>
      </c>
      <c r="AB1093" s="35">
        <f t="shared" ca="1" si="338"/>
        <v>0</v>
      </c>
      <c r="AC1093" s="35">
        <f t="shared" ca="1" si="339"/>
        <v>97.934383202099525</v>
      </c>
      <c r="AD1093" s="35">
        <f t="shared" ca="1" si="348"/>
        <v>97.934383202099525</v>
      </c>
    </row>
    <row r="1094" spans="4:30" x14ac:dyDescent="0.25">
      <c r="D1094" s="37"/>
      <c r="E1094" s="37"/>
      <c r="F1094" s="37"/>
      <c r="G1094" s="37"/>
      <c r="O1094">
        <v>1088</v>
      </c>
      <c r="P1094">
        <f t="shared" si="340"/>
        <v>772</v>
      </c>
      <c r="Q1094">
        <f t="shared" si="341"/>
        <v>1</v>
      </c>
      <c r="R1094">
        <f t="shared" ca="1" si="342"/>
        <v>1</v>
      </c>
      <c r="S1094" t="str">
        <f t="shared" ca="1" si="347"/>
        <v>U-20 WW</v>
      </c>
      <c r="T1094" t="str">
        <f t="shared" ca="1" si="333"/>
        <v>LFA</v>
      </c>
      <c r="U1094" t="str">
        <f t="shared" ca="1" si="334"/>
        <v>DV</v>
      </c>
      <c r="V1094" s="37">
        <f t="shared" ca="1" si="335"/>
        <v>97.934383202099525</v>
      </c>
      <c r="W1094" s="37">
        <f t="shared" ca="1" si="336"/>
        <v>128.11811023622022</v>
      </c>
      <c r="X1094" s="37">
        <f t="shared" ca="1" si="345"/>
        <v>0</v>
      </c>
      <c r="Y1094" s="37">
        <f t="shared" ca="1" si="337"/>
        <v>0</v>
      </c>
      <c r="Z1094" s="35">
        <f t="shared" ca="1" si="343"/>
        <v>0</v>
      </c>
      <c r="AA1094" s="35">
        <f t="shared" ca="1" si="346"/>
        <v>400</v>
      </c>
      <c r="AB1094" s="35">
        <f t="shared" ca="1" si="338"/>
        <v>97.934383202099525</v>
      </c>
      <c r="AC1094" s="35">
        <f t="shared" ca="1" si="339"/>
        <v>128.11811023622022</v>
      </c>
      <c r="AD1094" s="35">
        <f t="shared" ca="1" si="348"/>
        <v>30.183727034120693</v>
      </c>
    </row>
    <row r="1095" spans="4:30" x14ac:dyDescent="0.25">
      <c r="D1095" s="37"/>
      <c r="E1095" s="37"/>
      <c r="F1095" s="37"/>
      <c r="G1095" s="37"/>
      <c r="O1095">
        <v>1089</v>
      </c>
      <c r="P1095">
        <f t="shared" si="340"/>
        <v>773</v>
      </c>
      <c r="Q1095">
        <f t="shared" si="341"/>
        <v>1</v>
      </c>
      <c r="R1095">
        <f t="shared" ca="1" si="342"/>
        <v>2</v>
      </c>
      <c r="S1095" t="str">
        <f t="shared" ca="1" si="347"/>
        <v>U-20 WW</v>
      </c>
      <c r="T1095" t="str">
        <f t="shared" ref="T1095:T1158" ca="1" si="349">OFFSET($B$6,$P1095,0)</f>
        <v>TCU</v>
      </c>
      <c r="U1095" t="str">
        <f t="shared" ref="U1095:U1158" ca="1" si="350">OFFSET($C$6,$P1095,0)</f>
        <v>ZE</v>
      </c>
      <c r="V1095" s="37">
        <f t="shared" ref="V1095:V1158" ca="1" si="351">OFFSET($I$6,$P1095,0)</f>
        <v>128.11811023622022</v>
      </c>
      <c r="W1095" s="37">
        <f t="shared" ref="W1095:W1158" ca="1" si="352">OFFSET($J$6,$P1095,0)</f>
        <v>774.11548556430444</v>
      </c>
      <c r="X1095" s="37">
        <f t="shared" ca="1" si="345"/>
        <v>0</v>
      </c>
      <c r="Y1095" s="37">
        <f t="shared" ref="Y1095:Y1158" ca="1" si="353">IF(Q1095=1,X1095,Y1094+1)</f>
        <v>0</v>
      </c>
      <c r="Z1095" s="35">
        <f t="shared" ca="1" si="343"/>
        <v>0</v>
      </c>
      <c r="AA1095" s="35">
        <f t="shared" ca="1" si="346"/>
        <v>400</v>
      </c>
      <c r="AB1095" s="35">
        <f t="shared" ref="AB1095:AB1158" ca="1" si="354">IF(Q1095=1,V1095,Z1095)</f>
        <v>128.11811023622022</v>
      </c>
      <c r="AC1095" s="35">
        <f t="shared" ref="AC1095:AC1158" ca="1" si="355">IF(Q1095=R1095,W1095,AA1095)</f>
        <v>400</v>
      </c>
      <c r="AD1095" s="35">
        <f t="shared" ca="1" si="348"/>
        <v>271.88188976377978</v>
      </c>
    </row>
    <row r="1096" spans="4:30" x14ac:dyDescent="0.25">
      <c r="D1096" s="37"/>
      <c r="E1096" s="37"/>
      <c r="F1096" s="37"/>
      <c r="G1096" s="37"/>
      <c r="O1096">
        <v>1090</v>
      </c>
      <c r="P1096">
        <f t="shared" ref="P1096:P1159" si="356">MATCH(O1096,$L$7:$L$99991)</f>
        <v>773</v>
      </c>
      <c r="Q1096">
        <f t="shared" ref="Q1096:Q1159" si="357">IF(P1096=P1095,Q1095+1,1)</f>
        <v>2</v>
      </c>
      <c r="R1096">
        <f t="shared" ref="R1096:R1159" ca="1" si="358">OFFSET($K$6,P1096,0)</f>
        <v>2</v>
      </c>
      <c r="S1096" t="str">
        <f t="shared" ca="1" si="347"/>
        <v>U-20 WW</v>
      </c>
      <c r="T1096" t="str">
        <f t="shared" ca="1" si="349"/>
        <v>TCU</v>
      </c>
      <c r="U1096" t="str">
        <f t="shared" ca="1" si="350"/>
        <v>ZE</v>
      </c>
      <c r="V1096" s="37">
        <f t="shared" ca="1" si="351"/>
        <v>128.11811023622022</v>
      </c>
      <c r="W1096" s="37">
        <f t="shared" ca="1" si="352"/>
        <v>774.11548556430444</v>
      </c>
      <c r="X1096" s="37">
        <f t="shared" ca="1" si="345"/>
        <v>0</v>
      </c>
      <c r="Y1096" s="37">
        <f t="shared" ca="1" si="353"/>
        <v>1</v>
      </c>
      <c r="Z1096" s="35">
        <f t="shared" ref="Z1096:Z1159" ca="1" si="359">AA1096-400</f>
        <v>400</v>
      </c>
      <c r="AA1096" s="35">
        <f t="shared" ca="1" si="346"/>
        <v>800</v>
      </c>
      <c r="AB1096" s="35">
        <f t="shared" ca="1" si="354"/>
        <v>400</v>
      </c>
      <c r="AC1096" s="35">
        <f t="shared" ca="1" si="355"/>
        <v>774.11548556430444</v>
      </c>
      <c r="AD1096" s="35">
        <f t="shared" ca="1" si="348"/>
        <v>374.11548556430444</v>
      </c>
    </row>
    <row r="1097" spans="4:30" x14ac:dyDescent="0.25">
      <c r="D1097" s="37"/>
      <c r="E1097" s="37"/>
      <c r="F1097" s="37"/>
      <c r="G1097" s="37"/>
      <c r="O1097">
        <v>1091</v>
      </c>
      <c r="P1097">
        <f t="shared" si="356"/>
        <v>774</v>
      </c>
      <c r="Q1097">
        <f t="shared" si="357"/>
        <v>1</v>
      </c>
      <c r="R1097">
        <f t="shared" ca="1" si="358"/>
        <v>2</v>
      </c>
      <c r="S1097" t="str">
        <f t="shared" ca="1" si="347"/>
        <v>U-20 WW</v>
      </c>
      <c r="T1097" t="str">
        <f t="shared" ca="1" si="349"/>
        <v>LFA</v>
      </c>
      <c r="U1097" t="str">
        <f t="shared" ca="1" si="350"/>
        <v>DV, GL</v>
      </c>
      <c r="V1097" s="37">
        <f t="shared" ca="1" si="351"/>
        <v>774.11548556430444</v>
      </c>
      <c r="W1097" s="37">
        <f t="shared" ca="1" si="352"/>
        <v>953.90551181102364</v>
      </c>
      <c r="X1097" s="37">
        <f t="shared" ca="1" si="345"/>
        <v>1</v>
      </c>
      <c r="Y1097" s="37">
        <f t="shared" ca="1" si="353"/>
        <v>1</v>
      </c>
      <c r="Z1097" s="35">
        <f t="shared" ca="1" si="359"/>
        <v>400</v>
      </c>
      <c r="AA1097" s="35">
        <f t="shared" ca="1" si="346"/>
        <v>800</v>
      </c>
      <c r="AB1097" s="35">
        <f t="shared" ca="1" si="354"/>
        <v>774.11548556430444</v>
      </c>
      <c r="AC1097" s="35">
        <f t="shared" ca="1" si="355"/>
        <v>800</v>
      </c>
      <c r="AD1097" s="35">
        <f t="shared" ca="1" si="348"/>
        <v>25.884514435695564</v>
      </c>
    </row>
    <row r="1098" spans="4:30" x14ac:dyDescent="0.25">
      <c r="D1098" s="37"/>
      <c r="E1098" s="37"/>
      <c r="F1098" s="37"/>
      <c r="G1098" s="37"/>
      <c r="O1098">
        <v>1092</v>
      </c>
      <c r="P1098">
        <f t="shared" si="356"/>
        <v>774</v>
      </c>
      <c r="Q1098">
        <f t="shared" si="357"/>
        <v>2</v>
      </c>
      <c r="R1098">
        <f t="shared" ca="1" si="358"/>
        <v>2</v>
      </c>
      <c r="S1098" t="str">
        <f t="shared" ca="1" si="347"/>
        <v>U-20 WW</v>
      </c>
      <c r="T1098" t="str">
        <f t="shared" ca="1" si="349"/>
        <v>LFA</v>
      </c>
      <c r="U1098" t="str">
        <f t="shared" ca="1" si="350"/>
        <v>DV, GL</v>
      </c>
      <c r="V1098" s="37">
        <f t="shared" ca="1" si="351"/>
        <v>774.11548556430444</v>
      </c>
      <c r="W1098" s="37">
        <f t="shared" ca="1" si="352"/>
        <v>953.90551181102364</v>
      </c>
      <c r="X1098" s="37">
        <f t="shared" ca="1" si="345"/>
        <v>1</v>
      </c>
      <c r="Y1098" s="37">
        <f t="shared" ca="1" si="353"/>
        <v>2</v>
      </c>
      <c r="Z1098" s="35">
        <f t="shared" ca="1" si="359"/>
        <v>800</v>
      </c>
      <c r="AA1098" s="35">
        <f t="shared" ca="1" si="346"/>
        <v>1200</v>
      </c>
      <c r="AB1098" s="35">
        <f t="shared" ca="1" si="354"/>
        <v>800</v>
      </c>
      <c r="AC1098" s="35">
        <f t="shared" ca="1" si="355"/>
        <v>953.90551181102364</v>
      </c>
      <c r="AD1098" s="35">
        <f t="shared" ca="1" si="348"/>
        <v>153.90551181102364</v>
      </c>
    </row>
    <row r="1099" spans="4:30" x14ac:dyDescent="0.25">
      <c r="D1099" s="37"/>
      <c r="E1099" s="37"/>
      <c r="F1099" s="37"/>
      <c r="G1099" s="37"/>
      <c r="O1099">
        <v>1093</v>
      </c>
      <c r="P1099">
        <f t="shared" si="356"/>
        <v>775</v>
      </c>
      <c r="Q1099">
        <f t="shared" si="357"/>
        <v>1</v>
      </c>
      <c r="R1099">
        <f t="shared" ca="1" si="358"/>
        <v>1</v>
      </c>
      <c r="S1099" t="str">
        <f t="shared" ca="1" si="347"/>
        <v>U-20 WW</v>
      </c>
      <c r="T1099" t="str">
        <f t="shared" ca="1" si="349"/>
        <v>TCU</v>
      </c>
      <c r="U1099" t="str">
        <f t="shared" ca="1" si="350"/>
        <v>ZE</v>
      </c>
      <c r="V1099" s="37">
        <f t="shared" ca="1" si="351"/>
        <v>953.90551181102364</v>
      </c>
      <c r="W1099" s="37">
        <f t="shared" ca="1" si="352"/>
        <v>1188.1574803149606</v>
      </c>
      <c r="X1099" s="37">
        <f t="shared" ca="1" si="345"/>
        <v>2</v>
      </c>
      <c r="Y1099" s="37">
        <f t="shared" ca="1" si="353"/>
        <v>2</v>
      </c>
      <c r="Z1099" s="35">
        <f t="shared" ca="1" si="359"/>
        <v>800</v>
      </c>
      <c r="AA1099" s="35">
        <f t="shared" ca="1" si="346"/>
        <v>1200</v>
      </c>
      <c r="AB1099" s="35">
        <f t="shared" ca="1" si="354"/>
        <v>953.90551181102364</v>
      </c>
      <c r="AC1099" s="35">
        <f t="shared" ca="1" si="355"/>
        <v>1188.1574803149606</v>
      </c>
      <c r="AD1099" s="35">
        <f t="shared" ca="1" si="348"/>
        <v>234.25196850393695</v>
      </c>
    </row>
    <row r="1100" spans="4:30" x14ac:dyDescent="0.25">
      <c r="D1100" s="37"/>
      <c r="E1100" s="37"/>
      <c r="F1100" s="37"/>
      <c r="G1100" s="37"/>
      <c r="O1100">
        <v>1094</v>
      </c>
      <c r="P1100">
        <f t="shared" si="356"/>
        <v>776</v>
      </c>
      <c r="Q1100">
        <f t="shared" si="357"/>
        <v>1</v>
      </c>
      <c r="R1100">
        <f t="shared" ca="1" si="358"/>
        <v>2</v>
      </c>
      <c r="S1100" t="str">
        <f t="shared" ca="1" si="347"/>
        <v>U-20 WW</v>
      </c>
      <c r="T1100" t="str">
        <f t="shared" ca="1" si="349"/>
        <v>VTA</v>
      </c>
      <c r="U1100" t="str">
        <f t="shared" ca="1" si="350"/>
        <v>GL</v>
      </c>
      <c r="V1100" s="37">
        <f t="shared" ca="1" si="351"/>
        <v>1188.1574803149606</v>
      </c>
      <c r="W1100" s="37">
        <f t="shared" ca="1" si="352"/>
        <v>1216.0118110236222</v>
      </c>
      <c r="X1100" s="37">
        <f t="shared" ca="1" si="345"/>
        <v>2</v>
      </c>
      <c r="Y1100" s="37">
        <f t="shared" ca="1" si="353"/>
        <v>2</v>
      </c>
      <c r="Z1100" s="35">
        <f t="shared" ca="1" si="359"/>
        <v>800</v>
      </c>
      <c r="AA1100" s="35">
        <f t="shared" ca="1" si="346"/>
        <v>1200</v>
      </c>
      <c r="AB1100" s="35">
        <f t="shared" ca="1" si="354"/>
        <v>1188.1574803149606</v>
      </c>
      <c r="AC1100" s="35">
        <f t="shared" ca="1" si="355"/>
        <v>1200</v>
      </c>
      <c r="AD1100" s="35">
        <f t="shared" ca="1" si="348"/>
        <v>11.842519685039406</v>
      </c>
    </row>
    <row r="1101" spans="4:30" x14ac:dyDescent="0.25">
      <c r="D1101" s="37"/>
      <c r="E1101" s="37"/>
      <c r="F1101" s="37"/>
      <c r="G1101" s="37"/>
      <c r="O1101">
        <v>1095</v>
      </c>
      <c r="P1101">
        <f t="shared" si="356"/>
        <v>776</v>
      </c>
      <c r="Q1101">
        <f t="shared" si="357"/>
        <v>2</v>
      </c>
      <c r="R1101">
        <f t="shared" ca="1" si="358"/>
        <v>2</v>
      </c>
      <c r="S1101" t="str">
        <f t="shared" ca="1" si="347"/>
        <v>U-20 WW</v>
      </c>
      <c r="T1101" t="str">
        <f t="shared" ca="1" si="349"/>
        <v>VTA</v>
      </c>
      <c r="U1101" t="str">
        <f t="shared" ca="1" si="350"/>
        <v>GL</v>
      </c>
      <c r="V1101" s="37">
        <f t="shared" ca="1" si="351"/>
        <v>1188.1574803149606</v>
      </c>
      <c r="W1101" s="37">
        <f t="shared" ca="1" si="352"/>
        <v>1216.0118110236222</v>
      </c>
      <c r="X1101" s="37">
        <f t="shared" ca="1" si="345"/>
        <v>2</v>
      </c>
      <c r="Y1101" s="37">
        <f t="shared" ca="1" si="353"/>
        <v>3</v>
      </c>
      <c r="Z1101" s="35">
        <f t="shared" ca="1" si="359"/>
        <v>1200</v>
      </c>
      <c r="AA1101" s="35">
        <f t="shared" ca="1" si="346"/>
        <v>1600</v>
      </c>
      <c r="AB1101" s="35">
        <f t="shared" ca="1" si="354"/>
        <v>1200</v>
      </c>
      <c r="AC1101" s="35">
        <f t="shared" ca="1" si="355"/>
        <v>1216.0118110236222</v>
      </c>
      <c r="AD1101" s="35">
        <f t="shared" ca="1" si="348"/>
        <v>16.011811023622158</v>
      </c>
    </row>
    <row r="1102" spans="4:30" x14ac:dyDescent="0.25">
      <c r="D1102" s="37"/>
      <c r="E1102" s="37"/>
      <c r="F1102" s="37"/>
      <c r="G1102" s="37"/>
      <c r="O1102">
        <v>1096</v>
      </c>
      <c r="P1102">
        <f t="shared" si="356"/>
        <v>777</v>
      </c>
      <c r="Q1102">
        <f t="shared" si="357"/>
        <v>1</v>
      </c>
      <c r="R1102">
        <f t="shared" ca="1" si="358"/>
        <v>1</v>
      </c>
      <c r="S1102" t="str">
        <f t="shared" ca="1" si="347"/>
        <v>U-20ap</v>
      </c>
      <c r="T1102" t="str">
        <f t="shared" ca="1" si="349"/>
        <v>TCU</v>
      </c>
      <c r="U1102" t="str">
        <f t="shared" ca="1" si="350"/>
        <v>QC</v>
      </c>
      <c r="V1102" s="37">
        <f t="shared" ca="1" si="351"/>
        <v>0</v>
      </c>
      <c r="W1102" s="37">
        <f t="shared" ca="1" si="352"/>
        <v>12</v>
      </c>
      <c r="X1102" s="37">
        <f t="shared" ca="1" si="345"/>
        <v>0</v>
      </c>
      <c r="Y1102" s="37">
        <f t="shared" ca="1" si="353"/>
        <v>0</v>
      </c>
      <c r="Z1102" s="35">
        <f t="shared" ca="1" si="359"/>
        <v>0</v>
      </c>
      <c r="AA1102" s="35">
        <f t="shared" ca="1" si="346"/>
        <v>400</v>
      </c>
      <c r="AB1102" s="35">
        <f t="shared" ca="1" si="354"/>
        <v>0</v>
      </c>
      <c r="AC1102" s="35">
        <f t="shared" ca="1" si="355"/>
        <v>12</v>
      </c>
      <c r="AD1102" s="35">
        <f t="shared" ca="1" si="348"/>
        <v>12</v>
      </c>
    </row>
    <row r="1103" spans="4:30" x14ac:dyDescent="0.25">
      <c r="D1103" s="37"/>
      <c r="E1103" s="37"/>
      <c r="F1103" s="37"/>
      <c r="G1103" s="37"/>
      <c r="O1103">
        <v>1097</v>
      </c>
      <c r="P1103">
        <f t="shared" si="356"/>
        <v>778</v>
      </c>
      <c r="Q1103">
        <f t="shared" si="357"/>
        <v>1</v>
      </c>
      <c r="R1103">
        <f t="shared" ca="1" si="358"/>
        <v>1</v>
      </c>
      <c r="S1103" t="str">
        <f t="shared" ca="1" si="347"/>
        <v>U-20ax</v>
      </c>
      <c r="T1103" t="str">
        <f t="shared" ca="1" si="349"/>
        <v>TCU</v>
      </c>
      <c r="U1103" t="str">
        <f t="shared" ca="1" si="350"/>
        <v>ZE</v>
      </c>
      <c r="V1103" s="37">
        <f t="shared" ca="1" si="351"/>
        <v>0</v>
      </c>
      <c r="W1103" s="37">
        <f t="shared" ca="1" si="352"/>
        <v>26.999999999999545</v>
      </c>
      <c r="X1103" s="37">
        <f t="shared" ca="1" si="345"/>
        <v>0</v>
      </c>
      <c r="Y1103" s="37">
        <f t="shared" ca="1" si="353"/>
        <v>0</v>
      </c>
      <c r="Z1103" s="35">
        <f t="shared" ca="1" si="359"/>
        <v>0</v>
      </c>
      <c r="AA1103" s="35">
        <f t="shared" ca="1" si="346"/>
        <v>400</v>
      </c>
      <c r="AB1103" s="35">
        <f t="shared" ca="1" si="354"/>
        <v>0</v>
      </c>
      <c r="AC1103" s="35">
        <f t="shared" ca="1" si="355"/>
        <v>26.999999999999545</v>
      </c>
      <c r="AD1103" s="35">
        <f t="shared" ca="1" si="348"/>
        <v>26.999999999999545</v>
      </c>
    </row>
    <row r="1104" spans="4:30" x14ac:dyDescent="0.25">
      <c r="D1104" s="37"/>
      <c r="E1104" s="37"/>
      <c r="F1104" s="37"/>
      <c r="G1104" s="37"/>
      <c r="O1104">
        <v>1098</v>
      </c>
      <c r="P1104">
        <f t="shared" si="356"/>
        <v>779</v>
      </c>
      <c r="Q1104">
        <f t="shared" si="357"/>
        <v>1</v>
      </c>
      <c r="R1104">
        <f t="shared" ca="1" si="358"/>
        <v>1</v>
      </c>
      <c r="S1104" t="str">
        <f t="shared" ca="1" si="347"/>
        <v>U-20ay</v>
      </c>
      <c r="T1104" t="str">
        <f t="shared" ca="1" si="349"/>
        <v>LFA</v>
      </c>
      <c r="U1104" t="str">
        <f t="shared" ca="1" si="350"/>
        <v>GL</v>
      </c>
      <c r="V1104" s="37">
        <f t="shared" ca="1" si="351"/>
        <v>0</v>
      </c>
      <c r="W1104" s="37">
        <f t="shared" ca="1" si="352"/>
        <v>45.06561679790002</v>
      </c>
      <c r="X1104" s="37">
        <f t="shared" ca="1" si="345"/>
        <v>0</v>
      </c>
      <c r="Y1104" s="37">
        <f t="shared" ca="1" si="353"/>
        <v>0</v>
      </c>
      <c r="Z1104" s="35">
        <f t="shared" ca="1" si="359"/>
        <v>0</v>
      </c>
      <c r="AA1104" s="35">
        <f t="shared" ca="1" si="346"/>
        <v>400</v>
      </c>
      <c r="AB1104" s="35">
        <f t="shared" ca="1" si="354"/>
        <v>0</v>
      </c>
      <c r="AC1104" s="35">
        <f t="shared" ca="1" si="355"/>
        <v>45.06561679790002</v>
      </c>
      <c r="AD1104" s="35">
        <f t="shared" ca="1" si="348"/>
        <v>45.06561679790002</v>
      </c>
    </row>
    <row r="1105" spans="4:30" x14ac:dyDescent="0.25">
      <c r="D1105" s="37"/>
      <c r="E1105" s="37"/>
      <c r="F1105" s="37"/>
      <c r="G1105" s="37"/>
      <c r="O1105">
        <v>1099</v>
      </c>
      <c r="P1105">
        <f t="shared" si="356"/>
        <v>780</v>
      </c>
      <c r="Q1105">
        <f t="shared" si="357"/>
        <v>1</v>
      </c>
      <c r="R1105">
        <f t="shared" ca="1" si="358"/>
        <v>1</v>
      </c>
      <c r="S1105" t="str">
        <f t="shared" ca="1" si="347"/>
        <v>U-20az</v>
      </c>
      <c r="T1105" t="str">
        <f t="shared" ca="1" si="349"/>
        <v>TCU</v>
      </c>
      <c r="U1105" t="str">
        <f t="shared" ca="1" si="350"/>
        <v>ZC</v>
      </c>
      <c r="V1105" s="37">
        <f t="shared" ca="1" si="351"/>
        <v>0</v>
      </c>
      <c r="W1105" s="37">
        <f t="shared" ca="1" si="352"/>
        <v>89.999999999999545</v>
      </c>
      <c r="X1105" s="37">
        <f t="shared" ca="1" si="345"/>
        <v>0</v>
      </c>
      <c r="Y1105" s="37">
        <f t="shared" ca="1" si="353"/>
        <v>0</v>
      </c>
      <c r="Z1105" s="35">
        <f t="shared" ca="1" si="359"/>
        <v>0</v>
      </c>
      <c r="AA1105" s="35">
        <f t="shared" ca="1" si="346"/>
        <v>400</v>
      </c>
      <c r="AB1105" s="35">
        <f t="shared" ca="1" si="354"/>
        <v>0</v>
      </c>
      <c r="AC1105" s="35">
        <f t="shared" ca="1" si="355"/>
        <v>89.999999999999545</v>
      </c>
      <c r="AD1105" s="35">
        <f t="shared" ca="1" si="348"/>
        <v>89.999999999999545</v>
      </c>
    </row>
    <row r="1106" spans="4:30" x14ac:dyDescent="0.25">
      <c r="D1106" s="37"/>
      <c r="E1106" s="37"/>
      <c r="F1106" s="37"/>
      <c r="G1106" s="37"/>
      <c r="O1106">
        <v>1100</v>
      </c>
      <c r="P1106">
        <f t="shared" si="356"/>
        <v>781</v>
      </c>
      <c r="Q1106">
        <f t="shared" si="357"/>
        <v>1</v>
      </c>
      <c r="R1106">
        <f t="shared" ca="1" si="358"/>
        <v>1</v>
      </c>
      <c r="S1106" t="str">
        <f t="shared" ca="1" si="347"/>
        <v>U-20bb</v>
      </c>
      <c r="T1106" t="str">
        <f t="shared" ca="1" si="349"/>
        <v>TCU</v>
      </c>
      <c r="U1106" t="str">
        <f t="shared" ca="1" si="350"/>
        <v>ZE</v>
      </c>
      <c r="V1106" s="37">
        <f t="shared" ca="1" si="351"/>
        <v>0</v>
      </c>
      <c r="W1106" s="37">
        <f t="shared" ca="1" si="352"/>
        <v>99.860892388451248</v>
      </c>
      <c r="X1106" s="37">
        <f t="shared" ca="1" si="345"/>
        <v>0</v>
      </c>
      <c r="Y1106" s="37">
        <f t="shared" ca="1" si="353"/>
        <v>0</v>
      </c>
      <c r="Z1106" s="35">
        <f t="shared" ca="1" si="359"/>
        <v>0</v>
      </c>
      <c r="AA1106" s="35">
        <f t="shared" ca="1" si="346"/>
        <v>400</v>
      </c>
      <c r="AB1106" s="35">
        <f t="shared" ca="1" si="354"/>
        <v>0</v>
      </c>
      <c r="AC1106" s="35">
        <f t="shared" ca="1" si="355"/>
        <v>99.860892388451248</v>
      </c>
      <c r="AD1106" s="35">
        <f t="shared" ca="1" si="348"/>
        <v>99.860892388451248</v>
      </c>
    </row>
    <row r="1107" spans="4:30" x14ac:dyDescent="0.25">
      <c r="D1107" s="37"/>
      <c r="E1107" s="37"/>
      <c r="F1107" s="37"/>
      <c r="G1107" s="37"/>
      <c r="O1107">
        <v>1101</v>
      </c>
      <c r="P1107">
        <f t="shared" si="356"/>
        <v>782</v>
      </c>
      <c r="Q1107">
        <f t="shared" si="357"/>
        <v>1</v>
      </c>
      <c r="R1107">
        <f t="shared" ca="1" si="358"/>
        <v>1</v>
      </c>
      <c r="S1107" t="str">
        <f t="shared" ca="1" si="347"/>
        <v>U-20bb</v>
      </c>
      <c r="T1107" t="str">
        <f t="shared" ca="1" si="349"/>
        <v>LFA</v>
      </c>
      <c r="U1107" t="str">
        <f t="shared" ca="1" si="350"/>
        <v>ZE, GL</v>
      </c>
      <c r="V1107" s="37">
        <f t="shared" ca="1" si="351"/>
        <v>99.860892388451248</v>
      </c>
      <c r="W1107" s="37">
        <f t="shared" ca="1" si="352"/>
        <v>147.1049868766404</v>
      </c>
      <c r="X1107" s="37">
        <f t="shared" ca="1" si="345"/>
        <v>0</v>
      </c>
      <c r="Y1107" s="37">
        <f t="shared" ca="1" si="353"/>
        <v>0</v>
      </c>
      <c r="Z1107" s="35">
        <f t="shared" ca="1" si="359"/>
        <v>0</v>
      </c>
      <c r="AA1107" s="35">
        <f t="shared" ca="1" si="346"/>
        <v>400</v>
      </c>
      <c r="AB1107" s="35">
        <f t="shared" ca="1" si="354"/>
        <v>99.860892388451248</v>
      </c>
      <c r="AC1107" s="35">
        <f t="shared" ca="1" si="355"/>
        <v>147.1049868766404</v>
      </c>
      <c r="AD1107" s="35">
        <f t="shared" ca="1" si="348"/>
        <v>47.244094488189148</v>
      </c>
    </row>
    <row r="1108" spans="4:30" x14ac:dyDescent="0.25">
      <c r="D1108" s="37"/>
      <c r="E1108" s="37"/>
      <c r="F1108" s="37"/>
      <c r="G1108" s="37"/>
      <c r="O1108">
        <v>1102</v>
      </c>
      <c r="P1108">
        <f t="shared" si="356"/>
        <v>783</v>
      </c>
      <c r="Q1108">
        <f t="shared" si="357"/>
        <v>1</v>
      </c>
      <c r="R1108">
        <f t="shared" ca="1" si="358"/>
        <v>1</v>
      </c>
      <c r="S1108" t="str">
        <f t="shared" ca="1" si="347"/>
        <v>U-20bb</v>
      </c>
      <c r="T1108" t="str">
        <f t="shared" ca="1" si="349"/>
        <v>TCU</v>
      </c>
      <c r="U1108" t="str">
        <f t="shared" ca="1" si="350"/>
        <v>ZE</v>
      </c>
      <c r="V1108" s="37">
        <f t="shared" ca="1" si="351"/>
        <v>147.1049868766404</v>
      </c>
      <c r="W1108" s="37">
        <f t="shared" ca="1" si="352"/>
        <v>207.01312335957982</v>
      </c>
      <c r="X1108" s="37">
        <f t="shared" ca="1" si="345"/>
        <v>0</v>
      </c>
      <c r="Y1108" s="37">
        <f t="shared" ca="1" si="353"/>
        <v>0</v>
      </c>
      <c r="Z1108" s="35">
        <f t="shared" ca="1" si="359"/>
        <v>0</v>
      </c>
      <c r="AA1108" s="35">
        <f t="shared" ca="1" si="346"/>
        <v>400</v>
      </c>
      <c r="AB1108" s="35">
        <f t="shared" ca="1" si="354"/>
        <v>147.1049868766404</v>
      </c>
      <c r="AC1108" s="35">
        <f t="shared" ca="1" si="355"/>
        <v>207.01312335957982</v>
      </c>
      <c r="AD1108" s="35">
        <f t="shared" ca="1" si="348"/>
        <v>59.908136482939426</v>
      </c>
    </row>
    <row r="1109" spans="4:30" x14ac:dyDescent="0.25">
      <c r="D1109" s="37"/>
      <c r="E1109" s="37"/>
      <c r="F1109" s="37"/>
      <c r="G1109" s="37"/>
      <c r="O1109">
        <v>1103</v>
      </c>
      <c r="P1109">
        <f t="shared" si="356"/>
        <v>784</v>
      </c>
      <c r="Q1109">
        <f t="shared" si="357"/>
        <v>1</v>
      </c>
      <c r="R1109">
        <f t="shared" ca="1" si="358"/>
        <v>1</v>
      </c>
      <c r="S1109" t="str">
        <f t="shared" ca="1" si="347"/>
        <v>U-20bc</v>
      </c>
      <c r="T1109" t="str">
        <f t="shared" ca="1" si="349"/>
        <v>TCU</v>
      </c>
      <c r="U1109" t="str">
        <f t="shared" ca="1" si="350"/>
        <v>ZE</v>
      </c>
      <c r="V1109" s="37">
        <f t="shared" ca="1" si="351"/>
        <v>0</v>
      </c>
      <c r="W1109" s="37">
        <f t="shared" ca="1" si="352"/>
        <v>129</v>
      </c>
      <c r="X1109" s="37">
        <f t="shared" ca="1" si="345"/>
        <v>0</v>
      </c>
      <c r="Y1109" s="37">
        <f t="shared" ca="1" si="353"/>
        <v>0</v>
      </c>
      <c r="Z1109" s="35">
        <f t="shared" ca="1" si="359"/>
        <v>0</v>
      </c>
      <c r="AA1109" s="35">
        <f t="shared" ca="1" si="346"/>
        <v>400</v>
      </c>
      <c r="AB1109" s="35">
        <f t="shared" ca="1" si="354"/>
        <v>0</v>
      </c>
      <c r="AC1109" s="35">
        <f t="shared" ca="1" si="355"/>
        <v>129</v>
      </c>
      <c r="AD1109" s="35">
        <f t="shared" ca="1" si="348"/>
        <v>129</v>
      </c>
    </row>
    <row r="1110" spans="4:30" x14ac:dyDescent="0.25">
      <c r="D1110" s="37"/>
      <c r="E1110" s="37"/>
      <c r="F1110" s="37"/>
      <c r="G1110" s="37"/>
      <c r="O1110">
        <v>1104</v>
      </c>
      <c r="P1110">
        <f t="shared" si="356"/>
        <v>785</v>
      </c>
      <c r="Q1110">
        <f t="shared" si="357"/>
        <v>1</v>
      </c>
      <c r="R1110">
        <f t="shared" ca="1" si="358"/>
        <v>1</v>
      </c>
      <c r="S1110" t="str">
        <f t="shared" ca="1" si="347"/>
        <v>U-20bd</v>
      </c>
      <c r="T1110" t="str">
        <f t="shared" ca="1" si="349"/>
        <v>TCU</v>
      </c>
      <c r="U1110" t="str">
        <f t="shared" ca="1" si="350"/>
        <v>ZC</v>
      </c>
      <c r="V1110" s="37">
        <f t="shared" ca="1" si="351"/>
        <v>0</v>
      </c>
      <c r="W1110" s="37">
        <f t="shared" ca="1" si="352"/>
        <v>83.947506561679802</v>
      </c>
      <c r="X1110" s="37">
        <f t="shared" ref="X1110:X1173" ca="1" si="360">TRUNC(V1110/400)</f>
        <v>0</v>
      </c>
      <c r="Y1110" s="37">
        <f t="shared" ca="1" si="353"/>
        <v>0</v>
      </c>
      <c r="Z1110" s="35">
        <f t="shared" ca="1" si="359"/>
        <v>0</v>
      </c>
      <c r="AA1110" s="35">
        <f t="shared" ref="AA1110:AA1173" ca="1" si="361">400*(Y1110+1)</f>
        <v>400</v>
      </c>
      <c r="AB1110" s="35">
        <f t="shared" ca="1" si="354"/>
        <v>0</v>
      </c>
      <c r="AC1110" s="35">
        <f t="shared" ca="1" si="355"/>
        <v>83.947506561679802</v>
      </c>
      <c r="AD1110" s="35">
        <f t="shared" ca="1" si="348"/>
        <v>83.947506561679802</v>
      </c>
    </row>
    <row r="1111" spans="4:30" x14ac:dyDescent="0.25">
      <c r="D1111" s="37"/>
      <c r="E1111" s="37"/>
      <c r="F1111" s="37"/>
      <c r="G1111" s="37"/>
      <c r="O1111">
        <v>1105</v>
      </c>
      <c r="P1111">
        <f t="shared" si="356"/>
        <v>786</v>
      </c>
      <c r="Q1111">
        <f t="shared" si="357"/>
        <v>1</v>
      </c>
      <c r="R1111">
        <f t="shared" ca="1" si="358"/>
        <v>1</v>
      </c>
      <c r="S1111" t="str">
        <f t="shared" ca="1" si="347"/>
        <v>U-20bd</v>
      </c>
      <c r="T1111" t="str">
        <f t="shared" ca="1" si="349"/>
        <v>TCU</v>
      </c>
      <c r="U1111" t="str">
        <f t="shared" ca="1" si="350"/>
        <v>ZC</v>
      </c>
      <c r="V1111" s="37">
        <f t="shared" ca="1" si="351"/>
        <v>83.947506561679802</v>
      </c>
      <c r="W1111" s="37">
        <f t="shared" ca="1" si="352"/>
        <v>94.118110236220218</v>
      </c>
      <c r="X1111" s="37">
        <f t="shared" ca="1" si="360"/>
        <v>0</v>
      </c>
      <c r="Y1111" s="37">
        <f t="shared" ca="1" si="353"/>
        <v>0</v>
      </c>
      <c r="Z1111" s="35">
        <f t="shared" ca="1" si="359"/>
        <v>0</v>
      </c>
      <c r="AA1111" s="35">
        <f t="shared" ca="1" si="361"/>
        <v>400</v>
      </c>
      <c r="AB1111" s="35">
        <f t="shared" ca="1" si="354"/>
        <v>83.947506561679802</v>
      </c>
      <c r="AC1111" s="35">
        <f t="shared" ca="1" si="355"/>
        <v>94.118110236220218</v>
      </c>
      <c r="AD1111" s="35">
        <f t="shared" ca="1" si="348"/>
        <v>10.170603674540416</v>
      </c>
    </row>
    <row r="1112" spans="4:30" x14ac:dyDescent="0.25">
      <c r="D1112" s="37"/>
      <c r="E1112" s="37"/>
      <c r="F1112" s="37"/>
      <c r="G1112" s="37"/>
      <c r="O1112">
        <v>1106</v>
      </c>
      <c r="P1112">
        <f t="shared" si="356"/>
        <v>787</v>
      </c>
      <c r="Q1112">
        <f t="shared" si="357"/>
        <v>1</v>
      </c>
      <c r="R1112">
        <f t="shared" ca="1" si="358"/>
        <v>1</v>
      </c>
      <c r="S1112" t="str">
        <f t="shared" ca="1" si="347"/>
        <v>U-20bd</v>
      </c>
      <c r="T1112" t="str">
        <f t="shared" ca="1" si="349"/>
        <v>TCU</v>
      </c>
      <c r="U1112" t="str">
        <f t="shared" ca="1" si="350"/>
        <v>ZE</v>
      </c>
      <c r="V1112" s="37">
        <f t="shared" ca="1" si="351"/>
        <v>94.118110236220218</v>
      </c>
      <c r="W1112" s="37">
        <f t="shared" ca="1" si="352"/>
        <v>101.99212598425197</v>
      </c>
      <c r="X1112" s="37">
        <f t="shared" ca="1" si="360"/>
        <v>0</v>
      </c>
      <c r="Y1112" s="37">
        <f t="shared" ca="1" si="353"/>
        <v>0</v>
      </c>
      <c r="Z1112" s="35">
        <f t="shared" ca="1" si="359"/>
        <v>0</v>
      </c>
      <c r="AA1112" s="35">
        <f t="shared" ca="1" si="361"/>
        <v>400</v>
      </c>
      <c r="AB1112" s="35">
        <f t="shared" ca="1" si="354"/>
        <v>94.118110236220218</v>
      </c>
      <c r="AC1112" s="35">
        <f t="shared" ca="1" si="355"/>
        <v>101.99212598425197</v>
      </c>
      <c r="AD1112" s="35">
        <f t="shared" ca="1" si="348"/>
        <v>7.8740157480317521</v>
      </c>
    </row>
    <row r="1113" spans="4:30" x14ac:dyDescent="0.25">
      <c r="D1113" s="37"/>
      <c r="E1113" s="37"/>
      <c r="F1113" s="37"/>
      <c r="G1113" s="37"/>
      <c r="O1113">
        <v>1107</v>
      </c>
      <c r="P1113">
        <f t="shared" si="356"/>
        <v>788</v>
      </c>
      <c r="Q1113">
        <f t="shared" si="357"/>
        <v>1</v>
      </c>
      <c r="R1113">
        <f t="shared" ca="1" si="358"/>
        <v>1</v>
      </c>
      <c r="S1113" t="str">
        <f t="shared" ca="1" si="347"/>
        <v>U-20bd</v>
      </c>
      <c r="T1113" t="str">
        <f t="shared" ca="1" si="349"/>
        <v>TCU</v>
      </c>
      <c r="U1113" t="str">
        <f t="shared" ca="1" si="350"/>
        <v>ZC</v>
      </c>
      <c r="V1113" s="37">
        <f t="shared" ca="1" si="351"/>
        <v>101.99212598425197</v>
      </c>
      <c r="W1113" s="37">
        <f t="shared" ca="1" si="352"/>
        <v>244.0524934383202</v>
      </c>
      <c r="X1113" s="37">
        <f t="shared" ca="1" si="360"/>
        <v>0</v>
      </c>
      <c r="Y1113" s="37">
        <f t="shared" ca="1" si="353"/>
        <v>0</v>
      </c>
      <c r="Z1113" s="35">
        <f t="shared" ca="1" si="359"/>
        <v>0</v>
      </c>
      <c r="AA1113" s="35">
        <f t="shared" ca="1" si="361"/>
        <v>400</v>
      </c>
      <c r="AB1113" s="35">
        <f t="shared" ca="1" si="354"/>
        <v>101.99212598425197</v>
      </c>
      <c r="AC1113" s="35">
        <f t="shared" ca="1" si="355"/>
        <v>244.0524934383202</v>
      </c>
      <c r="AD1113" s="35">
        <f t="shared" ca="1" si="348"/>
        <v>142.06036745406823</v>
      </c>
    </row>
    <row r="1114" spans="4:30" x14ac:dyDescent="0.25">
      <c r="D1114" s="37"/>
      <c r="E1114" s="37"/>
      <c r="F1114" s="37"/>
      <c r="G1114" s="37"/>
      <c r="O1114">
        <v>1108</v>
      </c>
      <c r="P1114">
        <f t="shared" si="356"/>
        <v>789</v>
      </c>
      <c r="Q1114">
        <f t="shared" si="357"/>
        <v>1</v>
      </c>
      <c r="R1114">
        <f t="shared" ca="1" si="358"/>
        <v>1</v>
      </c>
      <c r="S1114" t="str">
        <f t="shared" ca="1" si="347"/>
        <v>U-20bd</v>
      </c>
      <c r="T1114" t="str">
        <f t="shared" ca="1" si="349"/>
        <v>TCU</v>
      </c>
      <c r="U1114" t="str">
        <f t="shared" ca="1" si="350"/>
        <v>ZE</v>
      </c>
      <c r="V1114" s="37">
        <f t="shared" ca="1" si="351"/>
        <v>244.0524934383202</v>
      </c>
      <c r="W1114" s="37">
        <f t="shared" ca="1" si="352"/>
        <v>253.8950131233596</v>
      </c>
      <c r="X1114" s="37">
        <f t="shared" ca="1" si="360"/>
        <v>0</v>
      </c>
      <c r="Y1114" s="37">
        <f t="shared" ca="1" si="353"/>
        <v>0</v>
      </c>
      <c r="Z1114" s="35">
        <f t="shared" ca="1" si="359"/>
        <v>0</v>
      </c>
      <c r="AA1114" s="35">
        <f t="shared" ca="1" si="361"/>
        <v>400</v>
      </c>
      <c r="AB1114" s="35">
        <f t="shared" ca="1" si="354"/>
        <v>244.0524934383202</v>
      </c>
      <c r="AC1114" s="35">
        <f t="shared" ca="1" si="355"/>
        <v>253.8950131233596</v>
      </c>
      <c r="AD1114" s="35">
        <f t="shared" ca="1" si="348"/>
        <v>9.8425196850394059</v>
      </c>
    </row>
    <row r="1115" spans="4:30" x14ac:dyDescent="0.25">
      <c r="D1115" s="37"/>
      <c r="E1115" s="37"/>
      <c r="F1115" s="37"/>
      <c r="G1115" s="37"/>
      <c r="O1115">
        <v>1109</v>
      </c>
      <c r="P1115">
        <f t="shared" si="356"/>
        <v>790</v>
      </c>
      <c r="Q1115">
        <f t="shared" si="357"/>
        <v>1</v>
      </c>
      <c r="R1115">
        <f t="shared" ca="1" si="358"/>
        <v>1</v>
      </c>
      <c r="S1115" t="str">
        <f t="shared" ca="1" si="347"/>
        <v>U-20bd</v>
      </c>
      <c r="T1115" t="str">
        <f t="shared" ca="1" si="349"/>
        <v>TCU</v>
      </c>
      <c r="U1115" t="str">
        <f t="shared" ca="1" si="350"/>
        <v>ZE</v>
      </c>
      <c r="V1115" s="37">
        <f t="shared" ca="1" si="351"/>
        <v>253.8950131233596</v>
      </c>
      <c r="W1115" s="37">
        <f t="shared" ca="1" si="352"/>
        <v>264.06561679790002</v>
      </c>
      <c r="X1115" s="37">
        <f t="shared" ca="1" si="360"/>
        <v>0</v>
      </c>
      <c r="Y1115" s="37">
        <f t="shared" ca="1" si="353"/>
        <v>0</v>
      </c>
      <c r="Z1115" s="35">
        <f t="shared" ca="1" si="359"/>
        <v>0</v>
      </c>
      <c r="AA1115" s="35">
        <f t="shared" ca="1" si="361"/>
        <v>400</v>
      </c>
      <c r="AB1115" s="35">
        <f t="shared" ca="1" si="354"/>
        <v>253.8950131233596</v>
      </c>
      <c r="AC1115" s="35">
        <f t="shared" ca="1" si="355"/>
        <v>264.06561679790002</v>
      </c>
      <c r="AD1115" s="35">
        <f t="shared" ca="1" si="348"/>
        <v>10.170603674540416</v>
      </c>
    </row>
    <row r="1116" spans="4:30" x14ac:dyDescent="0.25">
      <c r="D1116" s="37"/>
      <c r="E1116" s="37"/>
      <c r="F1116" s="37"/>
      <c r="G1116" s="37"/>
      <c r="O1116">
        <v>1110</v>
      </c>
      <c r="P1116">
        <f t="shared" si="356"/>
        <v>791</v>
      </c>
      <c r="Q1116">
        <f t="shared" si="357"/>
        <v>1</v>
      </c>
      <c r="R1116">
        <f t="shared" ca="1" si="358"/>
        <v>1</v>
      </c>
      <c r="S1116" t="str">
        <f t="shared" ca="1" si="347"/>
        <v>U-20bd</v>
      </c>
      <c r="T1116" t="str">
        <f t="shared" ca="1" si="349"/>
        <v>TCU</v>
      </c>
      <c r="U1116" t="str">
        <f t="shared" ca="1" si="350"/>
        <v>ZE</v>
      </c>
      <c r="V1116" s="37">
        <f t="shared" ca="1" si="351"/>
        <v>264.06561679790002</v>
      </c>
      <c r="W1116" s="37">
        <f t="shared" ca="1" si="352"/>
        <v>273.90813648293943</v>
      </c>
      <c r="X1116" s="37">
        <f t="shared" ca="1" si="360"/>
        <v>0</v>
      </c>
      <c r="Y1116" s="37">
        <f t="shared" ca="1" si="353"/>
        <v>0</v>
      </c>
      <c r="Z1116" s="35">
        <f t="shared" ca="1" si="359"/>
        <v>0</v>
      </c>
      <c r="AA1116" s="35">
        <f t="shared" ca="1" si="361"/>
        <v>400</v>
      </c>
      <c r="AB1116" s="35">
        <f t="shared" ca="1" si="354"/>
        <v>264.06561679790002</v>
      </c>
      <c r="AC1116" s="35">
        <f t="shared" ca="1" si="355"/>
        <v>273.90813648293943</v>
      </c>
      <c r="AD1116" s="35">
        <f t="shared" ca="1" si="348"/>
        <v>9.8425196850394059</v>
      </c>
    </row>
    <row r="1117" spans="4:30" x14ac:dyDescent="0.25">
      <c r="D1117" s="37"/>
      <c r="E1117" s="37"/>
      <c r="F1117" s="37"/>
      <c r="G1117" s="37"/>
      <c r="O1117">
        <v>1111</v>
      </c>
      <c r="P1117">
        <f t="shared" si="356"/>
        <v>792</v>
      </c>
      <c r="Q1117">
        <f t="shared" si="357"/>
        <v>1</v>
      </c>
      <c r="R1117">
        <f t="shared" ca="1" si="358"/>
        <v>1</v>
      </c>
      <c r="S1117" t="str">
        <f t="shared" ca="1" si="347"/>
        <v>U-20bd</v>
      </c>
      <c r="T1117" t="str">
        <f t="shared" ca="1" si="349"/>
        <v>TCU</v>
      </c>
      <c r="U1117" t="str">
        <f t="shared" ca="1" si="350"/>
        <v>ZE</v>
      </c>
      <c r="V1117" s="37">
        <f t="shared" ca="1" si="351"/>
        <v>273.90813648293943</v>
      </c>
      <c r="W1117" s="37">
        <f t="shared" ca="1" si="352"/>
        <v>284.0787401574803</v>
      </c>
      <c r="X1117" s="37">
        <f t="shared" ca="1" si="360"/>
        <v>0</v>
      </c>
      <c r="Y1117" s="37">
        <f t="shared" ca="1" si="353"/>
        <v>0</v>
      </c>
      <c r="Z1117" s="35">
        <f t="shared" ca="1" si="359"/>
        <v>0</v>
      </c>
      <c r="AA1117" s="35">
        <f t="shared" ca="1" si="361"/>
        <v>400</v>
      </c>
      <c r="AB1117" s="35">
        <f t="shared" ca="1" si="354"/>
        <v>273.90813648293943</v>
      </c>
      <c r="AC1117" s="35">
        <f t="shared" ca="1" si="355"/>
        <v>284.0787401574803</v>
      </c>
      <c r="AD1117" s="35">
        <f t="shared" ca="1" si="348"/>
        <v>10.170603674540871</v>
      </c>
    </row>
    <row r="1118" spans="4:30" x14ac:dyDescent="0.25">
      <c r="D1118" s="37"/>
      <c r="E1118" s="37"/>
      <c r="F1118" s="37"/>
      <c r="G1118" s="37"/>
      <c r="O1118">
        <v>1112</v>
      </c>
      <c r="P1118">
        <f t="shared" si="356"/>
        <v>793</v>
      </c>
      <c r="Q1118">
        <f t="shared" si="357"/>
        <v>1</v>
      </c>
      <c r="R1118">
        <f t="shared" ca="1" si="358"/>
        <v>2</v>
      </c>
      <c r="S1118" t="str">
        <f t="shared" ca="1" si="347"/>
        <v>U-20bd</v>
      </c>
      <c r="T1118" t="str">
        <f t="shared" ca="1" si="349"/>
        <v>TCU</v>
      </c>
      <c r="U1118" t="str">
        <f t="shared" ca="1" si="350"/>
        <v>ZC</v>
      </c>
      <c r="V1118" s="37">
        <f t="shared" ca="1" si="351"/>
        <v>284.0787401574803</v>
      </c>
      <c r="W1118" s="37">
        <f t="shared" ca="1" si="352"/>
        <v>424.99081364829362</v>
      </c>
      <c r="X1118" s="37">
        <f t="shared" ca="1" si="360"/>
        <v>0</v>
      </c>
      <c r="Y1118" s="37">
        <f t="shared" ca="1" si="353"/>
        <v>0</v>
      </c>
      <c r="Z1118" s="35">
        <f t="shared" ca="1" si="359"/>
        <v>0</v>
      </c>
      <c r="AA1118" s="35">
        <f t="shared" ca="1" si="361"/>
        <v>400</v>
      </c>
      <c r="AB1118" s="35">
        <f t="shared" ca="1" si="354"/>
        <v>284.0787401574803</v>
      </c>
      <c r="AC1118" s="35">
        <f t="shared" ca="1" si="355"/>
        <v>400</v>
      </c>
      <c r="AD1118" s="35">
        <f t="shared" ca="1" si="348"/>
        <v>115.9212598425197</v>
      </c>
    </row>
    <row r="1119" spans="4:30" x14ac:dyDescent="0.25">
      <c r="D1119" s="37"/>
      <c r="E1119" s="37"/>
      <c r="F1119" s="37"/>
      <c r="G1119" s="37"/>
      <c r="O1119">
        <v>1113</v>
      </c>
      <c r="P1119">
        <f t="shared" si="356"/>
        <v>793</v>
      </c>
      <c r="Q1119">
        <f t="shared" si="357"/>
        <v>2</v>
      </c>
      <c r="R1119">
        <f t="shared" ca="1" si="358"/>
        <v>2</v>
      </c>
      <c r="S1119" t="str">
        <f t="shared" ca="1" si="347"/>
        <v>U-20bd</v>
      </c>
      <c r="T1119" t="str">
        <f t="shared" ca="1" si="349"/>
        <v>TCU</v>
      </c>
      <c r="U1119" t="str">
        <f t="shared" ca="1" si="350"/>
        <v>ZC</v>
      </c>
      <c r="V1119" s="37">
        <f t="shared" ca="1" si="351"/>
        <v>284.0787401574803</v>
      </c>
      <c r="W1119" s="37">
        <f t="shared" ca="1" si="352"/>
        <v>424.99081364829362</v>
      </c>
      <c r="X1119" s="37">
        <f t="shared" ca="1" si="360"/>
        <v>0</v>
      </c>
      <c r="Y1119" s="37">
        <f t="shared" ca="1" si="353"/>
        <v>1</v>
      </c>
      <c r="Z1119" s="35">
        <f t="shared" ca="1" si="359"/>
        <v>400</v>
      </c>
      <c r="AA1119" s="35">
        <f t="shared" ca="1" si="361"/>
        <v>800</v>
      </c>
      <c r="AB1119" s="35">
        <f t="shared" ca="1" si="354"/>
        <v>400</v>
      </c>
      <c r="AC1119" s="35">
        <f t="shared" ca="1" si="355"/>
        <v>424.99081364829362</v>
      </c>
      <c r="AD1119" s="35">
        <f t="shared" ca="1" si="348"/>
        <v>24.990813648293624</v>
      </c>
    </row>
    <row r="1120" spans="4:30" x14ac:dyDescent="0.25">
      <c r="D1120" s="37"/>
      <c r="E1120" s="37"/>
      <c r="F1120" s="37"/>
      <c r="G1120" s="37"/>
      <c r="O1120">
        <v>1114</v>
      </c>
      <c r="P1120">
        <f t="shared" si="356"/>
        <v>794</v>
      </c>
      <c r="Q1120">
        <f t="shared" si="357"/>
        <v>1</v>
      </c>
      <c r="R1120">
        <f t="shared" ca="1" si="358"/>
        <v>1</v>
      </c>
      <c r="S1120" t="str">
        <f t="shared" ca="1" si="347"/>
        <v>U-20be</v>
      </c>
      <c r="T1120" t="str">
        <f t="shared" ca="1" si="349"/>
        <v>TCU</v>
      </c>
      <c r="U1120" t="str">
        <f t="shared" ca="1" si="350"/>
        <v>ZC</v>
      </c>
      <c r="V1120" s="37">
        <f t="shared" ca="1" si="351"/>
        <v>0</v>
      </c>
      <c r="W1120" s="37">
        <f t="shared" ca="1" si="352"/>
        <v>5.0131233595798221</v>
      </c>
      <c r="X1120" s="37">
        <f t="shared" ca="1" si="360"/>
        <v>0</v>
      </c>
      <c r="Y1120" s="37">
        <f t="shared" ca="1" si="353"/>
        <v>0</v>
      </c>
      <c r="Z1120" s="35">
        <f t="shared" ca="1" si="359"/>
        <v>0</v>
      </c>
      <c r="AA1120" s="35">
        <f t="shared" ca="1" si="361"/>
        <v>400</v>
      </c>
      <c r="AB1120" s="35">
        <f t="shared" ca="1" si="354"/>
        <v>0</v>
      </c>
      <c r="AC1120" s="35">
        <f t="shared" ca="1" si="355"/>
        <v>5.0131233595798221</v>
      </c>
      <c r="AD1120" s="35">
        <f t="shared" ca="1" si="348"/>
        <v>5.0131233595798221</v>
      </c>
    </row>
    <row r="1121" spans="4:30" x14ac:dyDescent="0.25">
      <c r="D1121" s="37"/>
      <c r="E1121" s="37"/>
      <c r="F1121" s="37"/>
      <c r="G1121" s="37"/>
      <c r="O1121">
        <v>1115</v>
      </c>
      <c r="P1121">
        <f t="shared" si="356"/>
        <v>795</v>
      </c>
      <c r="Q1121">
        <f t="shared" si="357"/>
        <v>1</v>
      </c>
      <c r="R1121">
        <f t="shared" ca="1" si="358"/>
        <v>1</v>
      </c>
      <c r="S1121" t="str">
        <f t="shared" ca="1" si="347"/>
        <v>U-20bg</v>
      </c>
      <c r="T1121" t="str">
        <f t="shared" ca="1" si="349"/>
        <v>TCU</v>
      </c>
      <c r="U1121" t="str">
        <f t="shared" ca="1" si="350"/>
        <v>ZE</v>
      </c>
      <c r="V1121" s="37">
        <f t="shared" ca="1" si="351"/>
        <v>0</v>
      </c>
      <c r="W1121" s="37">
        <f t="shared" ca="1" si="352"/>
        <v>62.999999999999545</v>
      </c>
      <c r="X1121" s="37">
        <f t="shared" ca="1" si="360"/>
        <v>0</v>
      </c>
      <c r="Y1121" s="37">
        <f t="shared" ca="1" si="353"/>
        <v>0</v>
      </c>
      <c r="Z1121" s="35">
        <f t="shared" ca="1" si="359"/>
        <v>0</v>
      </c>
      <c r="AA1121" s="35">
        <f t="shared" ca="1" si="361"/>
        <v>400</v>
      </c>
      <c r="AB1121" s="35">
        <f t="shared" ca="1" si="354"/>
        <v>0</v>
      </c>
      <c r="AC1121" s="35">
        <f t="shared" ca="1" si="355"/>
        <v>62.999999999999545</v>
      </c>
      <c r="AD1121" s="35">
        <f t="shared" ca="1" si="348"/>
        <v>62.999999999999545</v>
      </c>
    </row>
    <row r="1122" spans="4:30" x14ac:dyDescent="0.25">
      <c r="D1122" s="37"/>
      <c r="E1122" s="37"/>
      <c r="F1122" s="37"/>
      <c r="G1122" s="37"/>
      <c r="O1122">
        <v>1116</v>
      </c>
      <c r="P1122">
        <f t="shared" si="356"/>
        <v>796</v>
      </c>
      <c r="Q1122">
        <f t="shared" si="357"/>
        <v>1</v>
      </c>
      <c r="R1122">
        <f t="shared" ca="1" si="358"/>
        <v>1</v>
      </c>
      <c r="S1122" t="str">
        <f t="shared" ca="1" si="347"/>
        <v>U-20c</v>
      </c>
      <c r="T1122" t="str">
        <f t="shared" ca="1" si="349"/>
        <v>WTA</v>
      </c>
      <c r="U1122" t="str">
        <f t="shared" ca="1" si="350"/>
        <v>DV</v>
      </c>
      <c r="V1122" s="37">
        <f t="shared" ca="1" si="351"/>
        <v>0</v>
      </c>
      <c r="W1122" s="37">
        <f t="shared" ca="1" si="352"/>
        <v>322.9475065616798</v>
      </c>
      <c r="X1122" s="37">
        <f t="shared" ca="1" si="360"/>
        <v>0</v>
      </c>
      <c r="Y1122" s="37">
        <f t="shared" ca="1" si="353"/>
        <v>0</v>
      </c>
      <c r="Z1122" s="35">
        <f t="shared" ca="1" si="359"/>
        <v>0</v>
      </c>
      <c r="AA1122" s="35">
        <f t="shared" ca="1" si="361"/>
        <v>400</v>
      </c>
      <c r="AB1122" s="35">
        <f t="shared" ca="1" si="354"/>
        <v>0</v>
      </c>
      <c r="AC1122" s="35">
        <f t="shared" ca="1" si="355"/>
        <v>322.9475065616798</v>
      </c>
      <c r="AD1122" s="35">
        <f t="shared" ca="1" si="348"/>
        <v>322.9475065616798</v>
      </c>
    </row>
    <row r="1123" spans="4:30" x14ac:dyDescent="0.25">
      <c r="D1123" s="37"/>
      <c r="E1123" s="37"/>
      <c r="F1123" s="37"/>
      <c r="G1123" s="37"/>
      <c r="O1123">
        <v>1117</v>
      </c>
      <c r="P1123">
        <f t="shared" si="356"/>
        <v>797</v>
      </c>
      <c r="Q1123">
        <f t="shared" si="357"/>
        <v>1</v>
      </c>
      <c r="R1123">
        <f t="shared" ca="1" si="358"/>
        <v>2</v>
      </c>
      <c r="S1123" t="str">
        <f t="shared" ca="1" si="347"/>
        <v>U-20c</v>
      </c>
      <c r="T1123" t="str">
        <f t="shared" ca="1" si="349"/>
        <v>TCU</v>
      </c>
      <c r="U1123" t="str">
        <f t="shared" ca="1" si="350"/>
        <v>ZE</v>
      </c>
      <c r="V1123" s="37">
        <f t="shared" ca="1" si="351"/>
        <v>322.9475065616798</v>
      </c>
      <c r="W1123" s="37">
        <f t="shared" ca="1" si="352"/>
        <v>412.84251968503941</v>
      </c>
      <c r="X1123" s="37">
        <f t="shared" ca="1" si="360"/>
        <v>0</v>
      </c>
      <c r="Y1123" s="37">
        <f t="shared" ca="1" si="353"/>
        <v>0</v>
      </c>
      <c r="Z1123" s="35">
        <f t="shared" ca="1" si="359"/>
        <v>0</v>
      </c>
      <c r="AA1123" s="35">
        <f t="shared" ca="1" si="361"/>
        <v>400</v>
      </c>
      <c r="AB1123" s="35">
        <f t="shared" ca="1" si="354"/>
        <v>322.9475065616798</v>
      </c>
      <c r="AC1123" s="35">
        <f t="shared" ca="1" si="355"/>
        <v>400</v>
      </c>
      <c r="AD1123" s="35">
        <f t="shared" ca="1" si="348"/>
        <v>77.052493438320198</v>
      </c>
    </row>
    <row r="1124" spans="4:30" x14ac:dyDescent="0.25">
      <c r="D1124" s="37"/>
      <c r="E1124" s="37"/>
      <c r="F1124" s="37"/>
      <c r="G1124" s="37"/>
      <c r="O1124">
        <v>1118</v>
      </c>
      <c r="P1124">
        <f t="shared" si="356"/>
        <v>797</v>
      </c>
      <c r="Q1124">
        <f t="shared" si="357"/>
        <v>2</v>
      </c>
      <c r="R1124">
        <f t="shared" ca="1" si="358"/>
        <v>2</v>
      </c>
      <c r="S1124" t="str">
        <f t="shared" ca="1" si="347"/>
        <v>U-20c</v>
      </c>
      <c r="T1124" t="str">
        <f t="shared" ca="1" si="349"/>
        <v>TCU</v>
      </c>
      <c r="U1124" t="str">
        <f t="shared" ca="1" si="350"/>
        <v>ZE</v>
      </c>
      <c r="V1124" s="37">
        <f t="shared" ca="1" si="351"/>
        <v>322.9475065616798</v>
      </c>
      <c r="W1124" s="37">
        <f t="shared" ca="1" si="352"/>
        <v>412.84251968503941</v>
      </c>
      <c r="X1124" s="37">
        <f t="shared" ca="1" si="360"/>
        <v>0</v>
      </c>
      <c r="Y1124" s="37">
        <f t="shared" ca="1" si="353"/>
        <v>1</v>
      </c>
      <c r="Z1124" s="35">
        <f t="shared" ca="1" si="359"/>
        <v>400</v>
      </c>
      <c r="AA1124" s="35">
        <f t="shared" ca="1" si="361"/>
        <v>800</v>
      </c>
      <c r="AB1124" s="35">
        <f t="shared" ca="1" si="354"/>
        <v>400</v>
      </c>
      <c r="AC1124" s="35">
        <f t="shared" ca="1" si="355"/>
        <v>412.84251968503941</v>
      </c>
      <c r="AD1124" s="35">
        <f t="shared" ca="1" si="348"/>
        <v>12.842519685039406</v>
      </c>
    </row>
    <row r="1125" spans="4:30" x14ac:dyDescent="0.25">
      <c r="D1125" s="37"/>
      <c r="E1125" s="37"/>
      <c r="F1125" s="37"/>
      <c r="G1125" s="37"/>
      <c r="O1125">
        <v>1119</v>
      </c>
      <c r="P1125">
        <f t="shared" si="356"/>
        <v>798</v>
      </c>
      <c r="Q1125">
        <f t="shared" si="357"/>
        <v>1</v>
      </c>
      <c r="R1125">
        <f t="shared" ca="1" si="358"/>
        <v>1</v>
      </c>
      <c r="S1125" t="str">
        <f t="shared" ca="1" si="347"/>
        <v>U-20c</v>
      </c>
      <c r="T1125" t="str">
        <f t="shared" ca="1" si="349"/>
        <v>TCU</v>
      </c>
      <c r="U1125" t="str">
        <f t="shared" ca="1" si="350"/>
        <v>ZE</v>
      </c>
      <c r="V1125" s="37">
        <f t="shared" ca="1" si="351"/>
        <v>412.84251968503941</v>
      </c>
      <c r="W1125" s="37">
        <f t="shared" ca="1" si="352"/>
        <v>478.1312335958005</v>
      </c>
      <c r="X1125" s="37">
        <f t="shared" ca="1" si="360"/>
        <v>1</v>
      </c>
      <c r="Y1125" s="37">
        <f t="shared" ca="1" si="353"/>
        <v>1</v>
      </c>
      <c r="Z1125" s="35">
        <f t="shared" ca="1" si="359"/>
        <v>400</v>
      </c>
      <c r="AA1125" s="35">
        <f t="shared" ca="1" si="361"/>
        <v>800</v>
      </c>
      <c r="AB1125" s="35">
        <f t="shared" ca="1" si="354"/>
        <v>412.84251968503941</v>
      </c>
      <c r="AC1125" s="35">
        <f t="shared" ca="1" si="355"/>
        <v>478.1312335958005</v>
      </c>
      <c r="AD1125" s="35">
        <f t="shared" ca="1" si="348"/>
        <v>65.288713910761089</v>
      </c>
    </row>
    <row r="1126" spans="4:30" x14ac:dyDescent="0.25">
      <c r="D1126" s="37"/>
      <c r="E1126" s="37"/>
      <c r="F1126" s="37"/>
      <c r="G1126" s="37"/>
      <c r="O1126">
        <v>1120</v>
      </c>
      <c r="P1126">
        <f t="shared" si="356"/>
        <v>799</v>
      </c>
      <c r="Q1126">
        <f t="shared" si="357"/>
        <v>1</v>
      </c>
      <c r="R1126">
        <f t="shared" ca="1" si="358"/>
        <v>1</v>
      </c>
      <c r="S1126" t="str">
        <f t="shared" ca="1" si="347"/>
        <v>U-20c</v>
      </c>
      <c r="T1126" t="str">
        <f t="shared" ca="1" si="349"/>
        <v>WTA</v>
      </c>
      <c r="U1126" t="str">
        <f t="shared" ca="1" si="350"/>
        <v>DV</v>
      </c>
      <c r="V1126" s="37">
        <f t="shared" ca="1" si="351"/>
        <v>478.1312335958005</v>
      </c>
      <c r="W1126" s="37">
        <f t="shared" ca="1" si="352"/>
        <v>512.90813648293943</v>
      </c>
      <c r="X1126" s="37">
        <f t="shared" ca="1" si="360"/>
        <v>1</v>
      </c>
      <c r="Y1126" s="37">
        <f t="shared" ca="1" si="353"/>
        <v>1</v>
      </c>
      <c r="Z1126" s="35">
        <f t="shared" ca="1" si="359"/>
        <v>400</v>
      </c>
      <c r="AA1126" s="35">
        <f t="shared" ca="1" si="361"/>
        <v>800</v>
      </c>
      <c r="AB1126" s="35">
        <f t="shared" ca="1" si="354"/>
        <v>478.1312335958005</v>
      </c>
      <c r="AC1126" s="35">
        <f t="shared" ca="1" si="355"/>
        <v>512.90813648293943</v>
      </c>
      <c r="AD1126" s="35">
        <f t="shared" ca="1" si="348"/>
        <v>34.776902887138931</v>
      </c>
    </row>
    <row r="1127" spans="4:30" x14ac:dyDescent="0.25">
      <c r="D1127" s="37"/>
      <c r="E1127" s="37"/>
      <c r="F1127" s="37"/>
      <c r="G1127" s="37"/>
      <c r="O1127">
        <v>1121</v>
      </c>
      <c r="P1127">
        <f t="shared" si="356"/>
        <v>800</v>
      </c>
      <c r="Q1127">
        <f t="shared" si="357"/>
        <v>1</v>
      </c>
      <c r="R1127">
        <f t="shared" ca="1" si="358"/>
        <v>1</v>
      </c>
      <c r="S1127" t="str">
        <f t="shared" ca="1" si="347"/>
        <v>U-20c</v>
      </c>
      <c r="T1127" t="str">
        <f t="shared" ca="1" si="349"/>
        <v>WTA</v>
      </c>
      <c r="U1127" t="str">
        <f t="shared" ca="1" si="350"/>
        <v>DV</v>
      </c>
      <c r="V1127" s="37">
        <f t="shared" ca="1" si="351"/>
        <v>512.90813648293943</v>
      </c>
      <c r="W1127" s="37">
        <f t="shared" ca="1" si="352"/>
        <v>753.06561679790047</v>
      </c>
      <c r="X1127" s="37">
        <f t="shared" ca="1" si="360"/>
        <v>1</v>
      </c>
      <c r="Y1127" s="37">
        <f t="shared" ca="1" si="353"/>
        <v>1</v>
      </c>
      <c r="Z1127" s="35">
        <f t="shared" ca="1" si="359"/>
        <v>400</v>
      </c>
      <c r="AA1127" s="35">
        <f t="shared" ca="1" si="361"/>
        <v>800</v>
      </c>
      <c r="AB1127" s="35">
        <f t="shared" ca="1" si="354"/>
        <v>512.90813648293943</v>
      </c>
      <c r="AC1127" s="35">
        <f t="shared" ca="1" si="355"/>
        <v>753.06561679790047</v>
      </c>
      <c r="AD1127" s="35">
        <f t="shared" ca="1" si="348"/>
        <v>240.15748031496105</v>
      </c>
    </row>
    <row r="1128" spans="4:30" x14ac:dyDescent="0.25">
      <c r="D1128" s="37"/>
      <c r="E1128" s="37"/>
      <c r="F1128" s="37"/>
      <c r="G1128" s="37"/>
      <c r="O1128">
        <v>1122</v>
      </c>
      <c r="P1128">
        <f t="shared" si="356"/>
        <v>801</v>
      </c>
      <c r="Q1128">
        <f t="shared" si="357"/>
        <v>1</v>
      </c>
      <c r="R1128">
        <f t="shared" ca="1" si="358"/>
        <v>2</v>
      </c>
      <c r="S1128" t="str">
        <f t="shared" ca="1" si="347"/>
        <v>U-20c</v>
      </c>
      <c r="T1128" t="str">
        <f t="shared" ca="1" si="349"/>
        <v>WTA</v>
      </c>
      <c r="U1128" t="str">
        <f t="shared" ca="1" si="350"/>
        <v>DV</v>
      </c>
      <c r="V1128" s="37">
        <f t="shared" ca="1" si="351"/>
        <v>753.06561679790047</v>
      </c>
      <c r="W1128" s="37">
        <f t="shared" ca="1" si="352"/>
        <v>822.9475065616798</v>
      </c>
      <c r="X1128" s="37">
        <f t="shared" ca="1" si="360"/>
        <v>1</v>
      </c>
      <c r="Y1128" s="37">
        <f t="shared" ca="1" si="353"/>
        <v>1</v>
      </c>
      <c r="Z1128" s="35">
        <f t="shared" ca="1" si="359"/>
        <v>400</v>
      </c>
      <c r="AA1128" s="35">
        <f t="shared" ca="1" si="361"/>
        <v>800</v>
      </c>
      <c r="AB1128" s="35">
        <f t="shared" ca="1" si="354"/>
        <v>753.06561679790047</v>
      </c>
      <c r="AC1128" s="35">
        <f t="shared" ca="1" si="355"/>
        <v>800</v>
      </c>
      <c r="AD1128" s="35">
        <f t="shared" ca="1" si="348"/>
        <v>46.934383202099525</v>
      </c>
    </row>
    <row r="1129" spans="4:30" x14ac:dyDescent="0.25">
      <c r="D1129" s="37"/>
      <c r="E1129" s="37"/>
      <c r="F1129" s="37"/>
      <c r="G1129" s="37"/>
      <c r="O1129">
        <v>1123</v>
      </c>
      <c r="P1129">
        <f t="shared" si="356"/>
        <v>801</v>
      </c>
      <c r="Q1129">
        <f t="shared" si="357"/>
        <v>2</v>
      </c>
      <c r="R1129">
        <f t="shared" ca="1" si="358"/>
        <v>2</v>
      </c>
      <c r="S1129" t="str">
        <f t="shared" ca="1" si="347"/>
        <v>U-20c</v>
      </c>
      <c r="T1129" t="str">
        <f t="shared" ca="1" si="349"/>
        <v>WTA</v>
      </c>
      <c r="U1129" t="str">
        <f t="shared" ca="1" si="350"/>
        <v>DV</v>
      </c>
      <c r="V1129" s="37">
        <f t="shared" ca="1" si="351"/>
        <v>753.06561679790047</v>
      </c>
      <c r="W1129" s="37">
        <f t="shared" ca="1" si="352"/>
        <v>822.9475065616798</v>
      </c>
      <c r="X1129" s="37">
        <f t="shared" ca="1" si="360"/>
        <v>1</v>
      </c>
      <c r="Y1129" s="37">
        <f t="shared" ca="1" si="353"/>
        <v>2</v>
      </c>
      <c r="Z1129" s="35">
        <f t="shared" ca="1" si="359"/>
        <v>800</v>
      </c>
      <c r="AA1129" s="35">
        <f t="shared" ca="1" si="361"/>
        <v>1200</v>
      </c>
      <c r="AB1129" s="35">
        <f t="shared" ca="1" si="354"/>
        <v>800</v>
      </c>
      <c r="AC1129" s="35">
        <f t="shared" ca="1" si="355"/>
        <v>822.9475065616798</v>
      </c>
      <c r="AD1129" s="35">
        <f t="shared" ca="1" si="348"/>
        <v>22.947506561679802</v>
      </c>
    </row>
    <row r="1130" spans="4:30" x14ac:dyDescent="0.25">
      <c r="D1130" s="37"/>
      <c r="E1130" s="37"/>
      <c r="F1130" s="37"/>
      <c r="G1130" s="37"/>
      <c r="O1130">
        <v>1124</v>
      </c>
      <c r="P1130">
        <f t="shared" si="356"/>
        <v>802</v>
      </c>
      <c r="Q1130">
        <f t="shared" si="357"/>
        <v>1</v>
      </c>
      <c r="R1130">
        <f t="shared" ca="1" si="358"/>
        <v>1</v>
      </c>
      <c r="S1130" t="str">
        <f t="shared" ca="1" si="347"/>
        <v>U-20c</v>
      </c>
      <c r="T1130" t="str">
        <f t="shared" ca="1" si="349"/>
        <v>TCU</v>
      </c>
      <c r="U1130" t="str">
        <f t="shared" ca="1" si="350"/>
        <v>ZE</v>
      </c>
      <c r="V1130" s="37">
        <f t="shared" ca="1" si="351"/>
        <v>822.9475065616798</v>
      </c>
      <c r="W1130" s="37">
        <f t="shared" ca="1" si="352"/>
        <v>978.13123359580004</v>
      </c>
      <c r="X1130" s="37">
        <f t="shared" ca="1" si="360"/>
        <v>2</v>
      </c>
      <c r="Y1130" s="37">
        <f t="shared" ca="1" si="353"/>
        <v>2</v>
      </c>
      <c r="Z1130" s="35">
        <f t="shared" ca="1" si="359"/>
        <v>800</v>
      </c>
      <c r="AA1130" s="35">
        <f t="shared" ca="1" si="361"/>
        <v>1200</v>
      </c>
      <c r="AB1130" s="35">
        <f t="shared" ca="1" si="354"/>
        <v>822.9475065616798</v>
      </c>
      <c r="AC1130" s="35">
        <f t="shared" ca="1" si="355"/>
        <v>978.13123359580004</v>
      </c>
      <c r="AD1130" s="35">
        <f t="shared" ca="1" si="348"/>
        <v>155.18372703412024</v>
      </c>
    </row>
    <row r="1131" spans="4:30" x14ac:dyDescent="0.25">
      <c r="D1131" s="37"/>
      <c r="E1131" s="37"/>
      <c r="F1131" s="37"/>
      <c r="G1131" s="37"/>
      <c r="O1131">
        <v>1125</v>
      </c>
      <c r="P1131">
        <f t="shared" si="356"/>
        <v>803</v>
      </c>
      <c r="Q1131">
        <f t="shared" si="357"/>
        <v>1</v>
      </c>
      <c r="R1131">
        <f t="shared" ca="1" si="358"/>
        <v>2</v>
      </c>
      <c r="S1131" t="str">
        <f t="shared" ca="1" si="347"/>
        <v>U-20c</v>
      </c>
      <c r="T1131" t="str">
        <f t="shared" ca="1" si="349"/>
        <v>TCU</v>
      </c>
      <c r="U1131" t="str">
        <f t="shared" ca="1" si="350"/>
        <v>ZE</v>
      </c>
      <c r="V1131" s="37">
        <f t="shared" ca="1" si="351"/>
        <v>978.13123359580004</v>
      </c>
      <c r="W1131" s="37">
        <f t="shared" ca="1" si="352"/>
        <v>1543.0918635170601</v>
      </c>
      <c r="X1131" s="37">
        <f t="shared" ca="1" si="360"/>
        <v>2</v>
      </c>
      <c r="Y1131" s="37">
        <f t="shared" ca="1" si="353"/>
        <v>2</v>
      </c>
      <c r="Z1131" s="35">
        <f t="shared" ca="1" si="359"/>
        <v>800</v>
      </c>
      <c r="AA1131" s="35">
        <f t="shared" ca="1" si="361"/>
        <v>1200</v>
      </c>
      <c r="AB1131" s="35">
        <f t="shared" ca="1" si="354"/>
        <v>978.13123359580004</v>
      </c>
      <c r="AC1131" s="35">
        <f t="shared" ca="1" si="355"/>
        <v>1200</v>
      </c>
      <c r="AD1131" s="35">
        <f t="shared" ca="1" si="348"/>
        <v>221.86876640419996</v>
      </c>
    </row>
    <row r="1132" spans="4:30" x14ac:dyDescent="0.25">
      <c r="D1132" s="37"/>
      <c r="E1132" s="37"/>
      <c r="F1132" s="37"/>
      <c r="G1132" s="37"/>
      <c r="O1132">
        <v>1126</v>
      </c>
      <c r="P1132">
        <f t="shared" si="356"/>
        <v>803</v>
      </c>
      <c r="Q1132">
        <f t="shared" si="357"/>
        <v>2</v>
      </c>
      <c r="R1132">
        <f t="shared" ca="1" si="358"/>
        <v>2</v>
      </c>
      <c r="S1132" t="str">
        <f t="shared" ca="1" si="347"/>
        <v>U-20c</v>
      </c>
      <c r="T1132" t="str">
        <f t="shared" ca="1" si="349"/>
        <v>TCU</v>
      </c>
      <c r="U1132" t="str">
        <f t="shared" ca="1" si="350"/>
        <v>ZE</v>
      </c>
      <c r="V1132" s="37">
        <f t="shared" ca="1" si="351"/>
        <v>978.13123359580004</v>
      </c>
      <c r="W1132" s="37">
        <f t="shared" ca="1" si="352"/>
        <v>1543.0918635170601</v>
      </c>
      <c r="X1132" s="37">
        <f t="shared" ca="1" si="360"/>
        <v>2</v>
      </c>
      <c r="Y1132" s="37">
        <f t="shared" ca="1" si="353"/>
        <v>3</v>
      </c>
      <c r="Z1132" s="35">
        <f t="shared" ca="1" si="359"/>
        <v>1200</v>
      </c>
      <c r="AA1132" s="35">
        <f t="shared" ca="1" si="361"/>
        <v>1600</v>
      </c>
      <c r="AB1132" s="35">
        <f t="shared" ca="1" si="354"/>
        <v>1200</v>
      </c>
      <c r="AC1132" s="35">
        <f t="shared" ca="1" si="355"/>
        <v>1543.0918635170601</v>
      </c>
      <c r="AD1132" s="35">
        <f t="shared" ca="1" si="348"/>
        <v>343.09186351706012</v>
      </c>
    </row>
    <row r="1133" spans="4:30" x14ac:dyDescent="0.25">
      <c r="D1133" s="37"/>
      <c r="E1133" s="37"/>
      <c r="F1133" s="37"/>
      <c r="G1133" s="37"/>
      <c r="O1133">
        <v>1127</v>
      </c>
      <c r="P1133">
        <f t="shared" si="356"/>
        <v>804</v>
      </c>
      <c r="Q1133">
        <f t="shared" si="357"/>
        <v>1</v>
      </c>
      <c r="R1133">
        <f t="shared" ca="1" si="358"/>
        <v>2</v>
      </c>
      <c r="S1133" t="str">
        <f t="shared" ca="1" si="347"/>
        <v>U-20c</v>
      </c>
      <c r="T1133" t="str">
        <f t="shared" ca="1" si="349"/>
        <v>TCU</v>
      </c>
      <c r="U1133" t="str">
        <f t="shared" ca="1" si="350"/>
        <v>ZE, GL</v>
      </c>
      <c r="V1133" s="37">
        <f t="shared" ca="1" si="351"/>
        <v>1543.0918635170601</v>
      </c>
      <c r="W1133" s="37">
        <f t="shared" ca="1" si="352"/>
        <v>1654.9685039370074</v>
      </c>
      <c r="X1133" s="37">
        <f t="shared" ca="1" si="360"/>
        <v>3</v>
      </c>
      <c r="Y1133" s="37">
        <f t="shared" ca="1" si="353"/>
        <v>3</v>
      </c>
      <c r="Z1133" s="35">
        <f t="shared" ca="1" si="359"/>
        <v>1200</v>
      </c>
      <c r="AA1133" s="35">
        <f t="shared" ca="1" si="361"/>
        <v>1600</v>
      </c>
      <c r="AB1133" s="35">
        <f t="shared" ca="1" si="354"/>
        <v>1543.0918635170601</v>
      </c>
      <c r="AC1133" s="35">
        <f t="shared" ca="1" si="355"/>
        <v>1600</v>
      </c>
      <c r="AD1133" s="35">
        <f t="shared" ca="1" si="348"/>
        <v>56.908136482939881</v>
      </c>
    </row>
    <row r="1134" spans="4:30" x14ac:dyDescent="0.25">
      <c r="D1134" s="37"/>
      <c r="E1134" s="37"/>
      <c r="F1134" s="37"/>
      <c r="G1134" s="37"/>
      <c r="O1134">
        <v>1128</v>
      </c>
      <c r="P1134">
        <f t="shared" si="356"/>
        <v>804</v>
      </c>
      <c r="Q1134">
        <f t="shared" si="357"/>
        <v>2</v>
      </c>
      <c r="R1134">
        <f t="shared" ca="1" si="358"/>
        <v>2</v>
      </c>
      <c r="S1134" t="str">
        <f t="shared" ca="1" si="347"/>
        <v>U-20c</v>
      </c>
      <c r="T1134" t="str">
        <f t="shared" ca="1" si="349"/>
        <v>TCU</v>
      </c>
      <c r="U1134" t="str">
        <f t="shared" ca="1" si="350"/>
        <v>ZE, GL</v>
      </c>
      <c r="V1134" s="37">
        <f t="shared" ca="1" si="351"/>
        <v>1543.0918635170601</v>
      </c>
      <c r="W1134" s="37">
        <f t="shared" ca="1" si="352"/>
        <v>1654.9685039370074</v>
      </c>
      <c r="X1134" s="37">
        <f t="shared" ca="1" si="360"/>
        <v>3</v>
      </c>
      <c r="Y1134" s="37">
        <f t="shared" ca="1" si="353"/>
        <v>4</v>
      </c>
      <c r="Z1134" s="35">
        <f t="shared" ca="1" si="359"/>
        <v>1600</v>
      </c>
      <c r="AA1134" s="35">
        <f t="shared" ca="1" si="361"/>
        <v>2000</v>
      </c>
      <c r="AB1134" s="35">
        <f t="shared" ca="1" si="354"/>
        <v>1600</v>
      </c>
      <c r="AC1134" s="35">
        <f t="shared" ca="1" si="355"/>
        <v>1654.9685039370074</v>
      </c>
      <c r="AD1134" s="35">
        <f t="shared" ca="1" si="348"/>
        <v>54.968503937007426</v>
      </c>
    </row>
    <row r="1135" spans="4:30" x14ac:dyDescent="0.25">
      <c r="D1135" s="37"/>
      <c r="E1135" s="37"/>
      <c r="F1135" s="37"/>
      <c r="G1135" s="37"/>
      <c r="O1135">
        <v>1129</v>
      </c>
      <c r="P1135">
        <f t="shared" si="356"/>
        <v>805</v>
      </c>
      <c r="Q1135">
        <f t="shared" si="357"/>
        <v>1</v>
      </c>
      <c r="R1135">
        <f t="shared" ca="1" si="358"/>
        <v>1</v>
      </c>
      <c r="S1135" t="str">
        <f t="shared" ca="1" si="347"/>
        <v>U-20c</v>
      </c>
      <c r="T1135" t="str">
        <f t="shared" ca="1" si="349"/>
        <v>LFA</v>
      </c>
      <c r="U1135" t="str">
        <f t="shared" ca="1" si="350"/>
        <v>GL</v>
      </c>
      <c r="V1135" s="37">
        <f t="shared" ca="1" si="351"/>
        <v>1654.9685039370074</v>
      </c>
      <c r="W1135" s="37">
        <f t="shared" ca="1" si="352"/>
        <v>1697.9475065616798</v>
      </c>
      <c r="X1135" s="37">
        <f t="shared" ca="1" si="360"/>
        <v>4</v>
      </c>
      <c r="Y1135" s="37">
        <f t="shared" ca="1" si="353"/>
        <v>4</v>
      </c>
      <c r="Z1135" s="35">
        <f t="shared" ca="1" si="359"/>
        <v>1600</v>
      </c>
      <c r="AA1135" s="35">
        <f t="shared" ca="1" si="361"/>
        <v>2000</v>
      </c>
      <c r="AB1135" s="35">
        <f t="shared" ca="1" si="354"/>
        <v>1654.9685039370074</v>
      </c>
      <c r="AC1135" s="35">
        <f t="shared" ca="1" si="355"/>
        <v>1697.9475065616798</v>
      </c>
      <c r="AD1135" s="35">
        <f t="shared" ca="1" si="348"/>
        <v>42.979002624672376</v>
      </c>
    </row>
    <row r="1136" spans="4:30" x14ac:dyDescent="0.25">
      <c r="D1136" s="37"/>
      <c r="E1136" s="37"/>
      <c r="F1136" s="37"/>
      <c r="G1136" s="37"/>
      <c r="O1136">
        <v>1130</v>
      </c>
      <c r="P1136">
        <f t="shared" si="356"/>
        <v>806</v>
      </c>
      <c r="Q1136">
        <f t="shared" si="357"/>
        <v>1</v>
      </c>
      <c r="R1136">
        <f t="shared" ca="1" si="358"/>
        <v>1</v>
      </c>
      <c r="S1136" t="str">
        <f t="shared" ca="1" si="347"/>
        <v>U-20c</v>
      </c>
      <c r="T1136" t="str">
        <f t="shared" ca="1" si="349"/>
        <v>LFA</v>
      </c>
      <c r="U1136" t="str">
        <f t="shared" ca="1" si="350"/>
        <v>GL, DV, OP</v>
      </c>
      <c r="V1136" s="37">
        <f t="shared" ca="1" si="351"/>
        <v>1697.9475065616798</v>
      </c>
      <c r="W1136" s="37">
        <f t="shared" ca="1" si="352"/>
        <v>1717.9606299212596</v>
      </c>
      <c r="X1136" s="37">
        <f t="shared" ca="1" si="360"/>
        <v>4</v>
      </c>
      <c r="Y1136" s="37">
        <f t="shared" ca="1" si="353"/>
        <v>4</v>
      </c>
      <c r="Z1136" s="35">
        <f t="shared" ca="1" si="359"/>
        <v>1600</v>
      </c>
      <c r="AA1136" s="35">
        <f t="shared" ca="1" si="361"/>
        <v>2000</v>
      </c>
      <c r="AB1136" s="35">
        <f t="shared" ca="1" si="354"/>
        <v>1697.9475065616798</v>
      </c>
      <c r="AC1136" s="35">
        <f t="shared" ca="1" si="355"/>
        <v>1717.9606299212596</v>
      </c>
      <c r="AD1136" s="35">
        <f t="shared" ca="1" si="348"/>
        <v>20.013123359579822</v>
      </c>
    </row>
    <row r="1137" spans="4:30" x14ac:dyDescent="0.25">
      <c r="D1137" s="37"/>
      <c r="E1137" s="37"/>
      <c r="F1137" s="37"/>
      <c r="G1137" s="37"/>
      <c r="O1137">
        <v>1131</v>
      </c>
      <c r="P1137">
        <f t="shared" si="356"/>
        <v>807</v>
      </c>
      <c r="Q1137">
        <f t="shared" si="357"/>
        <v>1</v>
      </c>
      <c r="R1137">
        <f t="shared" ca="1" si="358"/>
        <v>1</v>
      </c>
      <c r="S1137" t="str">
        <f t="shared" ca="1" si="347"/>
        <v>U-20c</v>
      </c>
      <c r="T1137" t="str">
        <f t="shared" ca="1" si="349"/>
        <v>LFA</v>
      </c>
      <c r="U1137" t="str">
        <f t="shared" ca="1" si="350"/>
        <v>DV, GL</v>
      </c>
      <c r="V1137" s="37">
        <f t="shared" ca="1" si="351"/>
        <v>1717.9606299212596</v>
      </c>
      <c r="W1137" s="37">
        <f t="shared" ca="1" si="352"/>
        <v>1800.9658792650912</v>
      </c>
      <c r="X1137" s="37">
        <f t="shared" ca="1" si="360"/>
        <v>4</v>
      </c>
      <c r="Y1137" s="37">
        <f t="shared" ca="1" si="353"/>
        <v>4</v>
      </c>
      <c r="Z1137" s="35">
        <f t="shared" ca="1" si="359"/>
        <v>1600</v>
      </c>
      <c r="AA1137" s="35">
        <f t="shared" ca="1" si="361"/>
        <v>2000</v>
      </c>
      <c r="AB1137" s="35">
        <f t="shared" ca="1" si="354"/>
        <v>1717.9606299212596</v>
      </c>
      <c r="AC1137" s="35">
        <f t="shared" ca="1" si="355"/>
        <v>1800.9658792650912</v>
      </c>
      <c r="AD1137" s="35">
        <f t="shared" ca="1" si="348"/>
        <v>83.005249343831565</v>
      </c>
    </row>
    <row r="1138" spans="4:30" x14ac:dyDescent="0.25">
      <c r="D1138" s="37"/>
      <c r="E1138" s="37"/>
      <c r="F1138" s="37"/>
      <c r="G1138" s="37"/>
      <c r="O1138">
        <v>1132</v>
      </c>
      <c r="P1138">
        <f t="shared" si="356"/>
        <v>808</v>
      </c>
      <c r="Q1138">
        <f t="shared" si="357"/>
        <v>1</v>
      </c>
      <c r="R1138">
        <f t="shared" ca="1" si="358"/>
        <v>1</v>
      </c>
      <c r="S1138" t="str">
        <f t="shared" ca="1" si="347"/>
        <v>U-20c</v>
      </c>
      <c r="T1138" t="str">
        <f t="shared" ca="1" si="349"/>
        <v>LFA</v>
      </c>
      <c r="U1138" t="str">
        <f t="shared" ca="1" si="350"/>
        <v>GL</v>
      </c>
      <c r="V1138" s="37">
        <f t="shared" ca="1" si="351"/>
        <v>1800.9658792650912</v>
      </c>
      <c r="W1138" s="37">
        <f t="shared" ca="1" si="352"/>
        <v>1939.0892388451443</v>
      </c>
      <c r="X1138" s="37">
        <f t="shared" ca="1" si="360"/>
        <v>4</v>
      </c>
      <c r="Y1138" s="37">
        <f t="shared" ca="1" si="353"/>
        <v>4</v>
      </c>
      <c r="Z1138" s="35">
        <f t="shared" ca="1" si="359"/>
        <v>1600</v>
      </c>
      <c r="AA1138" s="35">
        <f t="shared" ca="1" si="361"/>
        <v>2000</v>
      </c>
      <c r="AB1138" s="35">
        <f t="shared" ca="1" si="354"/>
        <v>1800.9658792650912</v>
      </c>
      <c r="AC1138" s="35">
        <f t="shared" ca="1" si="355"/>
        <v>1939.0892388451443</v>
      </c>
      <c r="AD1138" s="35">
        <f t="shared" ca="1" si="348"/>
        <v>138.12335958005315</v>
      </c>
    </row>
    <row r="1139" spans="4:30" x14ac:dyDescent="0.25">
      <c r="D1139" s="37"/>
      <c r="E1139" s="37"/>
      <c r="F1139" s="37"/>
      <c r="G1139" s="37"/>
      <c r="O1139">
        <v>1133</v>
      </c>
      <c r="P1139">
        <f t="shared" si="356"/>
        <v>809</v>
      </c>
      <c r="Q1139">
        <f t="shared" si="357"/>
        <v>1</v>
      </c>
      <c r="R1139">
        <f t="shared" ca="1" si="358"/>
        <v>2</v>
      </c>
      <c r="S1139" t="str">
        <f t="shared" ca="1" si="347"/>
        <v>U-20c</v>
      </c>
      <c r="T1139" t="str">
        <f t="shared" ca="1" si="349"/>
        <v>LFA</v>
      </c>
      <c r="U1139" t="str">
        <f t="shared" ca="1" si="350"/>
        <v>GL, DV</v>
      </c>
      <c r="V1139" s="37">
        <f t="shared" ca="1" si="351"/>
        <v>1939.0892388451443</v>
      </c>
      <c r="W1139" s="37">
        <f t="shared" ca="1" si="352"/>
        <v>2012.9081364829399</v>
      </c>
      <c r="X1139" s="37">
        <f t="shared" ca="1" si="360"/>
        <v>4</v>
      </c>
      <c r="Y1139" s="37">
        <f t="shared" ca="1" si="353"/>
        <v>4</v>
      </c>
      <c r="Z1139" s="35">
        <f t="shared" ca="1" si="359"/>
        <v>1600</v>
      </c>
      <c r="AA1139" s="35">
        <f t="shared" ca="1" si="361"/>
        <v>2000</v>
      </c>
      <c r="AB1139" s="35">
        <f t="shared" ca="1" si="354"/>
        <v>1939.0892388451443</v>
      </c>
      <c r="AC1139" s="35">
        <f t="shared" ca="1" si="355"/>
        <v>2000</v>
      </c>
      <c r="AD1139" s="35">
        <f t="shared" ca="1" si="348"/>
        <v>60.910761154855663</v>
      </c>
    </row>
    <row r="1140" spans="4:30" x14ac:dyDescent="0.25">
      <c r="D1140" s="37"/>
      <c r="E1140" s="37"/>
      <c r="F1140" s="37"/>
      <c r="G1140" s="37"/>
      <c r="O1140">
        <v>1134</v>
      </c>
      <c r="P1140">
        <f t="shared" si="356"/>
        <v>809</v>
      </c>
      <c r="Q1140">
        <f t="shared" si="357"/>
        <v>2</v>
      </c>
      <c r="R1140">
        <f t="shared" ca="1" si="358"/>
        <v>2</v>
      </c>
      <c r="S1140" t="str">
        <f t="shared" ca="1" si="347"/>
        <v>U-20c</v>
      </c>
      <c r="T1140" t="str">
        <f t="shared" ca="1" si="349"/>
        <v>LFA</v>
      </c>
      <c r="U1140" t="str">
        <f t="shared" ca="1" si="350"/>
        <v>GL, DV</v>
      </c>
      <c r="V1140" s="37">
        <f t="shared" ca="1" si="351"/>
        <v>1939.0892388451443</v>
      </c>
      <c r="W1140" s="37">
        <f t="shared" ca="1" si="352"/>
        <v>2012.9081364829399</v>
      </c>
      <c r="X1140" s="37">
        <f t="shared" ca="1" si="360"/>
        <v>4</v>
      </c>
      <c r="Y1140" s="37">
        <f t="shared" ca="1" si="353"/>
        <v>5</v>
      </c>
      <c r="Z1140" s="35">
        <f t="shared" ca="1" si="359"/>
        <v>2000</v>
      </c>
      <c r="AA1140" s="35">
        <f t="shared" ca="1" si="361"/>
        <v>2400</v>
      </c>
      <c r="AB1140" s="35">
        <f t="shared" ca="1" si="354"/>
        <v>2000</v>
      </c>
      <c r="AC1140" s="35">
        <f t="shared" ca="1" si="355"/>
        <v>2012.9081364829399</v>
      </c>
      <c r="AD1140" s="35">
        <f t="shared" ca="1" si="348"/>
        <v>12.908136482939881</v>
      </c>
    </row>
    <row r="1141" spans="4:30" x14ac:dyDescent="0.25">
      <c r="D1141" s="37"/>
      <c r="E1141" s="37"/>
      <c r="F1141" s="37"/>
      <c r="G1141" s="37"/>
      <c r="O1141">
        <v>1135</v>
      </c>
      <c r="P1141">
        <f t="shared" si="356"/>
        <v>810</v>
      </c>
      <c r="Q1141">
        <f t="shared" si="357"/>
        <v>1</v>
      </c>
      <c r="R1141">
        <f t="shared" ca="1" si="358"/>
        <v>1</v>
      </c>
      <c r="S1141" t="str">
        <f t="shared" ca="1" si="347"/>
        <v>U-20c</v>
      </c>
      <c r="T1141" t="str">
        <f t="shared" ca="1" si="349"/>
        <v>LFA</v>
      </c>
      <c r="U1141" t="str">
        <f t="shared" ca="1" si="350"/>
        <v>DV, QZ</v>
      </c>
      <c r="V1141" s="37">
        <f t="shared" ca="1" si="351"/>
        <v>2012.9081364829399</v>
      </c>
      <c r="W1141" s="37">
        <f t="shared" ca="1" si="352"/>
        <v>2112.9737532808394</v>
      </c>
      <c r="X1141" s="37">
        <f t="shared" ca="1" si="360"/>
        <v>5</v>
      </c>
      <c r="Y1141" s="37">
        <f t="shared" ca="1" si="353"/>
        <v>5</v>
      </c>
      <c r="Z1141" s="35">
        <f t="shared" ca="1" si="359"/>
        <v>2000</v>
      </c>
      <c r="AA1141" s="35">
        <f t="shared" ca="1" si="361"/>
        <v>2400</v>
      </c>
      <c r="AB1141" s="35">
        <f t="shared" ca="1" si="354"/>
        <v>2012.9081364829399</v>
      </c>
      <c r="AC1141" s="35">
        <f t="shared" ca="1" si="355"/>
        <v>2112.9737532808394</v>
      </c>
      <c r="AD1141" s="35">
        <f t="shared" ca="1" si="348"/>
        <v>100.06561679789957</v>
      </c>
    </row>
    <row r="1142" spans="4:30" x14ac:dyDescent="0.25">
      <c r="D1142" s="37"/>
      <c r="E1142" s="37"/>
      <c r="F1142" s="37"/>
      <c r="G1142" s="37"/>
      <c r="O1142">
        <v>1136</v>
      </c>
      <c r="P1142">
        <f t="shared" si="356"/>
        <v>811</v>
      </c>
      <c r="Q1142">
        <f t="shared" si="357"/>
        <v>1</v>
      </c>
      <c r="R1142">
        <f t="shared" ca="1" si="358"/>
        <v>1</v>
      </c>
      <c r="S1142" t="str">
        <f t="shared" ca="1" si="347"/>
        <v>U-20c</v>
      </c>
      <c r="T1142" t="str">
        <f t="shared" ca="1" si="349"/>
        <v>TCU</v>
      </c>
      <c r="U1142" t="str">
        <f t="shared" ca="1" si="350"/>
        <v>ZE</v>
      </c>
      <c r="V1142" s="37">
        <f t="shared" ca="1" si="351"/>
        <v>2112.9737532808394</v>
      </c>
      <c r="W1142" s="37">
        <f t="shared" ca="1" si="352"/>
        <v>2278.9842519685035</v>
      </c>
      <c r="X1142" s="37">
        <f t="shared" ca="1" si="360"/>
        <v>5</v>
      </c>
      <c r="Y1142" s="37">
        <f t="shared" ca="1" si="353"/>
        <v>5</v>
      </c>
      <c r="Z1142" s="35">
        <f t="shared" ca="1" si="359"/>
        <v>2000</v>
      </c>
      <c r="AA1142" s="35">
        <f t="shared" ca="1" si="361"/>
        <v>2400</v>
      </c>
      <c r="AB1142" s="35">
        <f t="shared" ca="1" si="354"/>
        <v>2112.9737532808394</v>
      </c>
      <c r="AC1142" s="35">
        <f t="shared" ca="1" si="355"/>
        <v>2278.9842519685035</v>
      </c>
      <c r="AD1142" s="35">
        <f t="shared" ca="1" si="348"/>
        <v>166.01049868766404</v>
      </c>
    </row>
    <row r="1143" spans="4:30" x14ac:dyDescent="0.25">
      <c r="D1143" s="37"/>
      <c r="E1143" s="37"/>
      <c r="F1143" s="37"/>
      <c r="G1143" s="37"/>
      <c r="O1143">
        <v>1137</v>
      </c>
      <c r="P1143">
        <f t="shared" si="356"/>
        <v>812</v>
      </c>
      <c r="Q1143">
        <f t="shared" si="357"/>
        <v>1</v>
      </c>
      <c r="R1143">
        <f t="shared" ca="1" si="358"/>
        <v>2</v>
      </c>
      <c r="S1143" t="str">
        <f t="shared" ca="1" si="347"/>
        <v>U-20c</v>
      </c>
      <c r="T1143" t="str">
        <f t="shared" ca="1" si="349"/>
        <v>TCU</v>
      </c>
      <c r="U1143" t="str">
        <f t="shared" ca="1" si="350"/>
        <v>QZ, ZE, KF</v>
      </c>
      <c r="V1143" s="37">
        <f t="shared" ca="1" si="351"/>
        <v>2278.9842519685035</v>
      </c>
      <c r="W1143" s="37">
        <f t="shared" ca="1" si="352"/>
        <v>2472.8818897637793</v>
      </c>
      <c r="X1143" s="37">
        <f t="shared" ca="1" si="360"/>
        <v>5</v>
      </c>
      <c r="Y1143" s="37">
        <f t="shared" ca="1" si="353"/>
        <v>5</v>
      </c>
      <c r="Z1143" s="35">
        <f t="shared" ca="1" si="359"/>
        <v>2000</v>
      </c>
      <c r="AA1143" s="35">
        <f t="shared" ca="1" si="361"/>
        <v>2400</v>
      </c>
      <c r="AB1143" s="35">
        <f t="shared" ca="1" si="354"/>
        <v>2278.9842519685035</v>
      </c>
      <c r="AC1143" s="35">
        <f t="shared" ca="1" si="355"/>
        <v>2400</v>
      </c>
      <c r="AD1143" s="35">
        <f t="shared" ca="1" si="348"/>
        <v>121.01574803149651</v>
      </c>
    </row>
    <row r="1144" spans="4:30" x14ac:dyDescent="0.25">
      <c r="D1144" s="37"/>
      <c r="E1144" s="37"/>
      <c r="F1144" s="37"/>
      <c r="G1144" s="37"/>
      <c r="O1144">
        <v>1138</v>
      </c>
      <c r="P1144">
        <f t="shared" si="356"/>
        <v>812</v>
      </c>
      <c r="Q1144">
        <f t="shared" si="357"/>
        <v>2</v>
      </c>
      <c r="R1144">
        <f t="shared" ca="1" si="358"/>
        <v>2</v>
      </c>
      <c r="S1144" t="str">
        <f t="shared" ca="1" si="347"/>
        <v>U-20c</v>
      </c>
      <c r="T1144" t="str">
        <f t="shared" ca="1" si="349"/>
        <v>TCU</v>
      </c>
      <c r="U1144" t="str">
        <f t="shared" ca="1" si="350"/>
        <v>QZ, ZE, KF</v>
      </c>
      <c r="V1144" s="37">
        <f t="shared" ca="1" si="351"/>
        <v>2278.9842519685035</v>
      </c>
      <c r="W1144" s="37">
        <f t="shared" ca="1" si="352"/>
        <v>2472.8818897637793</v>
      </c>
      <c r="X1144" s="37">
        <f t="shared" ca="1" si="360"/>
        <v>5</v>
      </c>
      <c r="Y1144" s="37">
        <f t="shared" ca="1" si="353"/>
        <v>6</v>
      </c>
      <c r="Z1144" s="35">
        <f t="shared" ca="1" si="359"/>
        <v>2400</v>
      </c>
      <c r="AA1144" s="35">
        <f t="shared" ca="1" si="361"/>
        <v>2800</v>
      </c>
      <c r="AB1144" s="35">
        <f t="shared" ca="1" si="354"/>
        <v>2400</v>
      </c>
      <c r="AC1144" s="35">
        <f t="shared" ca="1" si="355"/>
        <v>2472.8818897637793</v>
      </c>
      <c r="AD1144" s="35">
        <f t="shared" ca="1" si="348"/>
        <v>72.881889763779327</v>
      </c>
    </row>
    <row r="1145" spans="4:30" x14ac:dyDescent="0.25">
      <c r="D1145" s="37"/>
      <c r="E1145" s="37"/>
      <c r="F1145" s="37"/>
      <c r="G1145" s="37"/>
      <c r="O1145">
        <v>1139</v>
      </c>
      <c r="P1145">
        <f t="shared" si="356"/>
        <v>813</v>
      </c>
      <c r="Q1145">
        <f t="shared" si="357"/>
        <v>1</v>
      </c>
      <c r="R1145">
        <f t="shared" ca="1" si="358"/>
        <v>1</v>
      </c>
      <c r="S1145" t="str">
        <f t="shared" ca="1" si="347"/>
        <v>U-20c</v>
      </c>
      <c r="T1145" t="str">
        <f t="shared" ca="1" si="349"/>
        <v>TCU</v>
      </c>
      <c r="U1145" t="str">
        <f t="shared" ca="1" si="350"/>
        <v>ZE</v>
      </c>
      <c r="V1145" s="37">
        <f t="shared" ca="1" si="351"/>
        <v>2472.8818897637793</v>
      </c>
      <c r="W1145" s="37">
        <f t="shared" ca="1" si="352"/>
        <v>2703</v>
      </c>
      <c r="X1145" s="37">
        <f t="shared" ca="1" si="360"/>
        <v>6</v>
      </c>
      <c r="Y1145" s="37">
        <f t="shared" ca="1" si="353"/>
        <v>6</v>
      </c>
      <c r="Z1145" s="35">
        <f t="shared" ca="1" si="359"/>
        <v>2400</v>
      </c>
      <c r="AA1145" s="35">
        <f t="shared" ca="1" si="361"/>
        <v>2800</v>
      </c>
      <c r="AB1145" s="35">
        <f t="shared" ca="1" si="354"/>
        <v>2472.8818897637793</v>
      </c>
      <c r="AC1145" s="35">
        <f t="shared" ca="1" si="355"/>
        <v>2703</v>
      </c>
      <c r="AD1145" s="35">
        <f t="shared" ca="1" si="348"/>
        <v>230.11811023622067</v>
      </c>
    </row>
    <row r="1146" spans="4:30" x14ac:dyDescent="0.25">
      <c r="D1146" s="37"/>
      <c r="E1146" s="37"/>
      <c r="F1146" s="37"/>
      <c r="G1146" s="37"/>
      <c r="O1146">
        <v>1140</v>
      </c>
      <c r="P1146">
        <f t="shared" si="356"/>
        <v>814</v>
      </c>
      <c r="Q1146">
        <f t="shared" si="357"/>
        <v>1</v>
      </c>
      <c r="R1146">
        <f t="shared" ca="1" si="358"/>
        <v>1</v>
      </c>
      <c r="S1146" t="str">
        <f t="shared" ca="1" si="347"/>
        <v>U-20g</v>
      </c>
      <c r="T1146" t="str">
        <f t="shared" ca="1" si="349"/>
        <v>LFA</v>
      </c>
      <c r="U1146" t="str">
        <f t="shared" ca="1" si="350"/>
        <v>ZC</v>
      </c>
      <c r="V1146" s="37">
        <f t="shared" ca="1" si="351"/>
        <v>0</v>
      </c>
      <c r="W1146" s="37">
        <f t="shared" ca="1" si="352"/>
        <v>30</v>
      </c>
      <c r="X1146" s="37">
        <f t="shared" ca="1" si="360"/>
        <v>0</v>
      </c>
      <c r="Y1146" s="37">
        <f t="shared" ca="1" si="353"/>
        <v>0</v>
      </c>
      <c r="Z1146" s="35">
        <f t="shared" ca="1" si="359"/>
        <v>0</v>
      </c>
      <c r="AA1146" s="35">
        <f t="shared" ca="1" si="361"/>
        <v>400</v>
      </c>
      <c r="AB1146" s="35">
        <f t="shared" ca="1" si="354"/>
        <v>0</v>
      </c>
      <c r="AC1146" s="35">
        <f t="shared" ca="1" si="355"/>
        <v>30</v>
      </c>
      <c r="AD1146" s="35">
        <f t="shared" ca="1" si="348"/>
        <v>30</v>
      </c>
    </row>
    <row r="1147" spans="4:30" x14ac:dyDescent="0.25">
      <c r="D1147" s="37"/>
      <c r="E1147" s="37"/>
      <c r="F1147" s="37"/>
      <c r="G1147" s="37"/>
      <c r="O1147">
        <v>1141</v>
      </c>
      <c r="P1147">
        <f t="shared" si="356"/>
        <v>815</v>
      </c>
      <c r="Q1147">
        <f t="shared" si="357"/>
        <v>1</v>
      </c>
      <c r="R1147">
        <f t="shared" ca="1" si="358"/>
        <v>1</v>
      </c>
      <c r="S1147" t="str">
        <f t="shared" ca="1" si="347"/>
        <v>U-20g</v>
      </c>
      <c r="T1147" t="str">
        <f t="shared" ca="1" si="349"/>
        <v>LFA</v>
      </c>
      <c r="U1147" t="str">
        <f t="shared" ca="1" si="350"/>
        <v>DV</v>
      </c>
      <c r="V1147" s="37">
        <f t="shared" ca="1" si="351"/>
        <v>30</v>
      </c>
      <c r="W1147" s="37">
        <f t="shared" ca="1" si="352"/>
        <v>70.026246719159872</v>
      </c>
      <c r="X1147" s="37">
        <f t="shared" ca="1" si="360"/>
        <v>0</v>
      </c>
      <c r="Y1147" s="37">
        <f t="shared" ca="1" si="353"/>
        <v>0</v>
      </c>
      <c r="Z1147" s="35">
        <f t="shared" ca="1" si="359"/>
        <v>0</v>
      </c>
      <c r="AA1147" s="35">
        <f t="shared" ca="1" si="361"/>
        <v>400</v>
      </c>
      <c r="AB1147" s="35">
        <f t="shared" ca="1" si="354"/>
        <v>30</v>
      </c>
      <c r="AC1147" s="35">
        <f t="shared" ca="1" si="355"/>
        <v>70.026246719159872</v>
      </c>
      <c r="AD1147" s="35">
        <f t="shared" ca="1" si="348"/>
        <v>40.026246719159872</v>
      </c>
    </row>
    <row r="1148" spans="4:30" x14ac:dyDescent="0.25">
      <c r="D1148" s="37"/>
      <c r="E1148" s="37"/>
      <c r="F1148" s="37"/>
      <c r="G1148" s="37"/>
      <c r="O1148">
        <v>1142</v>
      </c>
      <c r="P1148">
        <f t="shared" si="356"/>
        <v>816</v>
      </c>
      <c r="Q1148">
        <f t="shared" si="357"/>
        <v>1</v>
      </c>
      <c r="R1148">
        <f t="shared" ca="1" si="358"/>
        <v>1</v>
      </c>
      <c r="S1148" t="str">
        <f t="shared" ca="1" si="347"/>
        <v>U-20g</v>
      </c>
      <c r="T1148" t="str">
        <f t="shared" ca="1" si="349"/>
        <v>TCU</v>
      </c>
      <c r="U1148" t="str">
        <f t="shared" ca="1" si="350"/>
        <v>ZC</v>
      </c>
      <c r="V1148" s="37">
        <f t="shared" ca="1" si="351"/>
        <v>70.026246719159872</v>
      </c>
      <c r="W1148" s="37">
        <f t="shared" ca="1" si="352"/>
        <v>159.9212598425197</v>
      </c>
      <c r="X1148" s="37">
        <f t="shared" ca="1" si="360"/>
        <v>0</v>
      </c>
      <c r="Y1148" s="37">
        <f t="shared" ca="1" si="353"/>
        <v>0</v>
      </c>
      <c r="Z1148" s="35">
        <f t="shared" ca="1" si="359"/>
        <v>0</v>
      </c>
      <c r="AA1148" s="35">
        <f t="shared" ca="1" si="361"/>
        <v>400</v>
      </c>
      <c r="AB1148" s="35">
        <f t="shared" ca="1" si="354"/>
        <v>70.026246719159872</v>
      </c>
      <c r="AC1148" s="35">
        <f t="shared" ca="1" si="355"/>
        <v>159.9212598425197</v>
      </c>
      <c r="AD1148" s="35">
        <f t="shared" ca="1" si="348"/>
        <v>89.895013123359831</v>
      </c>
    </row>
    <row r="1149" spans="4:30" x14ac:dyDescent="0.25">
      <c r="D1149" s="37"/>
      <c r="E1149" s="37"/>
      <c r="F1149" s="37"/>
      <c r="G1149" s="37"/>
      <c r="O1149">
        <v>1143</v>
      </c>
      <c r="P1149">
        <f t="shared" si="356"/>
        <v>817</v>
      </c>
      <c r="Q1149">
        <f t="shared" si="357"/>
        <v>1</v>
      </c>
      <c r="R1149">
        <f t="shared" ca="1" si="358"/>
        <v>1</v>
      </c>
      <c r="S1149" t="str">
        <f t="shared" ca="1" si="347"/>
        <v>U-20g</v>
      </c>
      <c r="T1149" t="str">
        <f t="shared" ca="1" si="349"/>
        <v>TCU</v>
      </c>
      <c r="U1149" t="str">
        <f t="shared" ca="1" si="350"/>
        <v>ZC</v>
      </c>
      <c r="V1149" s="37">
        <f t="shared" ca="1" si="351"/>
        <v>159.9212598425197</v>
      </c>
      <c r="W1149" s="37">
        <f t="shared" ca="1" si="352"/>
        <v>320.0262467191601</v>
      </c>
      <c r="X1149" s="37">
        <f t="shared" ca="1" si="360"/>
        <v>0</v>
      </c>
      <c r="Y1149" s="37">
        <f t="shared" ca="1" si="353"/>
        <v>0</v>
      </c>
      <c r="Z1149" s="35">
        <f t="shared" ca="1" si="359"/>
        <v>0</v>
      </c>
      <c r="AA1149" s="35">
        <f t="shared" ca="1" si="361"/>
        <v>400</v>
      </c>
      <c r="AB1149" s="35">
        <f t="shared" ca="1" si="354"/>
        <v>159.9212598425197</v>
      </c>
      <c r="AC1149" s="35">
        <f t="shared" ca="1" si="355"/>
        <v>320.0262467191601</v>
      </c>
      <c r="AD1149" s="35">
        <f t="shared" ca="1" si="348"/>
        <v>160.1049868766404</v>
      </c>
    </row>
    <row r="1150" spans="4:30" x14ac:dyDescent="0.25">
      <c r="D1150" s="37"/>
      <c r="E1150" s="37"/>
      <c r="F1150" s="37"/>
      <c r="G1150" s="37"/>
      <c r="O1150">
        <v>1144</v>
      </c>
      <c r="P1150">
        <f t="shared" si="356"/>
        <v>818</v>
      </c>
      <c r="Q1150">
        <f t="shared" si="357"/>
        <v>1</v>
      </c>
      <c r="R1150">
        <f t="shared" ca="1" si="358"/>
        <v>2</v>
      </c>
      <c r="S1150" t="str">
        <f t="shared" ref="S1150:S1213" ca="1" si="362">OFFSET($A$6,P1150,0)</f>
        <v>U-20g</v>
      </c>
      <c r="T1150" t="str">
        <f t="shared" ca="1" si="349"/>
        <v>TCU</v>
      </c>
      <c r="U1150" t="str">
        <f t="shared" ca="1" si="350"/>
        <v>ZC</v>
      </c>
      <c r="V1150" s="37">
        <f t="shared" ca="1" si="351"/>
        <v>320.0262467191601</v>
      </c>
      <c r="W1150" s="37">
        <f t="shared" ca="1" si="352"/>
        <v>449.9475065616798</v>
      </c>
      <c r="X1150" s="37">
        <f t="shared" ca="1" si="360"/>
        <v>0</v>
      </c>
      <c r="Y1150" s="37">
        <f t="shared" ca="1" si="353"/>
        <v>0</v>
      </c>
      <c r="Z1150" s="35">
        <f t="shared" ca="1" si="359"/>
        <v>0</v>
      </c>
      <c r="AA1150" s="35">
        <f t="shared" ca="1" si="361"/>
        <v>400</v>
      </c>
      <c r="AB1150" s="35">
        <f t="shared" ca="1" si="354"/>
        <v>320.0262467191601</v>
      </c>
      <c r="AC1150" s="35">
        <f t="shared" ca="1" si="355"/>
        <v>400</v>
      </c>
      <c r="AD1150" s="35">
        <f t="shared" ref="AD1150:AD1213" ca="1" si="363">AC1150-AB1150</f>
        <v>79.973753280839901</v>
      </c>
    </row>
    <row r="1151" spans="4:30" x14ac:dyDescent="0.25">
      <c r="D1151" s="37"/>
      <c r="E1151" s="37"/>
      <c r="F1151" s="37"/>
      <c r="G1151" s="37"/>
      <c r="O1151">
        <v>1145</v>
      </c>
      <c r="P1151">
        <f t="shared" si="356"/>
        <v>818</v>
      </c>
      <c r="Q1151">
        <f t="shared" si="357"/>
        <v>2</v>
      </c>
      <c r="R1151">
        <f t="shared" ca="1" si="358"/>
        <v>2</v>
      </c>
      <c r="S1151" t="str">
        <f t="shared" ca="1" si="362"/>
        <v>U-20g</v>
      </c>
      <c r="T1151" t="str">
        <f t="shared" ca="1" si="349"/>
        <v>TCU</v>
      </c>
      <c r="U1151" t="str">
        <f t="shared" ca="1" si="350"/>
        <v>ZC</v>
      </c>
      <c r="V1151" s="37">
        <f t="shared" ca="1" si="351"/>
        <v>320.0262467191601</v>
      </c>
      <c r="W1151" s="37">
        <f t="shared" ca="1" si="352"/>
        <v>449.9475065616798</v>
      </c>
      <c r="X1151" s="37">
        <f t="shared" ca="1" si="360"/>
        <v>0</v>
      </c>
      <c r="Y1151" s="37">
        <f t="shared" ca="1" si="353"/>
        <v>1</v>
      </c>
      <c r="Z1151" s="35">
        <f t="shared" ca="1" si="359"/>
        <v>400</v>
      </c>
      <c r="AA1151" s="35">
        <f t="shared" ca="1" si="361"/>
        <v>800</v>
      </c>
      <c r="AB1151" s="35">
        <f t="shared" ca="1" si="354"/>
        <v>400</v>
      </c>
      <c r="AC1151" s="35">
        <f t="shared" ca="1" si="355"/>
        <v>449.9475065616798</v>
      </c>
      <c r="AD1151" s="35">
        <f t="shared" ca="1" si="363"/>
        <v>49.947506561679802</v>
      </c>
    </row>
    <row r="1152" spans="4:30" x14ac:dyDescent="0.25">
      <c r="D1152" s="37"/>
      <c r="E1152" s="37"/>
      <c r="F1152" s="37"/>
      <c r="G1152" s="37"/>
      <c r="O1152">
        <v>1146</v>
      </c>
      <c r="P1152">
        <f t="shared" si="356"/>
        <v>819</v>
      </c>
      <c r="Q1152">
        <f t="shared" si="357"/>
        <v>1</v>
      </c>
      <c r="R1152">
        <f t="shared" ca="1" si="358"/>
        <v>1</v>
      </c>
      <c r="S1152" t="str">
        <f t="shared" ca="1" si="362"/>
        <v>U-20g</v>
      </c>
      <c r="T1152" t="str">
        <f t="shared" ca="1" si="349"/>
        <v>LFA</v>
      </c>
      <c r="U1152" t="str">
        <f t="shared" ca="1" si="350"/>
        <v>ZC</v>
      </c>
      <c r="V1152" s="37">
        <f t="shared" ca="1" si="351"/>
        <v>449.9475065616798</v>
      </c>
      <c r="W1152" s="37">
        <f t="shared" ca="1" si="352"/>
        <v>489.97375328083945</v>
      </c>
      <c r="X1152" s="37">
        <f t="shared" ca="1" si="360"/>
        <v>1</v>
      </c>
      <c r="Y1152" s="37">
        <f t="shared" ca="1" si="353"/>
        <v>1</v>
      </c>
      <c r="Z1152" s="35">
        <f t="shared" ca="1" si="359"/>
        <v>400</v>
      </c>
      <c r="AA1152" s="35">
        <f t="shared" ca="1" si="361"/>
        <v>800</v>
      </c>
      <c r="AB1152" s="35">
        <f t="shared" ca="1" si="354"/>
        <v>449.9475065616798</v>
      </c>
      <c r="AC1152" s="35">
        <f t="shared" ca="1" si="355"/>
        <v>489.97375328083945</v>
      </c>
      <c r="AD1152" s="35">
        <f t="shared" ca="1" si="363"/>
        <v>40.026246719159644</v>
      </c>
    </row>
    <row r="1153" spans="4:30" x14ac:dyDescent="0.25">
      <c r="D1153" s="37"/>
      <c r="E1153" s="37"/>
      <c r="F1153" s="37"/>
      <c r="G1153" s="37"/>
      <c r="O1153">
        <v>1147</v>
      </c>
      <c r="P1153">
        <f t="shared" si="356"/>
        <v>820</v>
      </c>
      <c r="Q1153">
        <f t="shared" si="357"/>
        <v>1</v>
      </c>
      <c r="R1153">
        <f t="shared" ca="1" si="358"/>
        <v>1</v>
      </c>
      <c r="S1153" t="str">
        <f t="shared" ca="1" si="362"/>
        <v>U-20g</v>
      </c>
      <c r="T1153" t="str">
        <f t="shared" ca="1" si="349"/>
        <v>LFA</v>
      </c>
      <c r="U1153" t="str">
        <f t="shared" ca="1" si="350"/>
        <v>GL, ZE</v>
      </c>
      <c r="V1153" s="37">
        <f t="shared" ca="1" si="351"/>
        <v>489.97375328083945</v>
      </c>
      <c r="W1153" s="37">
        <f t="shared" ca="1" si="352"/>
        <v>579.8687664041995</v>
      </c>
      <c r="X1153" s="37">
        <f t="shared" ca="1" si="360"/>
        <v>1</v>
      </c>
      <c r="Y1153" s="37">
        <f t="shared" ca="1" si="353"/>
        <v>1</v>
      </c>
      <c r="Z1153" s="35">
        <f t="shared" ca="1" si="359"/>
        <v>400</v>
      </c>
      <c r="AA1153" s="35">
        <f t="shared" ca="1" si="361"/>
        <v>800</v>
      </c>
      <c r="AB1153" s="35">
        <f t="shared" ca="1" si="354"/>
        <v>489.97375328083945</v>
      </c>
      <c r="AC1153" s="35">
        <f t="shared" ca="1" si="355"/>
        <v>579.8687664041995</v>
      </c>
      <c r="AD1153" s="35">
        <f t="shared" ca="1" si="363"/>
        <v>89.895013123360059</v>
      </c>
    </row>
    <row r="1154" spans="4:30" x14ac:dyDescent="0.25">
      <c r="D1154" s="37"/>
      <c r="E1154" s="37"/>
      <c r="F1154" s="37"/>
      <c r="G1154" s="37"/>
      <c r="O1154">
        <v>1148</v>
      </c>
      <c r="P1154">
        <f t="shared" si="356"/>
        <v>821</v>
      </c>
      <c r="Q1154">
        <f t="shared" si="357"/>
        <v>1</v>
      </c>
      <c r="R1154">
        <f t="shared" ca="1" si="358"/>
        <v>1</v>
      </c>
      <c r="S1154" t="str">
        <f t="shared" ca="1" si="362"/>
        <v>U-20g</v>
      </c>
      <c r="T1154" t="str">
        <f t="shared" ca="1" si="349"/>
        <v>LFA</v>
      </c>
      <c r="U1154" t="str">
        <f t="shared" ca="1" si="350"/>
        <v>ZC</v>
      </c>
      <c r="V1154" s="37">
        <f t="shared" ca="1" si="351"/>
        <v>579.8687664041995</v>
      </c>
      <c r="W1154" s="37">
        <f t="shared" ca="1" si="352"/>
        <v>699.94750656167935</v>
      </c>
      <c r="X1154" s="37">
        <f t="shared" ca="1" si="360"/>
        <v>1</v>
      </c>
      <c r="Y1154" s="37">
        <f t="shared" ca="1" si="353"/>
        <v>1</v>
      </c>
      <c r="Z1154" s="35">
        <f t="shared" ca="1" si="359"/>
        <v>400</v>
      </c>
      <c r="AA1154" s="35">
        <f t="shared" ca="1" si="361"/>
        <v>800</v>
      </c>
      <c r="AB1154" s="35">
        <f t="shared" ca="1" si="354"/>
        <v>579.8687664041995</v>
      </c>
      <c r="AC1154" s="35">
        <f t="shared" ca="1" si="355"/>
        <v>699.94750656167935</v>
      </c>
      <c r="AD1154" s="35">
        <f t="shared" ca="1" si="363"/>
        <v>120.07874015747984</v>
      </c>
    </row>
    <row r="1155" spans="4:30" x14ac:dyDescent="0.25">
      <c r="D1155" s="37"/>
      <c r="E1155" s="37"/>
      <c r="F1155" s="37"/>
      <c r="G1155" s="37"/>
      <c r="O1155">
        <v>1149</v>
      </c>
      <c r="P1155">
        <f t="shared" si="356"/>
        <v>822</v>
      </c>
      <c r="Q1155">
        <f t="shared" si="357"/>
        <v>1</v>
      </c>
      <c r="R1155">
        <f t="shared" ca="1" si="358"/>
        <v>2</v>
      </c>
      <c r="S1155" t="str">
        <f t="shared" ca="1" si="362"/>
        <v>U-20g</v>
      </c>
      <c r="T1155" t="str">
        <f t="shared" ca="1" si="349"/>
        <v>TCU</v>
      </c>
      <c r="U1155" t="str">
        <f t="shared" ca="1" si="350"/>
        <v>ZC</v>
      </c>
      <c r="V1155" s="37">
        <f t="shared" ca="1" si="351"/>
        <v>699.94750656167935</v>
      </c>
      <c r="W1155" s="37">
        <f t="shared" ca="1" si="352"/>
        <v>900.07874015747984</v>
      </c>
      <c r="X1155" s="37">
        <f t="shared" ca="1" si="360"/>
        <v>1</v>
      </c>
      <c r="Y1155" s="37">
        <f t="shared" ca="1" si="353"/>
        <v>1</v>
      </c>
      <c r="Z1155" s="35">
        <f t="shared" ca="1" si="359"/>
        <v>400</v>
      </c>
      <c r="AA1155" s="35">
        <f t="shared" ca="1" si="361"/>
        <v>800</v>
      </c>
      <c r="AB1155" s="35">
        <f t="shared" ca="1" si="354"/>
        <v>699.94750656167935</v>
      </c>
      <c r="AC1155" s="35">
        <f t="shared" ca="1" si="355"/>
        <v>800</v>
      </c>
      <c r="AD1155" s="35">
        <f t="shared" ca="1" si="363"/>
        <v>100.05249343832065</v>
      </c>
    </row>
    <row r="1156" spans="4:30" x14ac:dyDescent="0.25">
      <c r="D1156" s="37"/>
      <c r="E1156" s="37"/>
      <c r="F1156" s="37"/>
      <c r="G1156" s="37"/>
      <c r="O1156">
        <v>1150</v>
      </c>
      <c r="P1156">
        <f t="shared" si="356"/>
        <v>822</v>
      </c>
      <c r="Q1156">
        <f t="shared" si="357"/>
        <v>2</v>
      </c>
      <c r="R1156">
        <f t="shared" ca="1" si="358"/>
        <v>2</v>
      </c>
      <c r="S1156" t="str">
        <f t="shared" ca="1" si="362"/>
        <v>U-20g</v>
      </c>
      <c r="T1156" t="str">
        <f t="shared" ca="1" si="349"/>
        <v>TCU</v>
      </c>
      <c r="U1156" t="str">
        <f t="shared" ca="1" si="350"/>
        <v>ZC</v>
      </c>
      <c r="V1156" s="37">
        <f t="shared" ca="1" si="351"/>
        <v>699.94750656167935</v>
      </c>
      <c r="W1156" s="37">
        <f t="shared" ca="1" si="352"/>
        <v>900.07874015747984</v>
      </c>
      <c r="X1156" s="37">
        <f t="shared" ca="1" si="360"/>
        <v>1</v>
      </c>
      <c r="Y1156" s="37">
        <f t="shared" ca="1" si="353"/>
        <v>2</v>
      </c>
      <c r="Z1156" s="35">
        <f t="shared" ca="1" si="359"/>
        <v>800</v>
      </c>
      <c r="AA1156" s="35">
        <f t="shared" ca="1" si="361"/>
        <v>1200</v>
      </c>
      <c r="AB1156" s="35">
        <f t="shared" ca="1" si="354"/>
        <v>800</v>
      </c>
      <c r="AC1156" s="35">
        <f t="shared" ca="1" si="355"/>
        <v>900.07874015747984</v>
      </c>
      <c r="AD1156" s="35">
        <f t="shared" ca="1" si="363"/>
        <v>100.07874015747984</v>
      </c>
    </row>
    <row r="1157" spans="4:30" x14ac:dyDescent="0.25">
      <c r="D1157" s="37"/>
      <c r="E1157" s="37"/>
      <c r="F1157" s="37"/>
      <c r="G1157" s="37"/>
      <c r="O1157">
        <v>1151</v>
      </c>
      <c r="P1157">
        <f t="shared" si="356"/>
        <v>823</v>
      </c>
      <c r="Q1157">
        <f t="shared" si="357"/>
        <v>1</v>
      </c>
      <c r="R1157">
        <f t="shared" ca="1" si="358"/>
        <v>1</v>
      </c>
      <c r="S1157" t="str">
        <f t="shared" ca="1" si="362"/>
        <v>U-20g</v>
      </c>
      <c r="T1157" t="str">
        <f t="shared" ca="1" si="349"/>
        <v>TCU</v>
      </c>
      <c r="U1157" t="str">
        <f t="shared" ca="1" si="350"/>
        <v>ZC</v>
      </c>
      <c r="V1157" s="37">
        <f t="shared" ca="1" si="351"/>
        <v>900.07874015747984</v>
      </c>
      <c r="W1157" s="37">
        <f t="shared" ca="1" si="352"/>
        <v>920.09186351706012</v>
      </c>
      <c r="X1157" s="37">
        <f t="shared" ca="1" si="360"/>
        <v>2</v>
      </c>
      <c r="Y1157" s="37">
        <f t="shared" ca="1" si="353"/>
        <v>2</v>
      </c>
      <c r="Z1157" s="35">
        <f t="shared" ca="1" si="359"/>
        <v>800</v>
      </c>
      <c r="AA1157" s="35">
        <f t="shared" ca="1" si="361"/>
        <v>1200</v>
      </c>
      <c r="AB1157" s="35">
        <f t="shared" ca="1" si="354"/>
        <v>900.07874015747984</v>
      </c>
      <c r="AC1157" s="35">
        <f t="shared" ca="1" si="355"/>
        <v>920.09186351706012</v>
      </c>
      <c r="AD1157" s="35">
        <f t="shared" ca="1" si="363"/>
        <v>20.013123359580277</v>
      </c>
    </row>
    <row r="1158" spans="4:30" x14ac:dyDescent="0.25">
      <c r="D1158" s="37"/>
      <c r="E1158" s="37"/>
      <c r="F1158" s="37"/>
      <c r="G1158" s="37"/>
      <c r="O1158">
        <v>1152</v>
      </c>
      <c r="P1158">
        <f t="shared" si="356"/>
        <v>824</v>
      </c>
      <c r="Q1158">
        <f t="shared" si="357"/>
        <v>1</v>
      </c>
      <c r="R1158">
        <f t="shared" ca="1" si="358"/>
        <v>1</v>
      </c>
      <c r="S1158" t="str">
        <f t="shared" ca="1" si="362"/>
        <v>U-20g</v>
      </c>
      <c r="T1158" t="str">
        <f t="shared" ca="1" si="349"/>
        <v>TCU</v>
      </c>
      <c r="U1158" t="str">
        <f t="shared" ca="1" si="350"/>
        <v>ZC</v>
      </c>
      <c r="V1158" s="37">
        <f t="shared" ca="1" si="351"/>
        <v>920.09186351706012</v>
      </c>
      <c r="W1158" s="37">
        <f t="shared" ca="1" si="352"/>
        <v>940.1049868766404</v>
      </c>
      <c r="X1158" s="37">
        <f t="shared" ca="1" si="360"/>
        <v>2</v>
      </c>
      <c r="Y1158" s="37">
        <f t="shared" ca="1" si="353"/>
        <v>2</v>
      </c>
      <c r="Z1158" s="35">
        <f t="shared" ca="1" si="359"/>
        <v>800</v>
      </c>
      <c r="AA1158" s="35">
        <f t="shared" ca="1" si="361"/>
        <v>1200</v>
      </c>
      <c r="AB1158" s="35">
        <f t="shared" ca="1" si="354"/>
        <v>920.09186351706012</v>
      </c>
      <c r="AC1158" s="35">
        <f t="shared" ca="1" si="355"/>
        <v>940.1049868766404</v>
      </c>
      <c r="AD1158" s="35">
        <f t="shared" ca="1" si="363"/>
        <v>20.013123359580277</v>
      </c>
    </row>
    <row r="1159" spans="4:30" x14ac:dyDescent="0.25">
      <c r="D1159" s="37"/>
      <c r="E1159" s="37"/>
      <c r="F1159" s="37"/>
      <c r="G1159" s="37"/>
      <c r="O1159">
        <v>1153</v>
      </c>
      <c r="P1159">
        <f t="shared" si="356"/>
        <v>825</v>
      </c>
      <c r="Q1159">
        <f t="shared" si="357"/>
        <v>1</v>
      </c>
      <c r="R1159">
        <f t="shared" ca="1" si="358"/>
        <v>4</v>
      </c>
      <c r="S1159" t="str">
        <f t="shared" ca="1" si="362"/>
        <v>U-20g</v>
      </c>
      <c r="T1159" t="str">
        <f t="shared" ref="T1159:T1222" ca="1" si="364">OFFSET($B$6,$P1159,0)</f>
        <v>TCU</v>
      </c>
      <c r="U1159" t="str">
        <f t="shared" ref="U1159:U1222" ca="1" si="365">OFFSET($C$6,$P1159,0)</f>
        <v>ZC</v>
      </c>
      <c r="V1159" s="37">
        <f t="shared" ref="V1159:V1222" ca="1" si="366">OFFSET($I$6,$P1159,0)</f>
        <v>940.1049868766404</v>
      </c>
      <c r="W1159" s="37">
        <f t="shared" ref="W1159:W1222" ca="1" si="367">OFFSET($J$6,$P1159,0)</f>
        <v>2230</v>
      </c>
      <c r="X1159" s="37">
        <f t="shared" ca="1" si="360"/>
        <v>2</v>
      </c>
      <c r="Y1159" s="37">
        <f t="shared" ref="Y1159:Y1222" ca="1" si="368">IF(Q1159=1,X1159,Y1158+1)</f>
        <v>2</v>
      </c>
      <c r="Z1159" s="35">
        <f t="shared" ca="1" si="359"/>
        <v>800</v>
      </c>
      <c r="AA1159" s="35">
        <f t="shared" ca="1" si="361"/>
        <v>1200</v>
      </c>
      <c r="AB1159" s="35">
        <f t="shared" ref="AB1159:AB1222" ca="1" si="369">IF(Q1159=1,V1159,Z1159)</f>
        <v>940.1049868766404</v>
      </c>
      <c r="AC1159" s="35">
        <f t="shared" ref="AC1159:AC1222" ca="1" si="370">IF(Q1159=R1159,W1159,AA1159)</f>
        <v>1200</v>
      </c>
      <c r="AD1159" s="35">
        <f t="shared" ca="1" si="363"/>
        <v>259.8950131233596</v>
      </c>
    </row>
    <row r="1160" spans="4:30" x14ac:dyDescent="0.25">
      <c r="D1160" s="37"/>
      <c r="E1160" s="37"/>
      <c r="F1160" s="37"/>
      <c r="G1160" s="37"/>
      <c r="O1160">
        <v>1154</v>
      </c>
      <c r="P1160">
        <f t="shared" ref="P1160:P1223" si="371">MATCH(O1160,$L$7:$L$99991)</f>
        <v>825</v>
      </c>
      <c r="Q1160">
        <f t="shared" ref="Q1160:Q1223" si="372">IF(P1160=P1159,Q1159+1,1)</f>
        <v>2</v>
      </c>
      <c r="R1160">
        <f t="shared" ref="R1160:R1223" ca="1" si="373">OFFSET($K$6,P1160,0)</f>
        <v>4</v>
      </c>
      <c r="S1160" t="str">
        <f t="shared" ca="1" si="362"/>
        <v>U-20g</v>
      </c>
      <c r="T1160" t="str">
        <f t="shared" ca="1" si="364"/>
        <v>TCU</v>
      </c>
      <c r="U1160" t="str">
        <f t="shared" ca="1" si="365"/>
        <v>ZC</v>
      </c>
      <c r="V1160" s="37">
        <f t="shared" ca="1" si="366"/>
        <v>940.1049868766404</v>
      </c>
      <c r="W1160" s="37">
        <f t="shared" ca="1" si="367"/>
        <v>2230</v>
      </c>
      <c r="X1160" s="37">
        <f t="shared" ca="1" si="360"/>
        <v>2</v>
      </c>
      <c r="Y1160" s="37">
        <f t="shared" ca="1" si="368"/>
        <v>3</v>
      </c>
      <c r="Z1160" s="35">
        <f t="shared" ref="Z1160:Z1223" ca="1" si="374">AA1160-400</f>
        <v>1200</v>
      </c>
      <c r="AA1160" s="35">
        <f t="shared" ca="1" si="361"/>
        <v>1600</v>
      </c>
      <c r="AB1160" s="35">
        <f t="shared" ca="1" si="369"/>
        <v>1200</v>
      </c>
      <c r="AC1160" s="35">
        <f t="shared" ca="1" si="370"/>
        <v>1600</v>
      </c>
      <c r="AD1160" s="35">
        <f t="shared" ca="1" si="363"/>
        <v>400</v>
      </c>
    </row>
    <row r="1161" spans="4:30" x14ac:dyDescent="0.25">
      <c r="D1161" s="37"/>
      <c r="E1161" s="37"/>
      <c r="F1161" s="37"/>
      <c r="G1161" s="37"/>
      <c r="O1161">
        <v>1155</v>
      </c>
      <c r="P1161">
        <f t="shared" si="371"/>
        <v>825</v>
      </c>
      <c r="Q1161">
        <f t="shared" si="372"/>
        <v>3</v>
      </c>
      <c r="R1161">
        <f t="shared" ca="1" si="373"/>
        <v>4</v>
      </c>
      <c r="S1161" t="str">
        <f t="shared" ca="1" si="362"/>
        <v>U-20g</v>
      </c>
      <c r="T1161" t="str">
        <f t="shared" ca="1" si="364"/>
        <v>TCU</v>
      </c>
      <c r="U1161" t="str">
        <f t="shared" ca="1" si="365"/>
        <v>ZC</v>
      </c>
      <c r="V1161" s="37">
        <f t="shared" ca="1" si="366"/>
        <v>940.1049868766404</v>
      </c>
      <c r="W1161" s="37">
        <f t="shared" ca="1" si="367"/>
        <v>2230</v>
      </c>
      <c r="X1161" s="37">
        <f t="shared" ca="1" si="360"/>
        <v>2</v>
      </c>
      <c r="Y1161" s="37">
        <f t="shared" ca="1" si="368"/>
        <v>4</v>
      </c>
      <c r="Z1161" s="35">
        <f t="shared" ca="1" si="374"/>
        <v>1600</v>
      </c>
      <c r="AA1161" s="35">
        <f t="shared" ca="1" si="361"/>
        <v>2000</v>
      </c>
      <c r="AB1161" s="35">
        <f t="shared" ca="1" si="369"/>
        <v>1600</v>
      </c>
      <c r="AC1161" s="35">
        <f t="shared" ca="1" si="370"/>
        <v>2000</v>
      </c>
      <c r="AD1161" s="35">
        <f t="shared" ca="1" si="363"/>
        <v>400</v>
      </c>
    </row>
    <row r="1162" spans="4:30" x14ac:dyDescent="0.25">
      <c r="D1162" s="37"/>
      <c r="E1162" s="37"/>
      <c r="F1162" s="37"/>
      <c r="G1162" s="37"/>
      <c r="O1162">
        <v>1156</v>
      </c>
      <c r="P1162">
        <f t="shared" si="371"/>
        <v>825</v>
      </c>
      <c r="Q1162">
        <f t="shared" si="372"/>
        <v>4</v>
      </c>
      <c r="R1162">
        <f t="shared" ca="1" si="373"/>
        <v>4</v>
      </c>
      <c r="S1162" t="str">
        <f t="shared" ca="1" si="362"/>
        <v>U-20g</v>
      </c>
      <c r="T1162" t="str">
        <f t="shared" ca="1" si="364"/>
        <v>TCU</v>
      </c>
      <c r="U1162" t="str">
        <f t="shared" ca="1" si="365"/>
        <v>ZC</v>
      </c>
      <c r="V1162" s="37">
        <f t="shared" ca="1" si="366"/>
        <v>940.1049868766404</v>
      </c>
      <c r="W1162" s="37">
        <f t="shared" ca="1" si="367"/>
        <v>2230</v>
      </c>
      <c r="X1162" s="37">
        <f t="shared" ca="1" si="360"/>
        <v>2</v>
      </c>
      <c r="Y1162" s="37">
        <f t="shared" ca="1" si="368"/>
        <v>5</v>
      </c>
      <c r="Z1162" s="35">
        <f t="shared" ca="1" si="374"/>
        <v>2000</v>
      </c>
      <c r="AA1162" s="35">
        <f t="shared" ca="1" si="361"/>
        <v>2400</v>
      </c>
      <c r="AB1162" s="35">
        <f t="shared" ca="1" si="369"/>
        <v>2000</v>
      </c>
      <c r="AC1162" s="35">
        <f t="shared" ca="1" si="370"/>
        <v>2230</v>
      </c>
      <c r="AD1162" s="35">
        <f t="shared" ca="1" si="363"/>
        <v>230</v>
      </c>
    </row>
    <row r="1163" spans="4:30" x14ac:dyDescent="0.25">
      <c r="D1163" s="37"/>
      <c r="E1163" s="37"/>
      <c r="F1163" s="37"/>
      <c r="G1163" s="37"/>
      <c r="O1163">
        <v>1157</v>
      </c>
      <c r="P1163">
        <f t="shared" si="371"/>
        <v>826</v>
      </c>
      <c r="Q1163">
        <f t="shared" si="372"/>
        <v>1</v>
      </c>
      <c r="R1163">
        <f t="shared" ca="1" si="373"/>
        <v>1</v>
      </c>
      <c r="S1163" t="str">
        <f t="shared" ca="1" si="362"/>
        <v>U-20m</v>
      </c>
      <c r="T1163" t="str">
        <f t="shared" ca="1" si="364"/>
        <v>WTA</v>
      </c>
      <c r="U1163" t="str">
        <f t="shared" ca="1" si="365"/>
        <v>DV</v>
      </c>
      <c r="V1163" s="37">
        <f t="shared" ca="1" si="366"/>
        <v>0</v>
      </c>
      <c r="W1163" s="37">
        <f t="shared" ca="1" si="367"/>
        <v>47.039370078740149</v>
      </c>
      <c r="X1163" s="37">
        <f t="shared" ca="1" si="360"/>
        <v>0</v>
      </c>
      <c r="Y1163" s="37">
        <f t="shared" ca="1" si="368"/>
        <v>0</v>
      </c>
      <c r="Z1163" s="35">
        <f t="shared" ca="1" si="374"/>
        <v>0</v>
      </c>
      <c r="AA1163" s="35">
        <f t="shared" ca="1" si="361"/>
        <v>400</v>
      </c>
      <c r="AB1163" s="35">
        <f t="shared" ca="1" si="369"/>
        <v>0</v>
      </c>
      <c r="AC1163" s="35">
        <f t="shared" ca="1" si="370"/>
        <v>47.039370078740149</v>
      </c>
      <c r="AD1163" s="35">
        <f t="shared" ca="1" si="363"/>
        <v>47.039370078740149</v>
      </c>
    </row>
    <row r="1164" spans="4:30" x14ac:dyDescent="0.25">
      <c r="D1164" s="37"/>
      <c r="E1164" s="37"/>
      <c r="F1164" s="37"/>
      <c r="G1164" s="37"/>
      <c r="O1164">
        <v>1158</v>
      </c>
      <c r="P1164">
        <f t="shared" si="371"/>
        <v>827</v>
      </c>
      <c r="Q1164">
        <f t="shared" si="372"/>
        <v>1</v>
      </c>
      <c r="R1164">
        <f t="shared" ca="1" si="373"/>
        <v>1</v>
      </c>
      <c r="S1164" t="str">
        <f t="shared" ca="1" si="362"/>
        <v>U-20m</v>
      </c>
      <c r="T1164" t="str">
        <f t="shared" ca="1" si="364"/>
        <v>WTA</v>
      </c>
      <c r="U1164" t="str">
        <f t="shared" ca="1" si="365"/>
        <v>GL</v>
      </c>
      <c r="V1164" s="37">
        <f t="shared" ca="1" si="366"/>
        <v>47.039370078740149</v>
      </c>
      <c r="W1164" s="37">
        <f t="shared" ca="1" si="367"/>
        <v>56.881889763779554</v>
      </c>
      <c r="X1164" s="37">
        <f t="shared" ca="1" si="360"/>
        <v>0</v>
      </c>
      <c r="Y1164" s="37">
        <f t="shared" ca="1" si="368"/>
        <v>0</v>
      </c>
      <c r="Z1164" s="35">
        <f t="shared" ca="1" si="374"/>
        <v>0</v>
      </c>
      <c r="AA1164" s="35">
        <f t="shared" ca="1" si="361"/>
        <v>400</v>
      </c>
      <c r="AB1164" s="35">
        <f t="shared" ca="1" si="369"/>
        <v>47.039370078740149</v>
      </c>
      <c r="AC1164" s="35">
        <f t="shared" ca="1" si="370"/>
        <v>56.881889763779554</v>
      </c>
      <c r="AD1164" s="35">
        <f t="shared" ca="1" si="363"/>
        <v>9.8425196850394059</v>
      </c>
    </row>
    <row r="1165" spans="4:30" x14ac:dyDescent="0.25">
      <c r="D1165" s="37"/>
      <c r="E1165" s="37"/>
      <c r="F1165" s="37"/>
      <c r="G1165" s="37"/>
      <c r="O1165">
        <v>1159</v>
      </c>
      <c r="P1165">
        <f t="shared" si="371"/>
        <v>828</v>
      </c>
      <c r="Q1165">
        <f t="shared" si="372"/>
        <v>1</v>
      </c>
      <c r="R1165">
        <f t="shared" ca="1" si="373"/>
        <v>1</v>
      </c>
      <c r="S1165" t="str">
        <f t="shared" ca="1" si="362"/>
        <v>U-20m</v>
      </c>
      <c r="T1165" t="str">
        <f t="shared" ca="1" si="364"/>
        <v>WTA</v>
      </c>
      <c r="U1165" t="str">
        <f t="shared" ca="1" si="365"/>
        <v>GL</v>
      </c>
      <c r="V1165" s="37">
        <f t="shared" ca="1" si="366"/>
        <v>56.881889763779554</v>
      </c>
      <c r="W1165" s="37">
        <f t="shared" ca="1" si="367"/>
        <v>67.052493438319971</v>
      </c>
      <c r="X1165" s="37">
        <f t="shared" ca="1" si="360"/>
        <v>0</v>
      </c>
      <c r="Y1165" s="37">
        <f t="shared" ca="1" si="368"/>
        <v>0</v>
      </c>
      <c r="Z1165" s="35">
        <f t="shared" ca="1" si="374"/>
        <v>0</v>
      </c>
      <c r="AA1165" s="35">
        <f t="shared" ca="1" si="361"/>
        <v>400</v>
      </c>
      <c r="AB1165" s="35">
        <f t="shared" ca="1" si="369"/>
        <v>56.881889763779554</v>
      </c>
      <c r="AC1165" s="35">
        <f t="shared" ca="1" si="370"/>
        <v>67.052493438319971</v>
      </c>
      <c r="AD1165" s="35">
        <f t="shared" ca="1" si="363"/>
        <v>10.170603674540416</v>
      </c>
    </row>
    <row r="1166" spans="4:30" x14ac:dyDescent="0.25">
      <c r="D1166" s="37"/>
      <c r="E1166" s="37"/>
      <c r="F1166" s="37"/>
      <c r="G1166" s="37"/>
      <c r="O1166">
        <v>1160</v>
      </c>
      <c r="P1166">
        <f t="shared" si="371"/>
        <v>829</v>
      </c>
      <c r="Q1166">
        <f t="shared" si="372"/>
        <v>1</v>
      </c>
      <c r="R1166">
        <f t="shared" ca="1" si="373"/>
        <v>1</v>
      </c>
      <c r="S1166" t="str">
        <f t="shared" ca="1" si="362"/>
        <v>U-20m</v>
      </c>
      <c r="T1166" t="str">
        <f t="shared" ca="1" si="364"/>
        <v>WTA</v>
      </c>
      <c r="U1166" t="str">
        <f t="shared" ca="1" si="365"/>
        <v>GL</v>
      </c>
      <c r="V1166" s="37">
        <f t="shared" ca="1" si="366"/>
        <v>67.052493438319971</v>
      </c>
      <c r="W1166" s="37">
        <f t="shared" ca="1" si="367"/>
        <v>91.98687664041995</v>
      </c>
      <c r="X1166" s="37">
        <f t="shared" ca="1" si="360"/>
        <v>0</v>
      </c>
      <c r="Y1166" s="37">
        <f t="shared" ca="1" si="368"/>
        <v>0</v>
      </c>
      <c r="Z1166" s="35">
        <f t="shared" ca="1" si="374"/>
        <v>0</v>
      </c>
      <c r="AA1166" s="35">
        <f t="shared" ca="1" si="361"/>
        <v>400</v>
      </c>
      <c r="AB1166" s="35">
        <f t="shared" ca="1" si="369"/>
        <v>67.052493438319971</v>
      </c>
      <c r="AC1166" s="35">
        <f t="shared" ca="1" si="370"/>
        <v>91.98687664041995</v>
      </c>
      <c r="AD1166" s="35">
        <f t="shared" ca="1" si="363"/>
        <v>24.93438320209998</v>
      </c>
    </row>
    <row r="1167" spans="4:30" x14ac:dyDescent="0.25">
      <c r="D1167" s="37"/>
      <c r="E1167" s="37"/>
      <c r="F1167" s="37"/>
      <c r="G1167" s="37"/>
      <c r="O1167">
        <v>1161</v>
      </c>
      <c r="P1167">
        <f t="shared" si="371"/>
        <v>830</v>
      </c>
      <c r="Q1167">
        <f t="shared" si="372"/>
        <v>1</v>
      </c>
      <c r="R1167">
        <f t="shared" ca="1" si="373"/>
        <v>1</v>
      </c>
      <c r="S1167" t="str">
        <f t="shared" ca="1" si="362"/>
        <v>U-20m</v>
      </c>
      <c r="T1167" t="str">
        <f t="shared" ca="1" si="364"/>
        <v>VTA</v>
      </c>
      <c r="U1167" t="str">
        <f t="shared" ca="1" si="365"/>
        <v>GL</v>
      </c>
      <c r="V1167" s="37">
        <f t="shared" ca="1" si="366"/>
        <v>91.98687664041995</v>
      </c>
      <c r="W1167" s="37">
        <f t="shared" ca="1" si="367"/>
        <v>136.93438320209953</v>
      </c>
      <c r="X1167" s="37">
        <f t="shared" ca="1" si="360"/>
        <v>0</v>
      </c>
      <c r="Y1167" s="37">
        <f t="shared" ca="1" si="368"/>
        <v>0</v>
      </c>
      <c r="Z1167" s="35">
        <f t="shared" ca="1" si="374"/>
        <v>0</v>
      </c>
      <c r="AA1167" s="35">
        <f t="shared" ca="1" si="361"/>
        <v>400</v>
      </c>
      <c r="AB1167" s="35">
        <f t="shared" ca="1" si="369"/>
        <v>91.98687664041995</v>
      </c>
      <c r="AC1167" s="35">
        <f t="shared" ca="1" si="370"/>
        <v>136.93438320209953</v>
      </c>
      <c r="AD1167" s="35">
        <f t="shared" ca="1" si="363"/>
        <v>44.947506561679575</v>
      </c>
    </row>
    <row r="1168" spans="4:30" x14ac:dyDescent="0.25">
      <c r="D1168" s="37"/>
      <c r="E1168" s="37"/>
      <c r="F1168" s="37"/>
      <c r="G1168" s="37"/>
      <c r="O1168">
        <v>1162</v>
      </c>
      <c r="P1168">
        <f t="shared" si="371"/>
        <v>831</v>
      </c>
      <c r="Q1168">
        <f t="shared" si="372"/>
        <v>1</v>
      </c>
      <c r="R1168">
        <f t="shared" ca="1" si="373"/>
        <v>2</v>
      </c>
      <c r="S1168" t="str">
        <f t="shared" ca="1" si="362"/>
        <v>U-20m</v>
      </c>
      <c r="T1168" t="str">
        <f t="shared" ca="1" si="364"/>
        <v>VTA</v>
      </c>
      <c r="U1168" t="str">
        <f t="shared" ca="1" si="365"/>
        <v>GL</v>
      </c>
      <c r="V1168" s="37">
        <f t="shared" ca="1" si="366"/>
        <v>136.93438320209953</v>
      </c>
      <c r="W1168" s="37">
        <f t="shared" ca="1" si="367"/>
        <v>426.96062992125985</v>
      </c>
      <c r="X1168" s="37">
        <f t="shared" ca="1" si="360"/>
        <v>0</v>
      </c>
      <c r="Y1168" s="37">
        <f t="shared" ca="1" si="368"/>
        <v>0</v>
      </c>
      <c r="Z1168" s="35">
        <f t="shared" ca="1" si="374"/>
        <v>0</v>
      </c>
      <c r="AA1168" s="35">
        <f t="shared" ca="1" si="361"/>
        <v>400</v>
      </c>
      <c r="AB1168" s="35">
        <f t="shared" ca="1" si="369"/>
        <v>136.93438320209953</v>
      </c>
      <c r="AC1168" s="35">
        <f t="shared" ca="1" si="370"/>
        <v>400</v>
      </c>
      <c r="AD1168" s="35">
        <f t="shared" ca="1" si="363"/>
        <v>263.06561679790047</v>
      </c>
    </row>
    <row r="1169" spans="4:30" x14ac:dyDescent="0.25">
      <c r="D1169" s="37"/>
      <c r="E1169" s="37"/>
      <c r="F1169" s="37"/>
      <c r="G1169" s="37"/>
      <c r="O1169">
        <v>1163</v>
      </c>
      <c r="P1169">
        <f t="shared" si="371"/>
        <v>831</v>
      </c>
      <c r="Q1169">
        <f t="shared" si="372"/>
        <v>2</v>
      </c>
      <c r="R1169">
        <f t="shared" ca="1" si="373"/>
        <v>2</v>
      </c>
      <c r="S1169" t="str">
        <f t="shared" ca="1" si="362"/>
        <v>U-20m</v>
      </c>
      <c r="T1169" t="str">
        <f t="shared" ca="1" si="364"/>
        <v>VTA</v>
      </c>
      <c r="U1169" t="str">
        <f t="shared" ca="1" si="365"/>
        <v>GL</v>
      </c>
      <c r="V1169" s="37">
        <f t="shared" ca="1" si="366"/>
        <v>136.93438320209953</v>
      </c>
      <c r="W1169" s="37">
        <f t="shared" ca="1" si="367"/>
        <v>426.96062992125985</v>
      </c>
      <c r="X1169" s="37">
        <f t="shared" ca="1" si="360"/>
        <v>0</v>
      </c>
      <c r="Y1169" s="37">
        <f t="shared" ca="1" si="368"/>
        <v>1</v>
      </c>
      <c r="Z1169" s="35">
        <f t="shared" ca="1" si="374"/>
        <v>400</v>
      </c>
      <c r="AA1169" s="35">
        <f t="shared" ca="1" si="361"/>
        <v>800</v>
      </c>
      <c r="AB1169" s="35">
        <f t="shared" ca="1" si="369"/>
        <v>400</v>
      </c>
      <c r="AC1169" s="35">
        <f t="shared" ca="1" si="370"/>
        <v>426.96062992125985</v>
      </c>
      <c r="AD1169" s="35">
        <f t="shared" ca="1" si="363"/>
        <v>26.960629921259851</v>
      </c>
    </row>
    <row r="1170" spans="4:30" x14ac:dyDescent="0.25">
      <c r="D1170" s="37"/>
      <c r="E1170" s="37"/>
      <c r="F1170" s="37"/>
      <c r="G1170" s="37"/>
      <c r="O1170">
        <v>1164</v>
      </c>
      <c r="P1170">
        <f t="shared" si="371"/>
        <v>832</v>
      </c>
      <c r="Q1170">
        <f t="shared" si="372"/>
        <v>1</v>
      </c>
      <c r="R1170">
        <f t="shared" ca="1" si="373"/>
        <v>1</v>
      </c>
      <c r="S1170" t="str">
        <f t="shared" ca="1" si="362"/>
        <v>U-20m</v>
      </c>
      <c r="T1170" t="str">
        <f t="shared" ca="1" si="364"/>
        <v>TCU</v>
      </c>
      <c r="U1170" t="str">
        <f t="shared" ca="1" si="365"/>
        <v>ZC</v>
      </c>
      <c r="V1170" s="37">
        <f t="shared" ca="1" si="366"/>
        <v>426.96062992125985</v>
      </c>
      <c r="W1170" s="37">
        <f t="shared" ca="1" si="367"/>
        <v>502.09186351706035</v>
      </c>
      <c r="X1170" s="37">
        <f t="shared" ca="1" si="360"/>
        <v>1</v>
      </c>
      <c r="Y1170" s="37">
        <f t="shared" ca="1" si="368"/>
        <v>1</v>
      </c>
      <c r="Z1170" s="35">
        <f t="shared" ca="1" si="374"/>
        <v>400</v>
      </c>
      <c r="AA1170" s="35">
        <f t="shared" ca="1" si="361"/>
        <v>800</v>
      </c>
      <c r="AB1170" s="35">
        <f t="shared" ca="1" si="369"/>
        <v>426.96062992125985</v>
      </c>
      <c r="AC1170" s="35">
        <f t="shared" ca="1" si="370"/>
        <v>502.09186351706035</v>
      </c>
      <c r="AD1170" s="35">
        <f t="shared" ca="1" si="363"/>
        <v>75.131233595800495</v>
      </c>
    </row>
    <row r="1171" spans="4:30" x14ac:dyDescent="0.25">
      <c r="D1171" s="37"/>
      <c r="E1171" s="37"/>
      <c r="F1171" s="37"/>
      <c r="G1171" s="37"/>
      <c r="O1171">
        <v>1165</v>
      </c>
      <c r="P1171">
        <f t="shared" si="371"/>
        <v>833</v>
      </c>
      <c r="Q1171">
        <f t="shared" si="372"/>
        <v>1</v>
      </c>
      <c r="R1171">
        <f t="shared" ca="1" si="373"/>
        <v>1</v>
      </c>
      <c r="S1171" t="str">
        <f t="shared" ca="1" si="362"/>
        <v>U-20m</v>
      </c>
      <c r="T1171" t="str">
        <f t="shared" ca="1" si="364"/>
        <v>TCU</v>
      </c>
      <c r="U1171" t="str">
        <f t="shared" ca="1" si="365"/>
        <v>ZC</v>
      </c>
      <c r="V1171" s="37">
        <f t="shared" ca="1" si="366"/>
        <v>502.09186351706035</v>
      </c>
      <c r="W1171" s="37">
        <f t="shared" ca="1" si="367"/>
        <v>536.8687664041995</v>
      </c>
      <c r="X1171" s="37">
        <f t="shared" ca="1" si="360"/>
        <v>1</v>
      </c>
      <c r="Y1171" s="37">
        <f t="shared" ca="1" si="368"/>
        <v>1</v>
      </c>
      <c r="Z1171" s="35">
        <f t="shared" ca="1" si="374"/>
        <v>400</v>
      </c>
      <c r="AA1171" s="35">
        <f t="shared" ca="1" si="361"/>
        <v>800</v>
      </c>
      <c r="AB1171" s="35">
        <f t="shared" ca="1" si="369"/>
        <v>502.09186351706035</v>
      </c>
      <c r="AC1171" s="35">
        <f t="shared" ca="1" si="370"/>
        <v>536.8687664041995</v>
      </c>
      <c r="AD1171" s="35">
        <f t="shared" ca="1" si="363"/>
        <v>34.776902887139158</v>
      </c>
    </row>
    <row r="1172" spans="4:30" x14ac:dyDescent="0.25">
      <c r="D1172" s="37"/>
      <c r="E1172" s="37"/>
      <c r="F1172" s="37"/>
      <c r="G1172" s="37"/>
      <c r="O1172">
        <v>1166</v>
      </c>
      <c r="P1172">
        <f t="shared" si="371"/>
        <v>834</v>
      </c>
      <c r="Q1172">
        <f t="shared" si="372"/>
        <v>1</v>
      </c>
      <c r="R1172">
        <f t="shared" ca="1" si="373"/>
        <v>1</v>
      </c>
      <c r="S1172" t="str">
        <f t="shared" ca="1" si="362"/>
        <v>U-20m</v>
      </c>
      <c r="T1172" t="str">
        <f t="shared" ca="1" si="364"/>
        <v>TCU</v>
      </c>
      <c r="U1172" t="str">
        <f t="shared" ca="1" si="365"/>
        <v>ZC</v>
      </c>
      <c r="V1172" s="37">
        <f t="shared" ca="1" si="366"/>
        <v>536.8687664041995</v>
      </c>
      <c r="W1172" s="37">
        <f t="shared" ca="1" si="367"/>
        <v>591.98687664041972</v>
      </c>
      <c r="X1172" s="37">
        <f t="shared" ca="1" si="360"/>
        <v>1</v>
      </c>
      <c r="Y1172" s="37">
        <f t="shared" ca="1" si="368"/>
        <v>1</v>
      </c>
      <c r="Z1172" s="35">
        <f t="shared" ca="1" si="374"/>
        <v>400</v>
      </c>
      <c r="AA1172" s="35">
        <f t="shared" ca="1" si="361"/>
        <v>800</v>
      </c>
      <c r="AB1172" s="35">
        <f t="shared" ca="1" si="369"/>
        <v>536.8687664041995</v>
      </c>
      <c r="AC1172" s="35">
        <f t="shared" ca="1" si="370"/>
        <v>591.98687664041972</v>
      </c>
      <c r="AD1172" s="35">
        <f t="shared" ca="1" si="363"/>
        <v>55.118110236220218</v>
      </c>
    </row>
    <row r="1173" spans="4:30" x14ac:dyDescent="0.25">
      <c r="D1173" s="37"/>
      <c r="E1173" s="37"/>
      <c r="F1173" s="37"/>
      <c r="G1173" s="37"/>
      <c r="O1173">
        <v>1167</v>
      </c>
      <c r="P1173">
        <f t="shared" si="371"/>
        <v>835</v>
      </c>
      <c r="Q1173">
        <f t="shared" si="372"/>
        <v>1</v>
      </c>
      <c r="R1173">
        <f t="shared" ca="1" si="373"/>
        <v>1</v>
      </c>
      <c r="S1173" t="str">
        <f t="shared" ca="1" si="362"/>
        <v>U-20m</v>
      </c>
      <c r="T1173" t="str">
        <f t="shared" ca="1" si="364"/>
        <v>TCU</v>
      </c>
      <c r="U1173" t="str">
        <f t="shared" ca="1" si="365"/>
        <v>DV</v>
      </c>
      <c r="V1173" s="37">
        <f t="shared" ca="1" si="366"/>
        <v>591.98687664041972</v>
      </c>
      <c r="W1173" s="37">
        <f t="shared" ca="1" si="367"/>
        <v>632.01312335958005</v>
      </c>
      <c r="X1173" s="37">
        <f t="shared" ca="1" si="360"/>
        <v>1</v>
      </c>
      <c r="Y1173" s="37">
        <f t="shared" ca="1" si="368"/>
        <v>1</v>
      </c>
      <c r="Z1173" s="35">
        <f t="shared" ca="1" si="374"/>
        <v>400</v>
      </c>
      <c r="AA1173" s="35">
        <f t="shared" ca="1" si="361"/>
        <v>800</v>
      </c>
      <c r="AB1173" s="35">
        <f t="shared" ca="1" si="369"/>
        <v>591.98687664041972</v>
      </c>
      <c r="AC1173" s="35">
        <f t="shared" ca="1" si="370"/>
        <v>632.01312335958005</v>
      </c>
      <c r="AD1173" s="35">
        <f t="shared" ca="1" si="363"/>
        <v>40.026246719160326</v>
      </c>
    </row>
    <row r="1174" spans="4:30" x14ac:dyDescent="0.25">
      <c r="D1174" s="37"/>
      <c r="E1174" s="37"/>
      <c r="F1174" s="37"/>
      <c r="G1174" s="37"/>
      <c r="O1174">
        <v>1168</v>
      </c>
      <c r="P1174">
        <f t="shared" si="371"/>
        <v>836</v>
      </c>
      <c r="Q1174">
        <f t="shared" si="372"/>
        <v>1</v>
      </c>
      <c r="R1174">
        <f t="shared" ca="1" si="373"/>
        <v>1</v>
      </c>
      <c r="S1174" t="str">
        <f t="shared" ca="1" si="362"/>
        <v>U-20m</v>
      </c>
      <c r="T1174" t="str">
        <f t="shared" ca="1" si="364"/>
        <v>WTA</v>
      </c>
      <c r="U1174" t="str">
        <f t="shared" ca="1" si="365"/>
        <v>DV</v>
      </c>
      <c r="V1174" s="37">
        <f t="shared" ca="1" si="366"/>
        <v>632.01312335958005</v>
      </c>
      <c r="W1174" s="37">
        <f t="shared" ca="1" si="367"/>
        <v>656.9475065616798</v>
      </c>
      <c r="X1174" s="37">
        <f t="shared" ref="X1174:X1237" ca="1" si="375">TRUNC(V1174/400)</f>
        <v>1</v>
      </c>
      <c r="Y1174" s="37">
        <f t="shared" ca="1" si="368"/>
        <v>1</v>
      </c>
      <c r="Z1174" s="35">
        <f t="shared" ca="1" si="374"/>
        <v>400</v>
      </c>
      <c r="AA1174" s="35">
        <f t="shared" ref="AA1174:AA1237" ca="1" si="376">400*(Y1174+1)</f>
        <v>800</v>
      </c>
      <c r="AB1174" s="35">
        <f t="shared" ca="1" si="369"/>
        <v>632.01312335958005</v>
      </c>
      <c r="AC1174" s="35">
        <f t="shared" ca="1" si="370"/>
        <v>656.9475065616798</v>
      </c>
      <c r="AD1174" s="35">
        <f t="shared" ca="1" si="363"/>
        <v>24.934383202099752</v>
      </c>
    </row>
    <row r="1175" spans="4:30" x14ac:dyDescent="0.25">
      <c r="D1175" s="37"/>
      <c r="E1175" s="37"/>
      <c r="F1175" s="37"/>
      <c r="G1175" s="37"/>
      <c r="O1175">
        <v>1169</v>
      </c>
      <c r="P1175">
        <f t="shared" si="371"/>
        <v>837</v>
      </c>
      <c r="Q1175">
        <f t="shared" si="372"/>
        <v>1</v>
      </c>
      <c r="R1175">
        <f t="shared" ca="1" si="373"/>
        <v>1</v>
      </c>
      <c r="S1175" t="str">
        <f t="shared" ca="1" si="362"/>
        <v>U-20m</v>
      </c>
      <c r="T1175" t="str">
        <f t="shared" ca="1" si="364"/>
        <v>WTA</v>
      </c>
      <c r="U1175" t="str">
        <f t="shared" ca="1" si="365"/>
        <v>DV</v>
      </c>
      <c r="V1175" s="37">
        <f t="shared" ca="1" si="366"/>
        <v>656.9475065616798</v>
      </c>
      <c r="W1175" s="37">
        <f t="shared" ca="1" si="367"/>
        <v>667.11811023622022</v>
      </c>
      <c r="X1175" s="37">
        <f t="shared" ca="1" si="375"/>
        <v>1</v>
      </c>
      <c r="Y1175" s="37">
        <f t="shared" ca="1" si="368"/>
        <v>1</v>
      </c>
      <c r="Z1175" s="35">
        <f t="shared" ca="1" si="374"/>
        <v>400</v>
      </c>
      <c r="AA1175" s="35">
        <f t="shared" ca="1" si="376"/>
        <v>800</v>
      </c>
      <c r="AB1175" s="35">
        <f t="shared" ca="1" si="369"/>
        <v>656.9475065616798</v>
      </c>
      <c r="AC1175" s="35">
        <f t="shared" ca="1" si="370"/>
        <v>667.11811023622022</v>
      </c>
      <c r="AD1175" s="35">
        <f t="shared" ca="1" si="363"/>
        <v>10.170603674540416</v>
      </c>
    </row>
    <row r="1176" spans="4:30" x14ac:dyDescent="0.25">
      <c r="D1176" s="37"/>
      <c r="E1176" s="37"/>
      <c r="F1176" s="37"/>
      <c r="G1176" s="37"/>
      <c r="O1176">
        <v>1170</v>
      </c>
      <c r="P1176">
        <f t="shared" si="371"/>
        <v>838</v>
      </c>
      <c r="Q1176">
        <f t="shared" si="372"/>
        <v>1</v>
      </c>
      <c r="R1176">
        <f t="shared" ca="1" si="373"/>
        <v>2</v>
      </c>
      <c r="S1176" t="str">
        <f t="shared" ca="1" si="362"/>
        <v>U-20m</v>
      </c>
      <c r="T1176" t="str">
        <f t="shared" ca="1" si="364"/>
        <v>WTA</v>
      </c>
      <c r="U1176" t="str">
        <f t="shared" ca="1" si="365"/>
        <v>DV</v>
      </c>
      <c r="V1176" s="37">
        <f t="shared" ca="1" si="366"/>
        <v>667.11811023622022</v>
      </c>
      <c r="W1176" s="37">
        <f t="shared" ca="1" si="367"/>
        <v>906.9475065616798</v>
      </c>
      <c r="X1176" s="37">
        <f t="shared" ca="1" si="375"/>
        <v>1</v>
      </c>
      <c r="Y1176" s="37">
        <f t="shared" ca="1" si="368"/>
        <v>1</v>
      </c>
      <c r="Z1176" s="35">
        <f t="shared" ca="1" si="374"/>
        <v>400</v>
      </c>
      <c r="AA1176" s="35">
        <f t="shared" ca="1" si="376"/>
        <v>800</v>
      </c>
      <c r="AB1176" s="35">
        <f t="shared" ca="1" si="369"/>
        <v>667.11811023622022</v>
      </c>
      <c r="AC1176" s="35">
        <f t="shared" ca="1" si="370"/>
        <v>800</v>
      </c>
      <c r="AD1176" s="35">
        <f t="shared" ca="1" si="363"/>
        <v>132.88188976377978</v>
      </c>
    </row>
    <row r="1177" spans="4:30" x14ac:dyDescent="0.25">
      <c r="D1177" s="37"/>
      <c r="E1177" s="37"/>
      <c r="F1177" s="37"/>
      <c r="G1177" s="37"/>
      <c r="O1177">
        <v>1171</v>
      </c>
      <c r="P1177">
        <f t="shared" si="371"/>
        <v>838</v>
      </c>
      <c r="Q1177">
        <f t="shared" si="372"/>
        <v>2</v>
      </c>
      <c r="R1177">
        <f t="shared" ca="1" si="373"/>
        <v>2</v>
      </c>
      <c r="S1177" t="str">
        <f t="shared" ca="1" si="362"/>
        <v>U-20m</v>
      </c>
      <c r="T1177" t="str">
        <f t="shared" ca="1" si="364"/>
        <v>WTA</v>
      </c>
      <c r="U1177" t="str">
        <f t="shared" ca="1" si="365"/>
        <v>DV</v>
      </c>
      <c r="V1177" s="37">
        <f t="shared" ca="1" si="366"/>
        <v>667.11811023622022</v>
      </c>
      <c r="W1177" s="37">
        <f t="shared" ca="1" si="367"/>
        <v>906.9475065616798</v>
      </c>
      <c r="X1177" s="37">
        <f t="shared" ca="1" si="375"/>
        <v>1</v>
      </c>
      <c r="Y1177" s="37">
        <f t="shared" ca="1" si="368"/>
        <v>2</v>
      </c>
      <c r="Z1177" s="35">
        <f t="shared" ca="1" si="374"/>
        <v>800</v>
      </c>
      <c r="AA1177" s="35">
        <f t="shared" ca="1" si="376"/>
        <v>1200</v>
      </c>
      <c r="AB1177" s="35">
        <f t="shared" ca="1" si="369"/>
        <v>800</v>
      </c>
      <c r="AC1177" s="35">
        <f t="shared" ca="1" si="370"/>
        <v>906.9475065616798</v>
      </c>
      <c r="AD1177" s="35">
        <f t="shared" ca="1" si="363"/>
        <v>106.9475065616798</v>
      </c>
    </row>
    <row r="1178" spans="4:30" x14ac:dyDescent="0.25">
      <c r="D1178" s="37"/>
      <c r="E1178" s="37"/>
      <c r="F1178" s="37"/>
      <c r="G1178" s="37"/>
      <c r="O1178">
        <v>1172</v>
      </c>
      <c r="P1178">
        <f t="shared" si="371"/>
        <v>839</v>
      </c>
      <c r="Q1178">
        <f t="shared" si="372"/>
        <v>1</v>
      </c>
      <c r="R1178">
        <f t="shared" ca="1" si="373"/>
        <v>1</v>
      </c>
      <c r="S1178" t="str">
        <f t="shared" ca="1" si="362"/>
        <v>U-20m</v>
      </c>
      <c r="T1178" t="str">
        <f t="shared" ca="1" si="364"/>
        <v>WTA</v>
      </c>
      <c r="U1178" t="str">
        <f t="shared" ca="1" si="365"/>
        <v>DV</v>
      </c>
      <c r="V1178" s="37">
        <f t="shared" ca="1" si="366"/>
        <v>906.9475065616798</v>
      </c>
      <c r="W1178" s="37">
        <f t="shared" ca="1" si="367"/>
        <v>1047.0393700787399</v>
      </c>
      <c r="X1178" s="37">
        <f t="shared" ca="1" si="375"/>
        <v>2</v>
      </c>
      <c r="Y1178" s="37">
        <f t="shared" ca="1" si="368"/>
        <v>2</v>
      </c>
      <c r="Z1178" s="35">
        <f t="shared" ca="1" si="374"/>
        <v>800</v>
      </c>
      <c r="AA1178" s="35">
        <f t="shared" ca="1" si="376"/>
        <v>1200</v>
      </c>
      <c r="AB1178" s="35">
        <f t="shared" ca="1" si="369"/>
        <v>906.9475065616798</v>
      </c>
      <c r="AC1178" s="35">
        <f t="shared" ca="1" si="370"/>
        <v>1047.0393700787399</v>
      </c>
      <c r="AD1178" s="35">
        <f t="shared" ca="1" si="363"/>
        <v>140.09186351706012</v>
      </c>
    </row>
    <row r="1179" spans="4:30" x14ac:dyDescent="0.25">
      <c r="D1179" s="37"/>
      <c r="E1179" s="37"/>
      <c r="F1179" s="37"/>
      <c r="G1179" s="37"/>
      <c r="O1179">
        <v>1173</v>
      </c>
      <c r="P1179">
        <f t="shared" si="371"/>
        <v>840</v>
      </c>
      <c r="Q1179">
        <f t="shared" si="372"/>
        <v>1</v>
      </c>
      <c r="R1179">
        <f t="shared" ca="1" si="373"/>
        <v>2</v>
      </c>
      <c r="S1179" t="str">
        <f t="shared" ca="1" si="362"/>
        <v>U-20m</v>
      </c>
      <c r="T1179" t="str">
        <f t="shared" ca="1" si="364"/>
        <v>TCU</v>
      </c>
      <c r="U1179" t="str">
        <f t="shared" ca="1" si="365"/>
        <v>ZC</v>
      </c>
      <c r="V1179" s="37">
        <f t="shared" ca="1" si="366"/>
        <v>1047.0393700787399</v>
      </c>
      <c r="W1179" s="37">
        <f t="shared" ca="1" si="367"/>
        <v>1317.0524934383202</v>
      </c>
      <c r="X1179" s="37">
        <f t="shared" ca="1" si="375"/>
        <v>2</v>
      </c>
      <c r="Y1179" s="37">
        <f t="shared" ca="1" si="368"/>
        <v>2</v>
      </c>
      <c r="Z1179" s="35">
        <f t="shared" ca="1" si="374"/>
        <v>800</v>
      </c>
      <c r="AA1179" s="35">
        <f t="shared" ca="1" si="376"/>
        <v>1200</v>
      </c>
      <c r="AB1179" s="35">
        <f t="shared" ca="1" si="369"/>
        <v>1047.0393700787399</v>
      </c>
      <c r="AC1179" s="35">
        <f t="shared" ca="1" si="370"/>
        <v>1200</v>
      </c>
      <c r="AD1179" s="35">
        <f t="shared" ca="1" si="363"/>
        <v>152.96062992126008</v>
      </c>
    </row>
    <row r="1180" spans="4:30" x14ac:dyDescent="0.25">
      <c r="D1180" s="37"/>
      <c r="E1180" s="37"/>
      <c r="F1180" s="37"/>
      <c r="G1180" s="37"/>
      <c r="O1180">
        <v>1174</v>
      </c>
      <c r="P1180">
        <f t="shared" si="371"/>
        <v>840</v>
      </c>
      <c r="Q1180">
        <f t="shared" si="372"/>
        <v>2</v>
      </c>
      <c r="R1180">
        <f t="shared" ca="1" si="373"/>
        <v>2</v>
      </c>
      <c r="S1180" t="str">
        <f t="shared" ca="1" si="362"/>
        <v>U-20m</v>
      </c>
      <c r="T1180" t="str">
        <f t="shared" ca="1" si="364"/>
        <v>TCU</v>
      </c>
      <c r="U1180" t="str">
        <f t="shared" ca="1" si="365"/>
        <v>ZC</v>
      </c>
      <c r="V1180" s="37">
        <f t="shared" ca="1" si="366"/>
        <v>1047.0393700787399</v>
      </c>
      <c r="W1180" s="37">
        <f t="shared" ca="1" si="367"/>
        <v>1317.0524934383202</v>
      </c>
      <c r="X1180" s="37">
        <f t="shared" ca="1" si="375"/>
        <v>2</v>
      </c>
      <c r="Y1180" s="37">
        <f t="shared" ca="1" si="368"/>
        <v>3</v>
      </c>
      <c r="Z1180" s="35">
        <f t="shared" ca="1" si="374"/>
        <v>1200</v>
      </c>
      <c r="AA1180" s="35">
        <f t="shared" ca="1" si="376"/>
        <v>1600</v>
      </c>
      <c r="AB1180" s="35">
        <f t="shared" ca="1" si="369"/>
        <v>1200</v>
      </c>
      <c r="AC1180" s="35">
        <f t="shared" ca="1" si="370"/>
        <v>1317.0524934383202</v>
      </c>
      <c r="AD1180" s="35">
        <f t="shared" ca="1" si="363"/>
        <v>117.0524934383202</v>
      </c>
    </row>
    <row r="1181" spans="4:30" x14ac:dyDescent="0.25">
      <c r="D1181" s="37"/>
      <c r="E1181" s="37"/>
      <c r="F1181" s="37"/>
      <c r="G1181" s="37"/>
      <c r="O1181">
        <v>1175</v>
      </c>
      <c r="P1181">
        <f t="shared" si="371"/>
        <v>841</v>
      </c>
      <c r="Q1181">
        <f t="shared" si="372"/>
        <v>1</v>
      </c>
      <c r="R1181">
        <f t="shared" ca="1" si="373"/>
        <v>1</v>
      </c>
      <c r="S1181" t="str">
        <f t="shared" ca="1" si="362"/>
        <v>U-20m</v>
      </c>
      <c r="T1181" t="str">
        <f t="shared" ca="1" si="364"/>
        <v>LFA</v>
      </c>
      <c r="U1181" t="str">
        <f t="shared" ca="1" si="365"/>
        <v>DV</v>
      </c>
      <c r="V1181" s="37">
        <f t="shared" ca="1" si="366"/>
        <v>1317.0524934383202</v>
      </c>
      <c r="W1181" s="37">
        <f t="shared" ca="1" si="367"/>
        <v>1417.1181102362202</v>
      </c>
      <c r="X1181" s="37">
        <f t="shared" ca="1" si="375"/>
        <v>3</v>
      </c>
      <c r="Y1181" s="37">
        <f t="shared" ca="1" si="368"/>
        <v>3</v>
      </c>
      <c r="Z1181" s="35">
        <f t="shared" ca="1" si="374"/>
        <v>1200</v>
      </c>
      <c r="AA1181" s="35">
        <f t="shared" ca="1" si="376"/>
        <v>1600</v>
      </c>
      <c r="AB1181" s="35">
        <f t="shared" ca="1" si="369"/>
        <v>1317.0524934383202</v>
      </c>
      <c r="AC1181" s="35">
        <f t="shared" ca="1" si="370"/>
        <v>1417.1181102362202</v>
      </c>
      <c r="AD1181" s="35">
        <f t="shared" ca="1" si="363"/>
        <v>100.06561679790002</v>
      </c>
    </row>
    <row r="1182" spans="4:30" x14ac:dyDescent="0.25">
      <c r="D1182" s="37"/>
      <c r="E1182" s="37"/>
      <c r="F1182" s="37"/>
      <c r="G1182" s="37"/>
      <c r="O1182">
        <v>1176</v>
      </c>
      <c r="P1182">
        <f t="shared" si="371"/>
        <v>842</v>
      </c>
      <c r="Q1182">
        <f t="shared" si="372"/>
        <v>1</v>
      </c>
      <c r="R1182">
        <f t="shared" ca="1" si="373"/>
        <v>1</v>
      </c>
      <c r="S1182" t="str">
        <f t="shared" ca="1" si="362"/>
        <v>U-20m</v>
      </c>
      <c r="T1182" t="str">
        <f t="shared" ca="1" si="364"/>
        <v>TCU</v>
      </c>
      <c r="U1182" t="str">
        <f t="shared" ca="1" si="365"/>
        <v>ZC</v>
      </c>
      <c r="V1182" s="37">
        <f t="shared" ca="1" si="366"/>
        <v>1417.1181102362202</v>
      </c>
      <c r="W1182" s="37">
        <f t="shared" ca="1" si="367"/>
        <v>1446.9737532808399</v>
      </c>
      <c r="X1182" s="37">
        <f t="shared" ca="1" si="375"/>
        <v>3</v>
      </c>
      <c r="Y1182" s="37">
        <f t="shared" ca="1" si="368"/>
        <v>3</v>
      </c>
      <c r="Z1182" s="35">
        <f t="shared" ca="1" si="374"/>
        <v>1200</v>
      </c>
      <c r="AA1182" s="35">
        <f t="shared" ca="1" si="376"/>
        <v>1600</v>
      </c>
      <c r="AB1182" s="35">
        <f t="shared" ca="1" si="369"/>
        <v>1417.1181102362202</v>
      </c>
      <c r="AC1182" s="35">
        <f t="shared" ca="1" si="370"/>
        <v>1446.9737532808399</v>
      </c>
      <c r="AD1182" s="35">
        <f t="shared" ca="1" si="363"/>
        <v>29.855643044619683</v>
      </c>
    </row>
    <row r="1183" spans="4:30" x14ac:dyDescent="0.25">
      <c r="D1183" s="37"/>
      <c r="E1183" s="37"/>
      <c r="F1183" s="37"/>
      <c r="G1183" s="37"/>
      <c r="O1183">
        <v>1177</v>
      </c>
      <c r="P1183">
        <f t="shared" si="371"/>
        <v>843</v>
      </c>
      <c r="Q1183">
        <f t="shared" si="372"/>
        <v>1</v>
      </c>
      <c r="R1183">
        <f t="shared" ca="1" si="373"/>
        <v>1</v>
      </c>
      <c r="S1183" t="str">
        <f t="shared" ca="1" si="362"/>
        <v>U-20m</v>
      </c>
      <c r="T1183" t="str">
        <f t="shared" ca="1" si="364"/>
        <v>LFA</v>
      </c>
      <c r="U1183" t="str">
        <f t="shared" ca="1" si="365"/>
        <v>QC</v>
      </c>
      <c r="V1183" s="37">
        <f t="shared" ca="1" si="366"/>
        <v>1446.9737532808399</v>
      </c>
      <c r="W1183" s="37">
        <f t="shared" ca="1" si="367"/>
        <v>1567.0524934383202</v>
      </c>
      <c r="X1183" s="37">
        <f t="shared" ca="1" si="375"/>
        <v>3</v>
      </c>
      <c r="Y1183" s="37">
        <f t="shared" ca="1" si="368"/>
        <v>3</v>
      </c>
      <c r="Z1183" s="35">
        <f t="shared" ca="1" si="374"/>
        <v>1200</v>
      </c>
      <c r="AA1183" s="35">
        <f t="shared" ca="1" si="376"/>
        <v>1600</v>
      </c>
      <c r="AB1183" s="35">
        <f t="shared" ca="1" si="369"/>
        <v>1446.9737532808399</v>
      </c>
      <c r="AC1183" s="35">
        <f t="shared" ca="1" si="370"/>
        <v>1567.0524934383202</v>
      </c>
      <c r="AD1183" s="35">
        <f t="shared" ca="1" si="363"/>
        <v>120.0787401574803</v>
      </c>
    </row>
    <row r="1184" spans="4:30" x14ac:dyDescent="0.25">
      <c r="D1184" s="37"/>
      <c r="E1184" s="37"/>
      <c r="F1184" s="37"/>
      <c r="G1184" s="37"/>
      <c r="O1184">
        <v>1178</v>
      </c>
      <c r="P1184">
        <f t="shared" si="371"/>
        <v>844</v>
      </c>
      <c r="Q1184">
        <f t="shared" si="372"/>
        <v>1</v>
      </c>
      <c r="R1184">
        <f t="shared" ca="1" si="373"/>
        <v>2</v>
      </c>
      <c r="S1184" t="str">
        <f t="shared" ca="1" si="362"/>
        <v>U-20m</v>
      </c>
      <c r="T1184" t="str">
        <f t="shared" ca="1" si="364"/>
        <v>TCU</v>
      </c>
      <c r="U1184" t="str">
        <f t="shared" ca="1" si="365"/>
        <v>AR</v>
      </c>
      <c r="V1184" s="37">
        <f t="shared" ca="1" si="366"/>
        <v>1567.0524934383202</v>
      </c>
      <c r="W1184" s="37">
        <f t="shared" ca="1" si="367"/>
        <v>1636.9343832020995</v>
      </c>
      <c r="X1184" s="37">
        <f t="shared" ca="1" si="375"/>
        <v>3</v>
      </c>
      <c r="Y1184" s="37">
        <f t="shared" ca="1" si="368"/>
        <v>3</v>
      </c>
      <c r="Z1184" s="35">
        <f t="shared" ca="1" si="374"/>
        <v>1200</v>
      </c>
      <c r="AA1184" s="35">
        <f t="shared" ca="1" si="376"/>
        <v>1600</v>
      </c>
      <c r="AB1184" s="35">
        <f t="shared" ca="1" si="369"/>
        <v>1567.0524934383202</v>
      </c>
      <c r="AC1184" s="35">
        <f t="shared" ca="1" si="370"/>
        <v>1600</v>
      </c>
      <c r="AD1184" s="35">
        <f t="shared" ca="1" si="363"/>
        <v>32.947506561679802</v>
      </c>
    </row>
    <row r="1185" spans="4:30" x14ac:dyDescent="0.25">
      <c r="D1185" s="37"/>
      <c r="E1185" s="37"/>
      <c r="F1185" s="37"/>
      <c r="G1185" s="37"/>
      <c r="O1185">
        <v>1179</v>
      </c>
      <c r="P1185">
        <f t="shared" si="371"/>
        <v>844</v>
      </c>
      <c r="Q1185">
        <f t="shared" si="372"/>
        <v>2</v>
      </c>
      <c r="R1185">
        <f t="shared" ca="1" si="373"/>
        <v>2</v>
      </c>
      <c r="S1185" t="str">
        <f t="shared" ca="1" si="362"/>
        <v>U-20m</v>
      </c>
      <c r="T1185" t="str">
        <f t="shared" ca="1" si="364"/>
        <v>TCU</v>
      </c>
      <c r="U1185" t="str">
        <f t="shared" ca="1" si="365"/>
        <v>AR</v>
      </c>
      <c r="V1185" s="37">
        <f t="shared" ca="1" si="366"/>
        <v>1567.0524934383202</v>
      </c>
      <c r="W1185" s="37">
        <f t="shared" ca="1" si="367"/>
        <v>1636.9343832020995</v>
      </c>
      <c r="X1185" s="37">
        <f t="shared" ca="1" si="375"/>
        <v>3</v>
      </c>
      <c r="Y1185" s="37">
        <f t="shared" ca="1" si="368"/>
        <v>4</v>
      </c>
      <c r="Z1185" s="35">
        <f t="shared" ca="1" si="374"/>
        <v>1600</v>
      </c>
      <c r="AA1185" s="35">
        <f t="shared" ca="1" si="376"/>
        <v>2000</v>
      </c>
      <c r="AB1185" s="35">
        <f t="shared" ca="1" si="369"/>
        <v>1600</v>
      </c>
      <c r="AC1185" s="35">
        <f t="shared" ca="1" si="370"/>
        <v>1636.9343832020995</v>
      </c>
      <c r="AD1185" s="35">
        <f t="shared" ca="1" si="363"/>
        <v>36.934383202099525</v>
      </c>
    </row>
    <row r="1186" spans="4:30" x14ac:dyDescent="0.25">
      <c r="D1186" s="37"/>
      <c r="E1186" s="37"/>
      <c r="F1186" s="37"/>
      <c r="G1186" s="37"/>
      <c r="O1186">
        <v>1180</v>
      </c>
      <c r="P1186">
        <f t="shared" si="371"/>
        <v>845</v>
      </c>
      <c r="Q1186">
        <f t="shared" si="372"/>
        <v>1</v>
      </c>
      <c r="R1186">
        <f t="shared" ca="1" si="373"/>
        <v>1</v>
      </c>
      <c r="S1186" t="str">
        <f t="shared" ca="1" si="362"/>
        <v>U-20m</v>
      </c>
      <c r="T1186" t="str">
        <f t="shared" ca="1" si="364"/>
        <v>TCU</v>
      </c>
      <c r="U1186" t="str">
        <f t="shared" ca="1" si="365"/>
        <v>DV</v>
      </c>
      <c r="V1186" s="37">
        <f t="shared" ca="1" si="366"/>
        <v>1636.9343832020995</v>
      </c>
      <c r="W1186" s="37">
        <f t="shared" ca="1" si="367"/>
        <v>1857.0787401574803</v>
      </c>
      <c r="X1186" s="37">
        <f t="shared" ca="1" si="375"/>
        <v>4</v>
      </c>
      <c r="Y1186" s="37">
        <f t="shared" ca="1" si="368"/>
        <v>4</v>
      </c>
      <c r="Z1186" s="35">
        <f t="shared" ca="1" si="374"/>
        <v>1600</v>
      </c>
      <c r="AA1186" s="35">
        <f t="shared" ca="1" si="376"/>
        <v>2000</v>
      </c>
      <c r="AB1186" s="35">
        <f t="shared" ca="1" si="369"/>
        <v>1636.9343832020995</v>
      </c>
      <c r="AC1186" s="35">
        <f t="shared" ca="1" si="370"/>
        <v>1857.0787401574803</v>
      </c>
      <c r="AD1186" s="35">
        <f t="shared" ca="1" si="363"/>
        <v>220.14435695538077</v>
      </c>
    </row>
    <row r="1187" spans="4:30" x14ac:dyDescent="0.25">
      <c r="D1187" s="37"/>
      <c r="E1187" s="37"/>
      <c r="F1187" s="37"/>
      <c r="G1187" s="37"/>
      <c r="O1187">
        <v>1181</v>
      </c>
      <c r="P1187">
        <f t="shared" si="371"/>
        <v>846</v>
      </c>
      <c r="Q1187">
        <f t="shared" si="372"/>
        <v>1</v>
      </c>
      <c r="R1187">
        <f t="shared" ca="1" si="373"/>
        <v>1</v>
      </c>
      <c r="S1187" t="str">
        <f t="shared" ca="1" si="362"/>
        <v>U-20m</v>
      </c>
      <c r="T1187" t="str">
        <f t="shared" ca="1" si="364"/>
        <v>LFA</v>
      </c>
      <c r="U1187" t="str">
        <f t="shared" ca="1" si="365"/>
        <v>AR</v>
      </c>
      <c r="V1187" s="37">
        <f t="shared" ca="1" si="366"/>
        <v>1857.0787401574803</v>
      </c>
      <c r="W1187" s="37">
        <f t="shared" ca="1" si="367"/>
        <v>1917.1181102362202</v>
      </c>
      <c r="X1187" s="37">
        <f t="shared" ca="1" si="375"/>
        <v>4</v>
      </c>
      <c r="Y1187" s="37">
        <f t="shared" ca="1" si="368"/>
        <v>4</v>
      </c>
      <c r="Z1187" s="35">
        <f t="shared" ca="1" si="374"/>
        <v>1600</v>
      </c>
      <c r="AA1187" s="35">
        <f t="shared" ca="1" si="376"/>
        <v>2000</v>
      </c>
      <c r="AB1187" s="35">
        <f t="shared" ca="1" si="369"/>
        <v>1857.0787401574803</v>
      </c>
      <c r="AC1187" s="35">
        <f t="shared" ca="1" si="370"/>
        <v>1917.1181102362202</v>
      </c>
      <c r="AD1187" s="35">
        <f t="shared" ca="1" si="363"/>
        <v>60.039370078739921</v>
      </c>
    </row>
    <row r="1188" spans="4:30" x14ac:dyDescent="0.25">
      <c r="D1188" s="37"/>
      <c r="E1188" s="37"/>
      <c r="F1188" s="37"/>
      <c r="G1188" s="37"/>
      <c r="O1188">
        <v>1182</v>
      </c>
      <c r="P1188">
        <f t="shared" si="371"/>
        <v>847</v>
      </c>
      <c r="Q1188">
        <f t="shared" si="372"/>
        <v>1</v>
      </c>
      <c r="R1188">
        <f t="shared" ca="1" si="373"/>
        <v>2</v>
      </c>
      <c r="S1188" t="str">
        <f t="shared" ca="1" si="362"/>
        <v>U-20m</v>
      </c>
      <c r="T1188" t="str">
        <f t="shared" ca="1" si="364"/>
        <v>TCU</v>
      </c>
      <c r="U1188" t="str">
        <f t="shared" ca="1" si="365"/>
        <v>ZC</v>
      </c>
      <c r="V1188" s="37">
        <f t="shared" ca="1" si="366"/>
        <v>1917.1181102362202</v>
      </c>
      <c r="W1188" s="37">
        <f t="shared" ca="1" si="367"/>
        <v>2051.9606299212596</v>
      </c>
      <c r="X1188" s="37">
        <f t="shared" ca="1" si="375"/>
        <v>4</v>
      </c>
      <c r="Y1188" s="37">
        <f t="shared" ca="1" si="368"/>
        <v>4</v>
      </c>
      <c r="Z1188" s="35">
        <f t="shared" ca="1" si="374"/>
        <v>1600</v>
      </c>
      <c r="AA1188" s="35">
        <f t="shared" ca="1" si="376"/>
        <v>2000</v>
      </c>
      <c r="AB1188" s="35">
        <f t="shared" ca="1" si="369"/>
        <v>1917.1181102362202</v>
      </c>
      <c r="AC1188" s="35">
        <f t="shared" ca="1" si="370"/>
        <v>2000</v>
      </c>
      <c r="AD1188" s="35">
        <f t="shared" ca="1" si="363"/>
        <v>82.881889763779782</v>
      </c>
    </row>
    <row r="1189" spans="4:30" x14ac:dyDescent="0.25">
      <c r="D1189" s="37"/>
      <c r="E1189" s="37"/>
      <c r="F1189" s="37"/>
      <c r="G1189" s="37"/>
      <c r="O1189">
        <v>1183</v>
      </c>
      <c r="P1189">
        <f t="shared" si="371"/>
        <v>847</v>
      </c>
      <c r="Q1189">
        <f t="shared" si="372"/>
        <v>2</v>
      </c>
      <c r="R1189">
        <f t="shared" ca="1" si="373"/>
        <v>2</v>
      </c>
      <c r="S1189" t="str">
        <f t="shared" ca="1" si="362"/>
        <v>U-20m</v>
      </c>
      <c r="T1189" t="str">
        <f t="shared" ca="1" si="364"/>
        <v>TCU</v>
      </c>
      <c r="U1189" t="str">
        <f t="shared" ca="1" si="365"/>
        <v>ZC</v>
      </c>
      <c r="V1189" s="37">
        <f t="shared" ca="1" si="366"/>
        <v>1917.1181102362202</v>
      </c>
      <c r="W1189" s="37">
        <f t="shared" ca="1" si="367"/>
        <v>2051.9606299212596</v>
      </c>
      <c r="X1189" s="37">
        <f t="shared" ca="1" si="375"/>
        <v>4</v>
      </c>
      <c r="Y1189" s="37">
        <f t="shared" ca="1" si="368"/>
        <v>5</v>
      </c>
      <c r="Z1189" s="35">
        <f t="shared" ca="1" si="374"/>
        <v>2000</v>
      </c>
      <c r="AA1189" s="35">
        <f t="shared" ca="1" si="376"/>
        <v>2400</v>
      </c>
      <c r="AB1189" s="35">
        <f t="shared" ca="1" si="369"/>
        <v>2000</v>
      </c>
      <c r="AC1189" s="35">
        <f t="shared" ca="1" si="370"/>
        <v>2051.9606299212596</v>
      </c>
      <c r="AD1189" s="35">
        <f t="shared" ca="1" si="363"/>
        <v>51.960629921259624</v>
      </c>
    </row>
    <row r="1190" spans="4:30" x14ac:dyDescent="0.25">
      <c r="D1190" s="37"/>
      <c r="E1190" s="37"/>
      <c r="F1190" s="37"/>
      <c r="G1190" s="37"/>
      <c r="O1190">
        <v>1184</v>
      </c>
      <c r="P1190">
        <f t="shared" si="371"/>
        <v>848</v>
      </c>
      <c r="Q1190">
        <f t="shared" si="372"/>
        <v>1</v>
      </c>
      <c r="R1190">
        <f t="shared" ca="1" si="373"/>
        <v>2</v>
      </c>
      <c r="S1190" t="str">
        <f t="shared" ca="1" si="362"/>
        <v>U-20m</v>
      </c>
      <c r="T1190" t="str">
        <f t="shared" ca="1" si="364"/>
        <v>LFA</v>
      </c>
      <c r="U1190" t="str">
        <f t="shared" ca="1" si="365"/>
        <v>QC</v>
      </c>
      <c r="V1190" s="37">
        <f t="shared" ca="1" si="366"/>
        <v>2051.9606299212596</v>
      </c>
      <c r="W1190" s="37">
        <f t="shared" ca="1" si="367"/>
        <v>2437.1312335958</v>
      </c>
      <c r="X1190" s="37">
        <f t="shared" ca="1" si="375"/>
        <v>5</v>
      </c>
      <c r="Y1190" s="37">
        <f t="shared" ca="1" si="368"/>
        <v>5</v>
      </c>
      <c r="Z1190" s="35">
        <f t="shared" ca="1" si="374"/>
        <v>2000</v>
      </c>
      <c r="AA1190" s="35">
        <f t="shared" ca="1" si="376"/>
        <v>2400</v>
      </c>
      <c r="AB1190" s="35">
        <f t="shared" ca="1" si="369"/>
        <v>2051.9606299212596</v>
      </c>
      <c r="AC1190" s="35">
        <f t="shared" ca="1" si="370"/>
        <v>2400</v>
      </c>
      <c r="AD1190" s="35">
        <f t="shared" ca="1" si="363"/>
        <v>348.03937007874038</v>
      </c>
    </row>
    <row r="1191" spans="4:30" x14ac:dyDescent="0.25">
      <c r="D1191" s="37"/>
      <c r="E1191" s="37"/>
      <c r="F1191" s="37"/>
      <c r="G1191" s="37"/>
      <c r="O1191">
        <v>1185</v>
      </c>
      <c r="P1191">
        <f t="shared" si="371"/>
        <v>848</v>
      </c>
      <c r="Q1191">
        <f t="shared" si="372"/>
        <v>2</v>
      </c>
      <c r="R1191">
        <f t="shared" ca="1" si="373"/>
        <v>2</v>
      </c>
      <c r="S1191" t="str">
        <f t="shared" ca="1" si="362"/>
        <v>U-20m</v>
      </c>
      <c r="T1191" t="str">
        <f t="shared" ca="1" si="364"/>
        <v>LFA</v>
      </c>
      <c r="U1191" t="str">
        <f t="shared" ca="1" si="365"/>
        <v>QC</v>
      </c>
      <c r="V1191" s="37">
        <f t="shared" ca="1" si="366"/>
        <v>2051.9606299212596</v>
      </c>
      <c r="W1191" s="37">
        <f t="shared" ca="1" si="367"/>
        <v>2437.1312335958</v>
      </c>
      <c r="X1191" s="37">
        <f t="shared" ca="1" si="375"/>
        <v>5</v>
      </c>
      <c r="Y1191" s="37">
        <f t="shared" ca="1" si="368"/>
        <v>6</v>
      </c>
      <c r="Z1191" s="35">
        <f t="shared" ca="1" si="374"/>
        <v>2400</v>
      </c>
      <c r="AA1191" s="35">
        <f t="shared" ca="1" si="376"/>
        <v>2800</v>
      </c>
      <c r="AB1191" s="35">
        <f t="shared" ca="1" si="369"/>
        <v>2400</v>
      </c>
      <c r="AC1191" s="35">
        <f t="shared" ca="1" si="370"/>
        <v>2437.1312335958</v>
      </c>
      <c r="AD1191" s="35">
        <f t="shared" ca="1" si="363"/>
        <v>37.13123359580004</v>
      </c>
    </row>
    <row r="1192" spans="4:30" x14ac:dyDescent="0.25">
      <c r="D1192" s="37"/>
      <c r="E1192" s="37"/>
      <c r="F1192" s="37"/>
      <c r="G1192" s="37"/>
      <c r="O1192">
        <v>1186</v>
      </c>
      <c r="P1192">
        <f t="shared" si="371"/>
        <v>849</v>
      </c>
      <c r="Q1192">
        <f t="shared" si="372"/>
        <v>1</v>
      </c>
      <c r="R1192">
        <f t="shared" ca="1" si="373"/>
        <v>1</v>
      </c>
      <c r="S1192" t="str">
        <f t="shared" ca="1" si="362"/>
        <v>U-20m</v>
      </c>
      <c r="T1192" t="str">
        <f t="shared" ca="1" si="364"/>
        <v>LFA</v>
      </c>
      <c r="U1192" t="str">
        <f t="shared" ca="1" si="365"/>
        <v>AR</v>
      </c>
      <c r="V1192" s="37">
        <f t="shared" ca="1" si="366"/>
        <v>2437.1312335958</v>
      </c>
      <c r="W1192" s="37">
        <f t="shared" ca="1" si="367"/>
        <v>2507.9973753280842</v>
      </c>
      <c r="X1192" s="37">
        <f t="shared" ca="1" si="375"/>
        <v>6</v>
      </c>
      <c r="Y1192" s="37">
        <f t="shared" ca="1" si="368"/>
        <v>6</v>
      </c>
      <c r="Z1192" s="35">
        <f t="shared" ca="1" si="374"/>
        <v>2400</v>
      </c>
      <c r="AA1192" s="35">
        <f t="shared" ca="1" si="376"/>
        <v>2800</v>
      </c>
      <c r="AB1192" s="35">
        <f t="shared" ca="1" si="369"/>
        <v>2437.1312335958</v>
      </c>
      <c r="AC1192" s="35">
        <f t="shared" ca="1" si="370"/>
        <v>2507.9973753280842</v>
      </c>
      <c r="AD1192" s="35">
        <f t="shared" ca="1" si="363"/>
        <v>70.866141732284177</v>
      </c>
    </row>
    <row r="1193" spans="4:30" x14ac:dyDescent="0.25">
      <c r="D1193" s="37"/>
      <c r="E1193" s="37"/>
      <c r="F1193" s="37"/>
      <c r="G1193" s="37"/>
      <c r="O1193">
        <v>1187</v>
      </c>
      <c r="P1193">
        <f t="shared" si="371"/>
        <v>850</v>
      </c>
      <c r="Q1193">
        <f t="shared" si="372"/>
        <v>1</v>
      </c>
      <c r="R1193">
        <f t="shared" ca="1" si="373"/>
        <v>1</v>
      </c>
      <c r="S1193" t="str">
        <f t="shared" ca="1" si="362"/>
        <v>U-20m</v>
      </c>
      <c r="T1193" t="str">
        <f t="shared" ca="1" si="364"/>
        <v>LFA</v>
      </c>
      <c r="U1193" t="str">
        <f t="shared" ca="1" si="365"/>
        <v>QC</v>
      </c>
      <c r="V1193" s="37">
        <f t="shared" ca="1" si="366"/>
        <v>2507.9973753280842</v>
      </c>
      <c r="W1193" s="37">
        <f t="shared" ca="1" si="367"/>
        <v>2542.1181102362202</v>
      </c>
      <c r="X1193" s="37">
        <f t="shared" ca="1" si="375"/>
        <v>6</v>
      </c>
      <c r="Y1193" s="37">
        <f t="shared" ca="1" si="368"/>
        <v>6</v>
      </c>
      <c r="Z1193" s="35">
        <f t="shared" ca="1" si="374"/>
        <v>2400</v>
      </c>
      <c r="AA1193" s="35">
        <f t="shared" ca="1" si="376"/>
        <v>2800</v>
      </c>
      <c r="AB1193" s="35">
        <f t="shared" ca="1" si="369"/>
        <v>2507.9973753280842</v>
      </c>
      <c r="AC1193" s="35">
        <f t="shared" ca="1" si="370"/>
        <v>2542.1181102362202</v>
      </c>
      <c r="AD1193" s="35">
        <f t="shared" ca="1" si="363"/>
        <v>34.120734908136001</v>
      </c>
    </row>
    <row r="1194" spans="4:30" x14ac:dyDescent="0.25">
      <c r="D1194" s="37"/>
      <c r="E1194" s="37"/>
      <c r="F1194" s="37"/>
      <c r="G1194" s="37"/>
      <c r="O1194">
        <v>1188</v>
      </c>
      <c r="P1194">
        <f t="shared" si="371"/>
        <v>851</v>
      </c>
      <c r="Q1194">
        <f t="shared" si="372"/>
        <v>1</v>
      </c>
      <c r="R1194">
        <f t="shared" ca="1" si="373"/>
        <v>1</v>
      </c>
      <c r="S1194" t="str">
        <f t="shared" ca="1" si="362"/>
        <v>U-20m</v>
      </c>
      <c r="T1194" t="str">
        <f t="shared" ca="1" si="364"/>
        <v>LFA</v>
      </c>
      <c r="U1194" t="str">
        <f t="shared" ca="1" si="365"/>
        <v>AR</v>
      </c>
      <c r="V1194" s="37">
        <f t="shared" ca="1" si="366"/>
        <v>2542.1181102362202</v>
      </c>
      <c r="W1194" s="37">
        <f t="shared" ca="1" si="367"/>
        <v>2602.1574803149601</v>
      </c>
      <c r="X1194" s="37">
        <f t="shared" ca="1" si="375"/>
        <v>6</v>
      </c>
      <c r="Y1194" s="37">
        <f t="shared" ca="1" si="368"/>
        <v>6</v>
      </c>
      <c r="Z1194" s="35">
        <f t="shared" ca="1" si="374"/>
        <v>2400</v>
      </c>
      <c r="AA1194" s="35">
        <f t="shared" ca="1" si="376"/>
        <v>2800</v>
      </c>
      <c r="AB1194" s="35">
        <f t="shared" ca="1" si="369"/>
        <v>2542.1181102362202</v>
      </c>
      <c r="AC1194" s="35">
        <f t="shared" ca="1" si="370"/>
        <v>2602.1574803149601</v>
      </c>
      <c r="AD1194" s="35">
        <f t="shared" ca="1" si="363"/>
        <v>60.039370078739921</v>
      </c>
    </row>
    <row r="1195" spans="4:30" x14ac:dyDescent="0.25">
      <c r="D1195" s="37"/>
      <c r="E1195" s="37"/>
      <c r="F1195" s="37"/>
      <c r="G1195" s="37"/>
      <c r="O1195">
        <v>1189</v>
      </c>
      <c r="P1195">
        <f t="shared" si="371"/>
        <v>852</v>
      </c>
      <c r="Q1195">
        <f t="shared" si="372"/>
        <v>1</v>
      </c>
      <c r="R1195">
        <f t="shared" ca="1" si="373"/>
        <v>2</v>
      </c>
      <c r="S1195" t="str">
        <f t="shared" ca="1" si="362"/>
        <v>U-20m</v>
      </c>
      <c r="T1195" t="str">
        <f t="shared" ca="1" si="364"/>
        <v>TCU</v>
      </c>
      <c r="U1195" t="str">
        <f t="shared" ca="1" si="365"/>
        <v>AR</v>
      </c>
      <c r="V1195" s="37">
        <f t="shared" ca="1" si="366"/>
        <v>2602.1574803149601</v>
      </c>
      <c r="W1195" s="37">
        <f t="shared" ca="1" si="367"/>
        <v>2837.0656167979005</v>
      </c>
      <c r="X1195" s="37">
        <f t="shared" ca="1" si="375"/>
        <v>6</v>
      </c>
      <c r="Y1195" s="37">
        <f t="shared" ca="1" si="368"/>
        <v>6</v>
      </c>
      <c r="Z1195" s="35">
        <f t="shared" ca="1" si="374"/>
        <v>2400</v>
      </c>
      <c r="AA1195" s="35">
        <f t="shared" ca="1" si="376"/>
        <v>2800</v>
      </c>
      <c r="AB1195" s="35">
        <f t="shared" ca="1" si="369"/>
        <v>2602.1574803149601</v>
      </c>
      <c r="AC1195" s="35">
        <f t="shared" ca="1" si="370"/>
        <v>2800</v>
      </c>
      <c r="AD1195" s="35">
        <f t="shared" ca="1" si="363"/>
        <v>197.84251968503986</v>
      </c>
    </row>
    <row r="1196" spans="4:30" x14ac:dyDescent="0.25">
      <c r="D1196" s="37"/>
      <c r="E1196" s="37"/>
      <c r="F1196" s="37"/>
      <c r="G1196" s="37"/>
      <c r="O1196">
        <v>1190</v>
      </c>
      <c r="P1196">
        <f t="shared" si="371"/>
        <v>852</v>
      </c>
      <c r="Q1196">
        <f t="shared" si="372"/>
        <v>2</v>
      </c>
      <c r="R1196">
        <f t="shared" ca="1" si="373"/>
        <v>2</v>
      </c>
      <c r="S1196" t="str">
        <f t="shared" ca="1" si="362"/>
        <v>U-20m</v>
      </c>
      <c r="T1196" t="str">
        <f t="shared" ca="1" si="364"/>
        <v>TCU</v>
      </c>
      <c r="U1196" t="str">
        <f t="shared" ca="1" si="365"/>
        <v>AR</v>
      </c>
      <c r="V1196" s="37">
        <f t="shared" ca="1" si="366"/>
        <v>2602.1574803149601</v>
      </c>
      <c r="W1196" s="37">
        <f t="shared" ca="1" si="367"/>
        <v>2837.0656167979005</v>
      </c>
      <c r="X1196" s="37">
        <f t="shared" ca="1" si="375"/>
        <v>6</v>
      </c>
      <c r="Y1196" s="37">
        <f t="shared" ca="1" si="368"/>
        <v>7</v>
      </c>
      <c r="Z1196" s="35">
        <f t="shared" ca="1" si="374"/>
        <v>2800</v>
      </c>
      <c r="AA1196" s="35">
        <f t="shared" ca="1" si="376"/>
        <v>3200</v>
      </c>
      <c r="AB1196" s="35">
        <f t="shared" ca="1" si="369"/>
        <v>2800</v>
      </c>
      <c r="AC1196" s="35">
        <f t="shared" ca="1" si="370"/>
        <v>2837.0656167979005</v>
      </c>
      <c r="AD1196" s="35">
        <f t="shared" ca="1" si="363"/>
        <v>37.065616797900475</v>
      </c>
    </row>
    <row r="1197" spans="4:30" x14ac:dyDescent="0.25">
      <c r="D1197" s="37"/>
      <c r="E1197" s="37"/>
      <c r="F1197" s="37"/>
      <c r="G1197" s="37"/>
      <c r="O1197">
        <v>1191</v>
      </c>
      <c r="P1197">
        <f t="shared" si="371"/>
        <v>853</v>
      </c>
      <c r="Q1197">
        <f t="shared" si="372"/>
        <v>1</v>
      </c>
      <c r="R1197">
        <f t="shared" ca="1" si="373"/>
        <v>1</v>
      </c>
      <c r="S1197" t="str">
        <f t="shared" ca="1" si="362"/>
        <v>U-20n</v>
      </c>
      <c r="T1197" t="str">
        <f t="shared" ca="1" si="364"/>
        <v>LFA</v>
      </c>
      <c r="U1197" t="str">
        <f t="shared" ca="1" si="365"/>
        <v>DV</v>
      </c>
      <c r="V1197" s="37">
        <f t="shared" ca="1" si="366"/>
        <v>0</v>
      </c>
      <c r="W1197" s="37">
        <f t="shared" ca="1" si="367"/>
        <v>81.078740157480297</v>
      </c>
      <c r="X1197" s="37">
        <f t="shared" ca="1" si="375"/>
        <v>0</v>
      </c>
      <c r="Y1197" s="37">
        <f t="shared" ca="1" si="368"/>
        <v>0</v>
      </c>
      <c r="Z1197" s="35">
        <f t="shared" ca="1" si="374"/>
        <v>0</v>
      </c>
      <c r="AA1197" s="35">
        <f t="shared" ca="1" si="376"/>
        <v>400</v>
      </c>
      <c r="AB1197" s="35">
        <f t="shared" ca="1" si="369"/>
        <v>0</v>
      </c>
      <c r="AC1197" s="35">
        <f t="shared" ca="1" si="370"/>
        <v>81.078740157480297</v>
      </c>
      <c r="AD1197" s="35">
        <f t="shared" ca="1" si="363"/>
        <v>81.078740157480297</v>
      </c>
    </row>
    <row r="1198" spans="4:30" x14ac:dyDescent="0.25">
      <c r="D1198" s="37"/>
      <c r="E1198" s="37"/>
      <c r="F1198" s="37"/>
      <c r="G1198" s="37"/>
      <c r="O1198">
        <v>1192</v>
      </c>
      <c r="P1198">
        <f t="shared" si="371"/>
        <v>854</v>
      </c>
      <c r="Q1198">
        <f t="shared" si="372"/>
        <v>1</v>
      </c>
      <c r="R1198">
        <f t="shared" ca="1" si="373"/>
        <v>1</v>
      </c>
      <c r="S1198" t="str">
        <f t="shared" ca="1" si="362"/>
        <v>U-20n</v>
      </c>
      <c r="T1198" t="str">
        <f t="shared" ca="1" si="364"/>
        <v>LFA</v>
      </c>
      <c r="U1198" t="str">
        <f t="shared" ca="1" si="365"/>
        <v>GL</v>
      </c>
      <c r="V1198" s="37">
        <f t="shared" ca="1" si="366"/>
        <v>81.078740157480297</v>
      </c>
      <c r="W1198" s="37">
        <f t="shared" ca="1" si="367"/>
        <v>240.85564304461923</v>
      </c>
      <c r="X1198" s="37">
        <f t="shared" ca="1" si="375"/>
        <v>0</v>
      </c>
      <c r="Y1198" s="37">
        <f t="shared" ca="1" si="368"/>
        <v>0</v>
      </c>
      <c r="Z1198" s="35">
        <f t="shared" ca="1" si="374"/>
        <v>0</v>
      </c>
      <c r="AA1198" s="35">
        <f t="shared" ca="1" si="376"/>
        <v>400</v>
      </c>
      <c r="AB1198" s="35">
        <f t="shared" ca="1" si="369"/>
        <v>81.078740157480297</v>
      </c>
      <c r="AC1198" s="35">
        <f t="shared" ca="1" si="370"/>
        <v>240.85564304461923</v>
      </c>
      <c r="AD1198" s="35">
        <f t="shared" ca="1" si="363"/>
        <v>159.77690288713893</v>
      </c>
    </row>
    <row r="1199" spans="4:30" x14ac:dyDescent="0.25">
      <c r="D1199" s="37"/>
      <c r="E1199" s="37"/>
      <c r="F1199" s="37"/>
      <c r="G1199" s="37"/>
      <c r="O1199">
        <v>1193</v>
      </c>
      <c r="P1199">
        <f t="shared" si="371"/>
        <v>855</v>
      </c>
      <c r="Q1199">
        <f t="shared" si="372"/>
        <v>1</v>
      </c>
      <c r="R1199">
        <f t="shared" ca="1" si="373"/>
        <v>5</v>
      </c>
      <c r="S1199" t="str">
        <f t="shared" ca="1" si="362"/>
        <v>U-20n</v>
      </c>
      <c r="T1199" t="str">
        <f t="shared" ca="1" si="364"/>
        <v>LFA</v>
      </c>
      <c r="U1199" t="str">
        <f t="shared" ca="1" si="365"/>
        <v>DV</v>
      </c>
      <c r="V1199" s="37">
        <f t="shared" ca="1" si="366"/>
        <v>240.85564304461923</v>
      </c>
      <c r="W1199" s="37">
        <f t="shared" ca="1" si="367"/>
        <v>1626.0262467191596</v>
      </c>
      <c r="X1199" s="37">
        <f t="shared" ca="1" si="375"/>
        <v>0</v>
      </c>
      <c r="Y1199" s="37">
        <f t="shared" ca="1" si="368"/>
        <v>0</v>
      </c>
      <c r="Z1199" s="35">
        <f t="shared" ca="1" si="374"/>
        <v>0</v>
      </c>
      <c r="AA1199" s="35">
        <f t="shared" ca="1" si="376"/>
        <v>400</v>
      </c>
      <c r="AB1199" s="35">
        <f t="shared" ca="1" si="369"/>
        <v>240.85564304461923</v>
      </c>
      <c r="AC1199" s="35">
        <f t="shared" ca="1" si="370"/>
        <v>400</v>
      </c>
      <c r="AD1199" s="35">
        <f t="shared" ca="1" si="363"/>
        <v>159.14435695538077</v>
      </c>
    </row>
    <row r="1200" spans="4:30" x14ac:dyDescent="0.25">
      <c r="D1200" s="37"/>
      <c r="E1200" s="37"/>
      <c r="F1200" s="37"/>
      <c r="G1200" s="37"/>
      <c r="O1200">
        <v>1194</v>
      </c>
      <c r="P1200">
        <f t="shared" si="371"/>
        <v>855</v>
      </c>
      <c r="Q1200">
        <f t="shared" si="372"/>
        <v>2</v>
      </c>
      <c r="R1200">
        <f t="shared" ca="1" si="373"/>
        <v>5</v>
      </c>
      <c r="S1200" t="str">
        <f t="shared" ca="1" si="362"/>
        <v>U-20n</v>
      </c>
      <c r="T1200" t="str">
        <f t="shared" ca="1" si="364"/>
        <v>LFA</v>
      </c>
      <c r="U1200" t="str">
        <f t="shared" ca="1" si="365"/>
        <v>DV</v>
      </c>
      <c r="V1200" s="37">
        <f t="shared" ca="1" si="366"/>
        <v>240.85564304461923</v>
      </c>
      <c r="W1200" s="37">
        <f t="shared" ca="1" si="367"/>
        <v>1626.0262467191596</v>
      </c>
      <c r="X1200" s="37">
        <f t="shared" ca="1" si="375"/>
        <v>0</v>
      </c>
      <c r="Y1200" s="37">
        <f t="shared" ca="1" si="368"/>
        <v>1</v>
      </c>
      <c r="Z1200" s="35">
        <f t="shared" ca="1" si="374"/>
        <v>400</v>
      </c>
      <c r="AA1200" s="35">
        <f t="shared" ca="1" si="376"/>
        <v>800</v>
      </c>
      <c r="AB1200" s="35">
        <f t="shared" ca="1" si="369"/>
        <v>400</v>
      </c>
      <c r="AC1200" s="35">
        <f t="shared" ca="1" si="370"/>
        <v>800</v>
      </c>
      <c r="AD1200" s="35">
        <f t="shared" ca="1" si="363"/>
        <v>400</v>
      </c>
    </row>
    <row r="1201" spans="4:30" x14ac:dyDescent="0.25">
      <c r="D1201" s="37"/>
      <c r="E1201" s="37"/>
      <c r="F1201" s="37"/>
      <c r="G1201" s="37"/>
      <c r="O1201">
        <v>1195</v>
      </c>
      <c r="P1201">
        <f t="shared" si="371"/>
        <v>855</v>
      </c>
      <c r="Q1201">
        <f t="shared" si="372"/>
        <v>3</v>
      </c>
      <c r="R1201">
        <f t="shared" ca="1" si="373"/>
        <v>5</v>
      </c>
      <c r="S1201" t="str">
        <f t="shared" ca="1" si="362"/>
        <v>U-20n</v>
      </c>
      <c r="T1201" t="str">
        <f t="shared" ca="1" si="364"/>
        <v>LFA</v>
      </c>
      <c r="U1201" t="str">
        <f t="shared" ca="1" si="365"/>
        <v>DV</v>
      </c>
      <c r="V1201" s="37">
        <f t="shared" ca="1" si="366"/>
        <v>240.85564304461923</v>
      </c>
      <c r="W1201" s="37">
        <f t="shared" ca="1" si="367"/>
        <v>1626.0262467191596</v>
      </c>
      <c r="X1201" s="37">
        <f t="shared" ca="1" si="375"/>
        <v>0</v>
      </c>
      <c r="Y1201" s="37">
        <f t="shared" ca="1" si="368"/>
        <v>2</v>
      </c>
      <c r="Z1201" s="35">
        <f t="shared" ca="1" si="374"/>
        <v>800</v>
      </c>
      <c r="AA1201" s="35">
        <f t="shared" ca="1" si="376"/>
        <v>1200</v>
      </c>
      <c r="AB1201" s="35">
        <f t="shared" ca="1" si="369"/>
        <v>800</v>
      </c>
      <c r="AC1201" s="35">
        <f t="shared" ca="1" si="370"/>
        <v>1200</v>
      </c>
      <c r="AD1201" s="35">
        <f t="shared" ca="1" si="363"/>
        <v>400</v>
      </c>
    </row>
    <row r="1202" spans="4:30" x14ac:dyDescent="0.25">
      <c r="D1202" s="37"/>
      <c r="E1202" s="37"/>
      <c r="F1202" s="37"/>
      <c r="G1202" s="37"/>
      <c r="O1202">
        <v>1196</v>
      </c>
      <c r="P1202">
        <f t="shared" si="371"/>
        <v>855</v>
      </c>
      <c r="Q1202">
        <f t="shared" si="372"/>
        <v>4</v>
      </c>
      <c r="R1202">
        <f t="shared" ca="1" si="373"/>
        <v>5</v>
      </c>
      <c r="S1202" t="str">
        <f t="shared" ca="1" si="362"/>
        <v>U-20n</v>
      </c>
      <c r="T1202" t="str">
        <f t="shared" ca="1" si="364"/>
        <v>LFA</v>
      </c>
      <c r="U1202" t="str">
        <f t="shared" ca="1" si="365"/>
        <v>DV</v>
      </c>
      <c r="V1202" s="37">
        <f t="shared" ca="1" si="366"/>
        <v>240.85564304461923</v>
      </c>
      <c r="W1202" s="37">
        <f t="shared" ca="1" si="367"/>
        <v>1626.0262467191596</v>
      </c>
      <c r="X1202" s="37">
        <f t="shared" ca="1" si="375"/>
        <v>0</v>
      </c>
      <c r="Y1202" s="37">
        <f t="shared" ca="1" si="368"/>
        <v>3</v>
      </c>
      <c r="Z1202" s="35">
        <f t="shared" ca="1" si="374"/>
        <v>1200</v>
      </c>
      <c r="AA1202" s="35">
        <f t="shared" ca="1" si="376"/>
        <v>1600</v>
      </c>
      <c r="AB1202" s="35">
        <f t="shared" ca="1" si="369"/>
        <v>1200</v>
      </c>
      <c r="AC1202" s="35">
        <f t="shared" ca="1" si="370"/>
        <v>1600</v>
      </c>
      <c r="AD1202" s="35">
        <f t="shared" ca="1" si="363"/>
        <v>400</v>
      </c>
    </row>
    <row r="1203" spans="4:30" x14ac:dyDescent="0.25">
      <c r="D1203" s="37"/>
      <c r="E1203" s="37"/>
      <c r="F1203" s="37"/>
      <c r="G1203" s="37"/>
      <c r="O1203">
        <v>1197</v>
      </c>
      <c r="P1203">
        <f t="shared" si="371"/>
        <v>855</v>
      </c>
      <c r="Q1203">
        <f t="shared" si="372"/>
        <v>5</v>
      </c>
      <c r="R1203">
        <f t="shared" ca="1" si="373"/>
        <v>5</v>
      </c>
      <c r="S1203" t="str">
        <f t="shared" ca="1" si="362"/>
        <v>U-20n</v>
      </c>
      <c r="T1203" t="str">
        <f t="shared" ca="1" si="364"/>
        <v>LFA</v>
      </c>
      <c r="U1203" t="str">
        <f t="shared" ca="1" si="365"/>
        <v>DV</v>
      </c>
      <c r="V1203" s="37">
        <f t="shared" ca="1" si="366"/>
        <v>240.85564304461923</v>
      </c>
      <c r="W1203" s="37">
        <f t="shared" ca="1" si="367"/>
        <v>1626.0262467191596</v>
      </c>
      <c r="X1203" s="37">
        <f t="shared" ca="1" si="375"/>
        <v>0</v>
      </c>
      <c r="Y1203" s="37">
        <f t="shared" ca="1" si="368"/>
        <v>4</v>
      </c>
      <c r="Z1203" s="35">
        <f t="shared" ca="1" si="374"/>
        <v>1600</v>
      </c>
      <c r="AA1203" s="35">
        <f t="shared" ca="1" si="376"/>
        <v>2000</v>
      </c>
      <c r="AB1203" s="35">
        <f t="shared" ca="1" si="369"/>
        <v>1600</v>
      </c>
      <c r="AC1203" s="35">
        <f t="shared" ca="1" si="370"/>
        <v>1626.0262467191596</v>
      </c>
      <c r="AD1203" s="35">
        <f t="shared" ca="1" si="363"/>
        <v>26.026246719159644</v>
      </c>
    </row>
    <row r="1204" spans="4:30" x14ac:dyDescent="0.25">
      <c r="D1204" s="37"/>
      <c r="E1204" s="37"/>
      <c r="F1204" s="37"/>
      <c r="G1204" s="37"/>
      <c r="O1204">
        <v>1198</v>
      </c>
      <c r="P1204">
        <f t="shared" si="371"/>
        <v>856</v>
      </c>
      <c r="Q1204">
        <f t="shared" si="372"/>
        <v>1</v>
      </c>
      <c r="R1204">
        <f t="shared" ca="1" si="373"/>
        <v>1</v>
      </c>
      <c r="S1204" t="str">
        <f t="shared" ca="1" si="362"/>
        <v>U-20n</v>
      </c>
      <c r="T1204" t="str">
        <f t="shared" ca="1" si="364"/>
        <v>ICU</v>
      </c>
      <c r="U1204" t="str">
        <f t="shared" ca="1" si="365"/>
        <v>DV</v>
      </c>
      <c r="V1204" s="37">
        <f t="shared" ca="1" si="366"/>
        <v>1626.0262467191596</v>
      </c>
      <c r="W1204" s="37">
        <f t="shared" ca="1" si="367"/>
        <v>1951.1574803149606</v>
      </c>
      <c r="X1204" s="37">
        <f t="shared" ca="1" si="375"/>
        <v>4</v>
      </c>
      <c r="Y1204" s="37">
        <f t="shared" ca="1" si="368"/>
        <v>4</v>
      </c>
      <c r="Z1204" s="35">
        <f t="shared" ca="1" si="374"/>
        <v>1600</v>
      </c>
      <c r="AA1204" s="35">
        <f t="shared" ca="1" si="376"/>
        <v>2000</v>
      </c>
      <c r="AB1204" s="35">
        <f t="shared" ca="1" si="369"/>
        <v>1626.0262467191596</v>
      </c>
      <c r="AC1204" s="35">
        <f t="shared" ca="1" si="370"/>
        <v>1951.1574803149606</v>
      </c>
      <c r="AD1204" s="35">
        <f t="shared" ca="1" si="363"/>
        <v>325.13123359580095</v>
      </c>
    </row>
    <row r="1205" spans="4:30" x14ac:dyDescent="0.25">
      <c r="D1205" s="37"/>
      <c r="E1205" s="37"/>
      <c r="F1205" s="37"/>
      <c r="G1205" s="37"/>
      <c r="O1205">
        <v>1199</v>
      </c>
      <c r="P1205">
        <f t="shared" si="371"/>
        <v>857</v>
      </c>
      <c r="Q1205">
        <f t="shared" si="372"/>
        <v>1</v>
      </c>
      <c r="R1205">
        <f t="shared" ca="1" si="373"/>
        <v>2</v>
      </c>
      <c r="S1205" t="str">
        <f t="shared" ca="1" si="362"/>
        <v>U-20n</v>
      </c>
      <c r="T1205" t="str">
        <f t="shared" ca="1" si="364"/>
        <v>LFA</v>
      </c>
      <c r="U1205" t="str">
        <f t="shared" ca="1" si="365"/>
        <v>DV</v>
      </c>
      <c r="V1205" s="37">
        <f t="shared" ca="1" si="366"/>
        <v>1951.1574803149606</v>
      </c>
      <c r="W1205" s="37">
        <f t="shared" ca="1" si="367"/>
        <v>2229.9960629921261</v>
      </c>
      <c r="X1205" s="37">
        <f t="shared" ca="1" si="375"/>
        <v>4</v>
      </c>
      <c r="Y1205" s="37">
        <f t="shared" ca="1" si="368"/>
        <v>4</v>
      </c>
      <c r="Z1205" s="35">
        <f t="shared" ca="1" si="374"/>
        <v>1600</v>
      </c>
      <c r="AA1205" s="35">
        <f t="shared" ca="1" si="376"/>
        <v>2000</v>
      </c>
      <c r="AB1205" s="35">
        <f t="shared" ca="1" si="369"/>
        <v>1951.1574803149606</v>
      </c>
      <c r="AC1205" s="35">
        <f t="shared" ca="1" si="370"/>
        <v>2000</v>
      </c>
      <c r="AD1205" s="35">
        <f t="shared" ca="1" si="363"/>
        <v>48.842519685039406</v>
      </c>
    </row>
    <row r="1206" spans="4:30" x14ac:dyDescent="0.25">
      <c r="D1206" s="37"/>
      <c r="E1206" s="37"/>
      <c r="F1206" s="37"/>
      <c r="G1206" s="37"/>
      <c r="O1206">
        <v>1200</v>
      </c>
      <c r="P1206">
        <f t="shared" si="371"/>
        <v>857</v>
      </c>
      <c r="Q1206">
        <f t="shared" si="372"/>
        <v>2</v>
      </c>
      <c r="R1206">
        <f t="shared" ca="1" si="373"/>
        <v>2</v>
      </c>
      <c r="S1206" t="str">
        <f t="shared" ca="1" si="362"/>
        <v>U-20n</v>
      </c>
      <c r="T1206" t="str">
        <f t="shared" ca="1" si="364"/>
        <v>LFA</v>
      </c>
      <c r="U1206" t="str">
        <f t="shared" ca="1" si="365"/>
        <v>DV</v>
      </c>
      <c r="V1206" s="37">
        <f t="shared" ca="1" si="366"/>
        <v>1951.1574803149606</v>
      </c>
      <c r="W1206" s="37">
        <f t="shared" ca="1" si="367"/>
        <v>2229.9960629921261</v>
      </c>
      <c r="X1206" s="37">
        <f t="shared" ca="1" si="375"/>
        <v>4</v>
      </c>
      <c r="Y1206" s="37">
        <f t="shared" ca="1" si="368"/>
        <v>5</v>
      </c>
      <c r="Z1206" s="35">
        <f t="shared" ca="1" si="374"/>
        <v>2000</v>
      </c>
      <c r="AA1206" s="35">
        <f t="shared" ca="1" si="376"/>
        <v>2400</v>
      </c>
      <c r="AB1206" s="35">
        <f t="shared" ca="1" si="369"/>
        <v>2000</v>
      </c>
      <c r="AC1206" s="35">
        <f t="shared" ca="1" si="370"/>
        <v>2229.9960629921261</v>
      </c>
      <c r="AD1206" s="35">
        <f t="shared" ca="1" si="363"/>
        <v>229.9960629921261</v>
      </c>
    </row>
    <row r="1207" spans="4:30" x14ac:dyDescent="0.25">
      <c r="D1207" s="37"/>
      <c r="E1207" s="37"/>
      <c r="F1207" s="37"/>
      <c r="G1207" s="37"/>
      <c r="O1207">
        <v>1201</v>
      </c>
      <c r="P1207">
        <f t="shared" si="371"/>
        <v>858</v>
      </c>
      <c r="Q1207">
        <f t="shared" si="372"/>
        <v>1</v>
      </c>
      <c r="R1207">
        <f t="shared" ca="1" si="373"/>
        <v>1</v>
      </c>
      <c r="S1207" t="str">
        <f t="shared" ca="1" si="362"/>
        <v>U-20y</v>
      </c>
      <c r="T1207" t="str">
        <f t="shared" ca="1" si="364"/>
        <v>WTA</v>
      </c>
      <c r="U1207" t="str">
        <f t="shared" ca="1" si="365"/>
        <v>DV</v>
      </c>
      <c r="V1207" s="37">
        <f t="shared" ca="1" si="366"/>
        <v>0</v>
      </c>
      <c r="W1207" s="37">
        <f t="shared" ca="1" si="367"/>
        <v>41.934383202099752</v>
      </c>
      <c r="X1207" s="37">
        <f t="shared" ca="1" si="375"/>
        <v>0</v>
      </c>
      <c r="Y1207" s="37">
        <f t="shared" ca="1" si="368"/>
        <v>0</v>
      </c>
      <c r="Z1207" s="35">
        <f t="shared" ca="1" si="374"/>
        <v>0</v>
      </c>
      <c r="AA1207" s="35">
        <f t="shared" ca="1" si="376"/>
        <v>400</v>
      </c>
      <c r="AB1207" s="35">
        <f t="shared" ca="1" si="369"/>
        <v>0</v>
      </c>
      <c r="AC1207" s="35">
        <f t="shared" ca="1" si="370"/>
        <v>41.934383202099752</v>
      </c>
      <c r="AD1207" s="35">
        <f t="shared" ca="1" si="363"/>
        <v>41.934383202099752</v>
      </c>
    </row>
    <row r="1208" spans="4:30" x14ac:dyDescent="0.25">
      <c r="D1208" s="37"/>
      <c r="E1208" s="37"/>
      <c r="F1208" s="37"/>
      <c r="G1208" s="37"/>
      <c r="O1208">
        <v>1202</v>
      </c>
      <c r="P1208">
        <f t="shared" si="371"/>
        <v>859</v>
      </c>
      <c r="Q1208">
        <f t="shared" si="372"/>
        <v>1</v>
      </c>
      <c r="R1208">
        <f t="shared" ca="1" si="373"/>
        <v>1</v>
      </c>
      <c r="S1208" t="str">
        <f t="shared" ca="1" si="362"/>
        <v>U-20y</v>
      </c>
      <c r="T1208" t="str">
        <f t="shared" ca="1" si="364"/>
        <v>TCU</v>
      </c>
      <c r="U1208" t="str">
        <f t="shared" ca="1" si="365"/>
        <v>ZE</v>
      </c>
      <c r="V1208" s="37">
        <f t="shared" ca="1" si="366"/>
        <v>41.934383202099752</v>
      </c>
      <c r="W1208" s="37">
        <f t="shared" ca="1" si="367"/>
        <v>244.03412073490836</v>
      </c>
      <c r="X1208" s="37">
        <f t="shared" ca="1" si="375"/>
        <v>0</v>
      </c>
      <c r="Y1208" s="37">
        <f t="shared" ca="1" si="368"/>
        <v>0</v>
      </c>
      <c r="Z1208" s="35">
        <f t="shared" ca="1" si="374"/>
        <v>0</v>
      </c>
      <c r="AA1208" s="35">
        <f t="shared" ca="1" si="376"/>
        <v>400</v>
      </c>
      <c r="AB1208" s="35">
        <f t="shared" ca="1" si="369"/>
        <v>41.934383202099752</v>
      </c>
      <c r="AC1208" s="35">
        <f t="shared" ca="1" si="370"/>
        <v>244.03412073490836</v>
      </c>
      <c r="AD1208" s="35">
        <f t="shared" ca="1" si="363"/>
        <v>202.0997375328086</v>
      </c>
    </row>
    <row r="1209" spans="4:30" x14ac:dyDescent="0.25">
      <c r="D1209" s="37"/>
      <c r="E1209" s="37"/>
      <c r="F1209" s="37"/>
      <c r="G1209" s="37"/>
      <c r="O1209">
        <v>1203</v>
      </c>
      <c r="P1209">
        <f t="shared" si="371"/>
        <v>860</v>
      </c>
      <c r="Q1209">
        <f t="shared" si="372"/>
        <v>1</v>
      </c>
      <c r="R1209">
        <f t="shared" ca="1" si="373"/>
        <v>1</v>
      </c>
      <c r="S1209" t="str">
        <f t="shared" ca="1" si="362"/>
        <v>U-20y</v>
      </c>
      <c r="T1209" t="str">
        <f t="shared" ca="1" si="364"/>
        <v>WTA</v>
      </c>
      <c r="U1209" t="str">
        <f t="shared" ca="1" si="365"/>
        <v>DV</v>
      </c>
      <c r="V1209" s="37">
        <f t="shared" ca="1" si="366"/>
        <v>244.03412073490836</v>
      </c>
      <c r="W1209" s="37">
        <f t="shared" ca="1" si="367"/>
        <v>287.99737532808376</v>
      </c>
      <c r="X1209" s="37">
        <f t="shared" ca="1" si="375"/>
        <v>0</v>
      </c>
      <c r="Y1209" s="37">
        <f t="shared" ca="1" si="368"/>
        <v>0</v>
      </c>
      <c r="Z1209" s="35">
        <f t="shared" ca="1" si="374"/>
        <v>0</v>
      </c>
      <c r="AA1209" s="35">
        <f t="shared" ca="1" si="376"/>
        <v>400</v>
      </c>
      <c r="AB1209" s="35">
        <f t="shared" ca="1" si="369"/>
        <v>244.03412073490836</v>
      </c>
      <c r="AC1209" s="35">
        <f t="shared" ca="1" si="370"/>
        <v>287.99737532808376</v>
      </c>
      <c r="AD1209" s="35">
        <f t="shared" ca="1" si="363"/>
        <v>43.963254593175407</v>
      </c>
    </row>
    <row r="1210" spans="4:30" x14ac:dyDescent="0.25">
      <c r="D1210" s="37"/>
      <c r="E1210" s="37"/>
      <c r="F1210" s="37"/>
      <c r="G1210" s="37"/>
      <c r="O1210">
        <v>1204</v>
      </c>
      <c r="P1210">
        <f t="shared" si="371"/>
        <v>861</v>
      </c>
      <c r="Q1210">
        <f t="shared" si="372"/>
        <v>1</v>
      </c>
      <c r="R1210">
        <f t="shared" ca="1" si="373"/>
        <v>2</v>
      </c>
      <c r="S1210" t="str">
        <f t="shared" ca="1" si="362"/>
        <v>U-20y</v>
      </c>
      <c r="T1210" t="str">
        <f t="shared" ca="1" si="364"/>
        <v>WTA</v>
      </c>
      <c r="U1210" t="str">
        <f t="shared" ca="1" si="365"/>
        <v>DV</v>
      </c>
      <c r="V1210" s="37">
        <f t="shared" ca="1" si="366"/>
        <v>287.99737532808376</v>
      </c>
      <c r="W1210" s="37">
        <f t="shared" ca="1" si="367"/>
        <v>525.85826771653547</v>
      </c>
      <c r="X1210" s="37">
        <f t="shared" ca="1" si="375"/>
        <v>0</v>
      </c>
      <c r="Y1210" s="37">
        <f t="shared" ca="1" si="368"/>
        <v>0</v>
      </c>
      <c r="Z1210" s="35">
        <f t="shared" ca="1" si="374"/>
        <v>0</v>
      </c>
      <c r="AA1210" s="35">
        <f t="shared" ca="1" si="376"/>
        <v>400</v>
      </c>
      <c r="AB1210" s="35">
        <f t="shared" ca="1" si="369"/>
        <v>287.99737532808376</v>
      </c>
      <c r="AC1210" s="35">
        <f t="shared" ca="1" si="370"/>
        <v>400</v>
      </c>
      <c r="AD1210" s="35">
        <f t="shared" ca="1" si="363"/>
        <v>112.00262467191624</v>
      </c>
    </row>
    <row r="1211" spans="4:30" x14ac:dyDescent="0.25">
      <c r="D1211" s="37"/>
      <c r="E1211" s="37"/>
      <c r="F1211" s="37"/>
      <c r="G1211" s="37"/>
      <c r="O1211">
        <v>1205</v>
      </c>
      <c r="P1211">
        <f t="shared" si="371"/>
        <v>861</v>
      </c>
      <c r="Q1211">
        <f t="shared" si="372"/>
        <v>2</v>
      </c>
      <c r="R1211">
        <f t="shared" ca="1" si="373"/>
        <v>2</v>
      </c>
      <c r="S1211" t="str">
        <f t="shared" ca="1" si="362"/>
        <v>U-20y</v>
      </c>
      <c r="T1211" t="str">
        <f t="shared" ca="1" si="364"/>
        <v>WTA</v>
      </c>
      <c r="U1211" t="str">
        <f t="shared" ca="1" si="365"/>
        <v>DV</v>
      </c>
      <c r="V1211" s="37">
        <f t="shared" ca="1" si="366"/>
        <v>287.99737532808376</v>
      </c>
      <c r="W1211" s="37">
        <f t="shared" ca="1" si="367"/>
        <v>525.85826771653547</v>
      </c>
      <c r="X1211" s="37">
        <f t="shared" ca="1" si="375"/>
        <v>0</v>
      </c>
      <c r="Y1211" s="37">
        <f t="shared" ca="1" si="368"/>
        <v>1</v>
      </c>
      <c r="Z1211" s="35">
        <f t="shared" ca="1" si="374"/>
        <v>400</v>
      </c>
      <c r="AA1211" s="35">
        <f t="shared" ca="1" si="376"/>
        <v>800</v>
      </c>
      <c r="AB1211" s="35">
        <f t="shared" ca="1" si="369"/>
        <v>400</v>
      </c>
      <c r="AC1211" s="35">
        <f t="shared" ca="1" si="370"/>
        <v>525.85826771653547</v>
      </c>
      <c r="AD1211" s="35">
        <f t="shared" ca="1" si="363"/>
        <v>125.85826771653547</v>
      </c>
    </row>
    <row r="1212" spans="4:30" x14ac:dyDescent="0.25">
      <c r="D1212" s="37"/>
      <c r="E1212" s="37"/>
      <c r="F1212" s="37"/>
      <c r="G1212" s="37"/>
      <c r="O1212">
        <v>1206</v>
      </c>
      <c r="P1212">
        <f t="shared" si="371"/>
        <v>862</v>
      </c>
      <c r="Q1212">
        <f t="shared" si="372"/>
        <v>1</v>
      </c>
      <c r="R1212">
        <f t="shared" ca="1" si="373"/>
        <v>1</v>
      </c>
      <c r="S1212" t="str">
        <f t="shared" ca="1" si="362"/>
        <v>U-20y</v>
      </c>
      <c r="T1212" t="str">
        <f t="shared" ca="1" si="364"/>
        <v>WTA</v>
      </c>
      <c r="U1212" t="str">
        <f t="shared" ca="1" si="365"/>
        <v>DV</v>
      </c>
      <c r="V1212" s="37">
        <f t="shared" ca="1" si="366"/>
        <v>525.85826771653547</v>
      </c>
      <c r="W1212" s="37">
        <f t="shared" ca="1" si="367"/>
        <v>607.87926509186354</v>
      </c>
      <c r="X1212" s="37">
        <f t="shared" ca="1" si="375"/>
        <v>1</v>
      </c>
      <c r="Y1212" s="37">
        <f t="shared" ca="1" si="368"/>
        <v>1</v>
      </c>
      <c r="Z1212" s="35">
        <f t="shared" ca="1" si="374"/>
        <v>400</v>
      </c>
      <c r="AA1212" s="35">
        <f t="shared" ca="1" si="376"/>
        <v>800</v>
      </c>
      <c r="AB1212" s="35">
        <f t="shared" ca="1" si="369"/>
        <v>525.85826771653547</v>
      </c>
      <c r="AC1212" s="35">
        <f t="shared" ca="1" si="370"/>
        <v>607.87926509186354</v>
      </c>
      <c r="AD1212" s="35">
        <f t="shared" ca="1" si="363"/>
        <v>82.020997375328079</v>
      </c>
    </row>
    <row r="1213" spans="4:30" x14ac:dyDescent="0.25">
      <c r="D1213" s="37"/>
      <c r="E1213" s="37"/>
      <c r="F1213" s="37"/>
      <c r="G1213" s="37"/>
      <c r="O1213">
        <v>1207</v>
      </c>
      <c r="P1213">
        <f t="shared" si="371"/>
        <v>863</v>
      </c>
      <c r="Q1213">
        <f t="shared" si="372"/>
        <v>1</v>
      </c>
      <c r="R1213">
        <f t="shared" ca="1" si="373"/>
        <v>1</v>
      </c>
      <c r="S1213" t="str">
        <f t="shared" ca="1" si="362"/>
        <v>U-20y</v>
      </c>
      <c r="T1213" t="str">
        <f t="shared" ca="1" si="364"/>
        <v>WTA</v>
      </c>
      <c r="U1213" t="str">
        <f t="shared" ca="1" si="365"/>
        <v>KF, ZE, OP</v>
      </c>
      <c r="V1213" s="37">
        <f t="shared" ca="1" si="366"/>
        <v>607.87926509186354</v>
      </c>
      <c r="W1213" s="37">
        <f t="shared" ca="1" si="367"/>
        <v>744.00131233595812</v>
      </c>
      <c r="X1213" s="37">
        <f t="shared" ca="1" si="375"/>
        <v>1</v>
      </c>
      <c r="Y1213" s="37">
        <f t="shared" ca="1" si="368"/>
        <v>1</v>
      </c>
      <c r="Z1213" s="35">
        <f t="shared" ca="1" si="374"/>
        <v>400</v>
      </c>
      <c r="AA1213" s="35">
        <f t="shared" ca="1" si="376"/>
        <v>800</v>
      </c>
      <c r="AB1213" s="35">
        <f t="shared" ca="1" si="369"/>
        <v>607.87926509186354</v>
      </c>
      <c r="AC1213" s="35">
        <f t="shared" ca="1" si="370"/>
        <v>744.00131233595812</v>
      </c>
      <c r="AD1213" s="35">
        <f t="shared" ca="1" si="363"/>
        <v>136.12204724409457</v>
      </c>
    </row>
    <row r="1214" spans="4:30" x14ac:dyDescent="0.25">
      <c r="D1214" s="37"/>
      <c r="E1214" s="37"/>
      <c r="F1214" s="37"/>
      <c r="G1214" s="37"/>
      <c r="O1214">
        <v>1208</v>
      </c>
      <c r="P1214">
        <f t="shared" si="371"/>
        <v>864</v>
      </c>
      <c r="Q1214">
        <f t="shared" si="372"/>
        <v>1</v>
      </c>
      <c r="R1214">
        <f t="shared" ca="1" si="373"/>
        <v>2</v>
      </c>
      <c r="S1214" t="str">
        <f t="shared" ref="S1214:S1237" ca="1" si="377">OFFSET($A$6,P1214,0)</f>
        <v>UE-20p</v>
      </c>
      <c r="T1214" t="str">
        <f t="shared" ca="1" si="364"/>
        <v>WTA</v>
      </c>
      <c r="U1214" t="str">
        <f t="shared" ca="1" si="365"/>
        <v>DV</v>
      </c>
      <c r="V1214" s="37">
        <f t="shared" ca="1" si="366"/>
        <v>0</v>
      </c>
      <c r="W1214" s="37">
        <f t="shared" ca="1" si="367"/>
        <v>434.88188976377955</v>
      </c>
      <c r="X1214" s="37">
        <f t="shared" ca="1" si="375"/>
        <v>0</v>
      </c>
      <c r="Y1214" s="37">
        <f t="shared" ca="1" si="368"/>
        <v>0</v>
      </c>
      <c r="Z1214" s="35">
        <f t="shared" ca="1" si="374"/>
        <v>0</v>
      </c>
      <c r="AA1214" s="35">
        <f t="shared" ca="1" si="376"/>
        <v>400</v>
      </c>
      <c r="AB1214" s="35">
        <f t="shared" ca="1" si="369"/>
        <v>0</v>
      </c>
      <c r="AC1214" s="35">
        <f t="shared" ca="1" si="370"/>
        <v>400</v>
      </c>
      <c r="AD1214" s="35">
        <f t="shared" ref="AD1214:AD1237" ca="1" si="378">AC1214-AB1214</f>
        <v>400</v>
      </c>
    </row>
    <row r="1215" spans="4:30" x14ac:dyDescent="0.25">
      <c r="D1215" s="37"/>
      <c r="E1215" s="37"/>
      <c r="F1215" s="37"/>
      <c r="G1215" s="37"/>
      <c r="O1215">
        <v>1209</v>
      </c>
      <c r="P1215">
        <f t="shared" si="371"/>
        <v>864</v>
      </c>
      <c r="Q1215">
        <f t="shared" si="372"/>
        <v>2</v>
      </c>
      <c r="R1215">
        <f t="shared" ca="1" si="373"/>
        <v>2</v>
      </c>
      <c r="S1215" t="str">
        <f t="shared" ca="1" si="377"/>
        <v>UE-20p</v>
      </c>
      <c r="T1215" t="str">
        <f t="shared" ca="1" si="364"/>
        <v>WTA</v>
      </c>
      <c r="U1215" t="str">
        <f t="shared" ca="1" si="365"/>
        <v>DV</v>
      </c>
      <c r="V1215" s="37">
        <f t="shared" ca="1" si="366"/>
        <v>0</v>
      </c>
      <c r="W1215" s="37">
        <f t="shared" ca="1" si="367"/>
        <v>434.88188976377955</v>
      </c>
      <c r="X1215" s="37">
        <f t="shared" ca="1" si="375"/>
        <v>0</v>
      </c>
      <c r="Y1215" s="37">
        <f t="shared" ca="1" si="368"/>
        <v>1</v>
      </c>
      <c r="Z1215" s="35">
        <f t="shared" ca="1" si="374"/>
        <v>400</v>
      </c>
      <c r="AA1215" s="35">
        <f t="shared" ca="1" si="376"/>
        <v>800</v>
      </c>
      <c r="AB1215" s="35">
        <f t="shared" ca="1" si="369"/>
        <v>400</v>
      </c>
      <c r="AC1215" s="35">
        <f t="shared" ca="1" si="370"/>
        <v>434.88188976377955</v>
      </c>
      <c r="AD1215" s="35">
        <f t="shared" ca="1" si="378"/>
        <v>34.881889763779554</v>
      </c>
    </row>
    <row r="1216" spans="4:30" x14ac:dyDescent="0.25">
      <c r="D1216" s="37"/>
      <c r="E1216" s="37"/>
      <c r="F1216" s="37"/>
      <c r="G1216" s="37"/>
      <c r="O1216">
        <v>1210</v>
      </c>
      <c r="P1216">
        <f t="shared" si="371"/>
        <v>865</v>
      </c>
      <c r="Q1216">
        <f t="shared" si="372"/>
        <v>1</v>
      </c>
      <c r="R1216">
        <f t="shared" ca="1" si="373"/>
        <v>1</v>
      </c>
      <c r="S1216" t="str">
        <f t="shared" ca="1" si="377"/>
        <v>UE-20p</v>
      </c>
      <c r="T1216" t="str">
        <f t="shared" ca="1" si="364"/>
        <v>VTA</v>
      </c>
      <c r="U1216" t="str">
        <f t="shared" ca="1" si="365"/>
        <v>GL</v>
      </c>
      <c r="V1216" s="37">
        <f t="shared" ca="1" si="366"/>
        <v>434.88188976377955</v>
      </c>
      <c r="W1216" s="37">
        <f t="shared" ca="1" si="367"/>
        <v>594.98687664041995</v>
      </c>
      <c r="X1216" s="37">
        <f t="shared" ca="1" si="375"/>
        <v>1</v>
      </c>
      <c r="Y1216" s="37">
        <f t="shared" ca="1" si="368"/>
        <v>1</v>
      </c>
      <c r="Z1216" s="35">
        <f t="shared" ca="1" si="374"/>
        <v>400</v>
      </c>
      <c r="AA1216" s="35">
        <f t="shared" ca="1" si="376"/>
        <v>800</v>
      </c>
      <c r="AB1216" s="35">
        <f t="shared" ca="1" si="369"/>
        <v>434.88188976377955</v>
      </c>
      <c r="AC1216" s="35">
        <f t="shared" ca="1" si="370"/>
        <v>594.98687664041995</v>
      </c>
      <c r="AD1216" s="35">
        <f t="shared" ca="1" si="378"/>
        <v>160.1049868766404</v>
      </c>
    </row>
    <row r="1217" spans="4:30" x14ac:dyDescent="0.25">
      <c r="D1217" s="37"/>
      <c r="E1217" s="37"/>
      <c r="F1217" s="37"/>
      <c r="G1217" s="37"/>
      <c r="O1217">
        <v>1211</v>
      </c>
      <c r="P1217">
        <f t="shared" si="371"/>
        <v>866</v>
      </c>
      <c r="Q1217">
        <f t="shared" si="372"/>
        <v>1</v>
      </c>
      <c r="R1217">
        <f t="shared" ca="1" si="373"/>
        <v>2</v>
      </c>
      <c r="S1217" t="str">
        <f t="shared" ca="1" si="377"/>
        <v>UE-20p</v>
      </c>
      <c r="T1217" t="str">
        <f t="shared" ca="1" si="364"/>
        <v>WTA</v>
      </c>
      <c r="U1217" t="str">
        <f t="shared" ca="1" si="365"/>
        <v>DV</v>
      </c>
      <c r="V1217" s="37">
        <f t="shared" ca="1" si="366"/>
        <v>594.98687664041995</v>
      </c>
      <c r="W1217" s="37">
        <f t="shared" ca="1" si="367"/>
        <v>934.88188976377955</v>
      </c>
      <c r="X1217" s="37">
        <f t="shared" ca="1" si="375"/>
        <v>1</v>
      </c>
      <c r="Y1217" s="37">
        <f t="shared" ca="1" si="368"/>
        <v>1</v>
      </c>
      <c r="Z1217" s="35">
        <f t="shared" ca="1" si="374"/>
        <v>400</v>
      </c>
      <c r="AA1217" s="35">
        <f t="shared" ca="1" si="376"/>
        <v>800</v>
      </c>
      <c r="AB1217" s="35">
        <f t="shared" ca="1" si="369"/>
        <v>594.98687664041995</v>
      </c>
      <c r="AC1217" s="35">
        <f t="shared" ca="1" si="370"/>
        <v>800</v>
      </c>
      <c r="AD1217" s="35">
        <f t="shared" ca="1" si="378"/>
        <v>205.01312335958005</v>
      </c>
    </row>
    <row r="1218" spans="4:30" x14ac:dyDescent="0.25">
      <c r="D1218" s="37"/>
      <c r="E1218" s="37"/>
      <c r="F1218" s="37"/>
      <c r="G1218" s="37"/>
      <c r="O1218">
        <v>1212</v>
      </c>
      <c r="P1218">
        <f t="shared" si="371"/>
        <v>866</v>
      </c>
      <c r="Q1218">
        <f t="shared" si="372"/>
        <v>2</v>
      </c>
      <c r="R1218">
        <f t="shared" ca="1" si="373"/>
        <v>2</v>
      </c>
      <c r="S1218" t="str">
        <f t="shared" ca="1" si="377"/>
        <v>UE-20p</v>
      </c>
      <c r="T1218" t="str">
        <f t="shared" ca="1" si="364"/>
        <v>WTA</v>
      </c>
      <c r="U1218" t="str">
        <f t="shared" ca="1" si="365"/>
        <v>DV</v>
      </c>
      <c r="V1218" s="37">
        <f t="shared" ca="1" si="366"/>
        <v>594.98687664041995</v>
      </c>
      <c r="W1218" s="37">
        <f t="shared" ca="1" si="367"/>
        <v>934.88188976377955</v>
      </c>
      <c r="X1218" s="37">
        <f t="shared" ca="1" si="375"/>
        <v>1</v>
      </c>
      <c r="Y1218" s="37">
        <f t="shared" ca="1" si="368"/>
        <v>2</v>
      </c>
      <c r="Z1218" s="35">
        <f t="shared" ca="1" si="374"/>
        <v>800</v>
      </c>
      <c r="AA1218" s="35">
        <f t="shared" ca="1" si="376"/>
        <v>1200</v>
      </c>
      <c r="AB1218" s="35">
        <f t="shared" ca="1" si="369"/>
        <v>800</v>
      </c>
      <c r="AC1218" s="35">
        <f t="shared" ca="1" si="370"/>
        <v>934.88188976377955</v>
      </c>
      <c r="AD1218" s="35">
        <f t="shared" ca="1" si="378"/>
        <v>134.88188976377955</v>
      </c>
    </row>
    <row r="1219" spans="4:30" x14ac:dyDescent="0.25">
      <c r="D1219" s="37"/>
      <c r="E1219" s="37"/>
      <c r="F1219" s="37"/>
      <c r="G1219" s="37"/>
      <c r="O1219">
        <v>1213</v>
      </c>
      <c r="P1219">
        <f t="shared" si="371"/>
        <v>867</v>
      </c>
      <c r="Q1219">
        <f t="shared" si="372"/>
        <v>1</v>
      </c>
      <c r="R1219">
        <f t="shared" ca="1" si="373"/>
        <v>1</v>
      </c>
      <c r="S1219" t="str">
        <f t="shared" ca="1" si="377"/>
        <v>UE-20p</v>
      </c>
      <c r="T1219" t="str">
        <f t="shared" ca="1" si="364"/>
        <v>TCU</v>
      </c>
      <c r="U1219" t="str">
        <f t="shared" ca="1" si="365"/>
        <v>ZE</v>
      </c>
      <c r="V1219" s="37">
        <f t="shared" ca="1" si="366"/>
        <v>934.88188976377955</v>
      </c>
      <c r="W1219" s="37">
        <f t="shared" ca="1" si="367"/>
        <v>1175.0393700787399</v>
      </c>
      <c r="X1219" s="37">
        <f t="shared" ca="1" si="375"/>
        <v>2</v>
      </c>
      <c r="Y1219" s="37">
        <f t="shared" ca="1" si="368"/>
        <v>2</v>
      </c>
      <c r="Z1219" s="35">
        <f t="shared" ca="1" si="374"/>
        <v>800</v>
      </c>
      <c r="AA1219" s="35">
        <f t="shared" ca="1" si="376"/>
        <v>1200</v>
      </c>
      <c r="AB1219" s="35">
        <f t="shared" ca="1" si="369"/>
        <v>934.88188976377955</v>
      </c>
      <c r="AC1219" s="35">
        <f t="shared" ca="1" si="370"/>
        <v>1175.0393700787399</v>
      </c>
      <c r="AD1219" s="35">
        <f t="shared" ca="1" si="378"/>
        <v>240.15748031496037</v>
      </c>
    </row>
    <row r="1220" spans="4:30" x14ac:dyDescent="0.25">
      <c r="D1220" s="37"/>
      <c r="E1220" s="37"/>
      <c r="F1220" s="37"/>
      <c r="G1220" s="37"/>
      <c r="O1220">
        <v>1214</v>
      </c>
      <c r="P1220">
        <f t="shared" si="371"/>
        <v>868</v>
      </c>
      <c r="Q1220">
        <f t="shared" si="372"/>
        <v>1</v>
      </c>
      <c r="R1220">
        <f t="shared" ca="1" si="373"/>
        <v>2</v>
      </c>
      <c r="S1220" t="str">
        <f t="shared" ca="1" si="377"/>
        <v>UE-20p</v>
      </c>
      <c r="T1220" t="str">
        <f t="shared" ca="1" si="364"/>
        <v>LFA</v>
      </c>
      <c r="U1220" t="str">
        <f t="shared" ca="1" si="365"/>
        <v>DV</v>
      </c>
      <c r="V1220" s="37">
        <f t="shared" ca="1" si="366"/>
        <v>1175.0393700787399</v>
      </c>
      <c r="W1220" s="37">
        <f t="shared" ca="1" si="367"/>
        <v>1355.1574803149606</v>
      </c>
      <c r="X1220" s="37">
        <f t="shared" ca="1" si="375"/>
        <v>2</v>
      </c>
      <c r="Y1220" s="37">
        <f t="shared" ca="1" si="368"/>
        <v>2</v>
      </c>
      <c r="Z1220" s="35">
        <f t="shared" ca="1" si="374"/>
        <v>800</v>
      </c>
      <c r="AA1220" s="35">
        <f t="shared" ca="1" si="376"/>
        <v>1200</v>
      </c>
      <c r="AB1220" s="35">
        <f t="shared" ca="1" si="369"/>
        <v>1175.0393700787399</v>
      </c>
      <c r="AC1220" s="35">
        <f t="shared" ca="1" si="370"/>
        <v>1200</v>
      </c>
      <c r="AD1220" s="35">
        <f t="shared" ca="1" si="378"/>
        <v>24.960629921260079</v>
      </c>
    </row>
    <row r="1221" spans="4:30" x14ac:dyDescent="0.25">
      <c r="D1221" s="37"/>
      <c r="E1221" s="37"/>
      <c r="F1221" s="37"/>
      <c r="G1221" s="37"/>
      <c r="O1221">
        <v>1215</v>
      </c>
      <c r="P1221">
        <f t="shared" si="371"/>
        <v>868</v>
      </c>
      <c r="Q1221">
        <f t="shared" si="372"/>
        <v>2</v>
      </c>
      <c r="R1221">
        <f t="shared" ca="1" si="373"/>
        <v>2</v>
      </c>
      <c r="S1221" t="str">
        <f t="shared" ca="1" si="377"/>
        <v>UE-20p</v>
      </c>
      <c r="T1221" t="str">
        <f t="shared" ca="1" si="364"/>
        <v>LFA</v>
      </c>
      <c r="U1221" t="str">
        <f t="shared" ca="1" si="365"/>
        <v>DV</v>
      </c>
      <c r="V1221" s="37">
        <f t="shared" ca="1" si="366"/>
        <v>1175.0393700787399</v>
      </c>
      <c r="W1221" s="37">
        <f t="shared" ca="1" si="367"/>
        <v>1355.1574803149606</v>
      </c>
      <c r="X1221" s="37">
        <f t="shared" ca="1" si="375"/>
        <v>2</v>
      </c>
      <c r="Y1221" s="37">
        <f t="shared" ca="1" si="368"/>
        <v>3</v>
      </c>
      <c r="Z1221" s="35">
        <f t="shared" ca="1" si="374"/>
        <v>1200</v>
      </c>
      <c r="AA1221" s="35">
        <f t="shared" ca="1" si="376"/>
        <v>1600</v>
      </c>
      <c r="AB1221" s="35">
        <f t="shared" ca="1" si="369"/>
        <v>1200</v>
      </c>
      <c r="AC1221" s="35">
        <f t="shared" ca="1" si="370"/>
        <v>1355.1574803149606</v>
      </c>
      <c r="AD1221" s="35">
        <f t="shared" ca="1" si="378"/>
        <v>155.15748031496059</v>
      </c>
    </row>
    <row r="1222" spans="4:30" x14ac:dyDescent="0.25">
      <c r="D1222" s="37"/>
      <c r="E1222" s="37"/>
      <c r="F1222" s="37"/>
      <c r="G1222" s="37"/>
      <c r="O1222">
        <v>1216</v>
      </c>
      <c r="P1222">
        <f t="shared" si="371"/>
        <v>869</v>
      </c>
      <c r="Q1222">
        <f t="shared" si="372"/>
        <v>1</v>
      </c>
      <c r="R1222">
        <f t="shared" ca="1" si="373"/>
        <v>1</v>
      </c>
      <c r="S1222" t="str">
        <f t="shared" ca="1" si="377"/>
        <v>UE-20p</v>
      </c>
      <c r="T1222" t="str">
        <f t="shared" ca="1" si="364"/>
        <v>LFA</v>
      </c>
      <c r="U1222" t="str">
        <f t="shared" ca="1" si="365"/>
        <v>DV</v>
      </c>
      <c r="V1222" s="37">
        <f t="shared" ca="1" si="366"/>
        <v>1355.1574803149606</v>
      </c>
      <c r="W1222" s="37">
        <f t="shared" ca="1" si="367"/>
        <v>1454.8950131233596</v>
      </c>
      <c r="X1222" s="37">
        <f t="shared" ca="1" si="375"/>
        <v>3</v>
      </c>
      <c r="Y1222" s="37">
        <f t="shared" ca="1" si="368"/>
        <v>3</v>
      </c>
      <c r="Z1222" s="35">
        <f t="shared" ca="1" si="374"/>
        <v>1200</v>
      </c>
      <c r="AA1222" s="35">
        <f t="shared" ca="1" si="376"/>
        <v>1600</v>
      </c>
      <c r="AB1222" s="35">
        <f t="shared" ca="1" si="369"/>
        <v>1355.1574803149606</v>
      </c>
      <c r="AC1222" s="35">
        <f t="shared" ca="1" si="370"/>
        <v>1454.8950131233596</v>
      </c>
      <c r="AD1222" s="35">
        <f t="shared" ca="1" si="378"/>
        <v>99.73753280839901</v>
      </c>
    </row>
    <row r="1223" spans="4:30" x14ac:dyDescent="0.25">
      <c r="D1223" s="37"/>
      <c r="E1223" s="37"/>
      <c r="F1223" s="37"/>
      <c r="G1223" s="37"/>
      <c r="O1223">
        <v>1217</v>
      </c>
      <c r="P1223">
        <f t="shared" si="371"/>
        <v>870</v>
      </c>
      <c r="Q1223">
        <f t="shared" si="372"/>
        <v>1</v>
      </c>
      <c r="R1223">
        <f t="shared" ca="1" si="373"/>
        <v>2</v>
      </c>
      <c r="S1223" t="str">
        <f t="shared" ca="1" si="377"/>
        <v>UE-20p</v>
      </c>
      <c r="T1223" t="str">
        <f t="shared" ref="T1223:T1237" ca="1" si="379">OFFSET($B$6,$P1223,0)</f>
        <v>LFA</v>
      </c>
      <c r="U1223" t="str">
        <f t="shared" ref="U1223:U1237" ca="1" si="380">OFFSET($C$6,$P1223,0)</f>
        <v>DV</v>
      </c>
      <c r="V1223" s="37">
        <f t="shared" ref="V1223:V1237" ca="1" si="381">OFFSET($I$6,$P1223,0)</f>
        <v>1454.8950131233596</v>
      </c>
      <c r="W1223" s="37">
        <f t="shared" ref="W1223:W1237" ca="1" si="382">OFFSET($J$6,$P1223,0)</f>
        <v>1835.1443569553803</v>
      </c>
      <c r="X1223" s="37">
        <f t="shared" ca="1" si="375"/>
        <v>3</v>
      </c>
      <c r="Y1223" s="37">
        <f t="shared" ref="Y1223:Y1237" ca="1" si="383">IF(Q1223=1,X1223,Y1222+1)</f>
        <v>3</v>
      </c>
      <c r="Z1223" s="35">
        <f t="shared" ca="1" si="374"/>
        <v>1200</v>
      </c>
      <c r="AA1223" s="35">
        <f t="shared" ca="1" si="376"/>
        <v>1600</v>
      </c>
      <c r="AB1223" s="35">
        <f t="shared" ref="AB1223:AB1237" ca="1" si="384">IF(Q1223=1,V1223,Z1223)</f>
        <v>1454.8950131233596</v>
      </c>
      <c r="AC1223" s="35">
        <f t="shared" ref="AC1223:AC1237" ca="1" si="385">IF(Q1223=R1223,W1223,AA1223)</f>
        <v>1600</v>
      </c>
      <c r="AD1223" s="35">
        <f t="shared" ca="1" si="378"/>
        <v>145.1049868766404</v>
      </c>
    </row>
    <row r="1224" spans="4:30" x14ac:dyDescent="0.25">
      <c r="D1224" s="37"/>
      <c r="E1224" s="37"/>
      <c r="F1224" s="37"/>
      <c r="G1224" s="37"/>
      <c r="O1224">
        <v>1218</v>
      </c>
      <c r="P1224">
        <f t="shared" ref="P1224:P1237" si="386">MATCH(O1224,$L$7:$L$99991)</f>
        <v>870</v>
      </c>
      <c r="Q1224">
        <f t="shared" ref="Q1224:Q1237" si="387">IF(P1224=P1223,Q1223+1,1)</f>
        <v>2</v>
      </c>
      <c r="R1224">
        <f t="shared" ref="R1224:R1237" ca="1" si="388">OFFSET($K$6,P1224,0)</f>
        <v>2</v>
      </c>
      <c r="S1224" t="str">
        <f t="shared" ca="1" si="377"/>
        <v>UE-20p</v>
      </c>
      <c r="T1224" t="str">
        <f t="shared" ca="1" si="379"/>
        <v>LFA</v>
      </c>
      <c r="U1224" t="str">
        <f t="shared" ca="1" si="380"/>
        <v>DV</v>
      </c>
      <c r="V1224" s="37">
        <f t="shared" ca="1" si="381"/>
        <v>1454.8950131233596</v>
      </c>
      <c r="W1224" s="37">
        <f t="shared" ca="1" si="382"/>
        <v>1835.1443569553803</v>
      </c>
      <c r="X1224" s="37">
        <f t="shared" ca="1" si="375"/>
        <v>3</v>
      </c>
      <c r="Y1224" s="37">
        <f t="shared" ca="1" si="383"/>
        <v>4</v>
      </c>
      <c r="Z1224" s="35">
        <f t="shared" ref="Z1224:Z1237" ca="1" si="389">AA1224-400</f>
        <v>1600</v>
      </c>
      <c r="AA1224" s="35">
        <f t="shared" ca="1" si="376"/>
        <v>2000</v>
      </c>
      <c r="AB1224" s="35">
        <f t="shared" ca="1" si="384"/>
        <v>1600</v>
      </c>
      <c r="AC1224" s="35">
        <f t="shared" ca="1" si="385"/>
        <v>1835.1443569553803</v>
      </c>
      <c r="AD1224" s="35">
        <f t="shared" ca="1" si="378"/>
        <v>235.14435695538032</v>
      </c>
    </row>
    <row r="1225" spans="4:30" x14ac:dyDescent="0.25">
      <c r="D1225" s="37"/>
      <c r="E1225" s="37"/>
      <c r="F1225" s="37"/>
      <c r="G1225" s="37"/>
      <c r="O1225">
        <v>1219</v>
      </c>
      <c r="P1225">
        <f t="shared" si="386"/>
        <v>871</v>
      </c>
      <c r="Q1225">
        <f t="shared" si="387"/>
        <v>1</v>
      </c>
      <c r="R1225">
        <f t="shared" ca="1" si="388"/>
        <v>2</v>
      </c>
      <c r="S1225" t="str">
        <f t="shared" ca="1" si="377"/>
        <v>UE-20p</v>
      </c>
      <c r="T1225" t="str">
        <f t="shared" ca="1" si="379"/>
        <v>TCU</v>
      </c>
      <c r="U1225" t="str">
        <f t="shared" ca="1" si="380"/>
        <v>ZE, AR</v>
      </c>
      <c r="V1225" s="37">
        <f t="shared" ca="1" si="381"/>
        <v>1835.1443569553803</v>
      </c>
      <c r="W1225" s="37">
        <f t="shared" ca="1" si="382"/>
        <v>2115</v>
      </c>
      <c r="X1225" s="37">
        <f t="shared" ca="1" si="375"/>
        <v>4</v>
      </c>
      <c r="Y1225" s="37">
        <f t="shared" ca="1" si="383"/>
        <v>4</v>
      </c>
      <c r="Z1225" s="35">
        <f t="shared" ca="1" si="389"/>
        <v>1600</v>
      </c>
      <c r="AA1225" s="35">
        <f t="shared" ca="1" si="376"/>
        <v>2000</v>
      </c>
      <c r="AB1225" s="35">
        <f t="shared" ca="1" si="384"/>
        <v>1835.1443569553803</v>
      </c>
      <c r="AC1225" s="35">
        <f t="shared" ca="1" si="385"/>
        <v>2000</v>
      </c>
      <c r="AD1225" s="35">
        <f t="shared" ca="1" si="378"/>
        <v>164.85564304461968</v>
      </c>
    </row>
    <row r="1226" spans="4:30" x14ac:dyDescent="0.25">
      <c r="D1226" s="37"/>
      <c r="E1226" s="37"/>
      <c r="F1226" s="37"/>
      <c r="G1226" s="37"/>
      <c r="O1226">
        <v>1220</v>
      </c>
      <c r="P1226">
        <f t="shared" si="386"/>
        <v>871</v>
      </c>
      <c r="Q1226">
        <f t="shared" si="387"/>
        <v>2</v>
      </c>
      <c r="R1226">
        <f t="shared" ca="1" si="388"/>
        <v>2</v>
      </c>
      <c r="S1226" t="str">
        <f t="shared" ca="1" si="377"/>
        <v>UE-20p</v>
      </c>
      <c r="T1226" t="str">
        <f t="shared" ca="1" si="379"/>
        <v>TCU</v>
      </c>
      <c r="U1226" t="str">
        <f t="shared" ca="1" si="380"/>
        <v>ZE, AR</v>
      </c>
      <c r="V1226" s="37">
        <f t="shared" ca="1" si="381"/>
        <v>1835.1443569553803</v>
      </c>
      <c r="W1226" s="37">
        <f t="shared" ca="1" si="382"/>
        <v>2115</v>
      </c>
      <c r="X1226" s="37">
        <f t="shared" ca="1" si="375"/>
        <v>4</v>
      </c>
      <c r="Y1226" s="37">
        <f t="shared" ca="1" si="383"/>
        <v>5</v>
      </c>
      <c r="Z1226" s="35">
        <f t="shared" ca="1" si="389"/>
        <v>2000</v>
      </c>
      <c r="AA1226" s="35">
        <f t="shared" ca="1" si="376"/>
        <v>2400</v>
      </c>
      <c r="AB1226" s="35">
        <f t="shared" ca="1" si="384"/>
        <v>2000</v>
      </c>
      <c r="AC1226" s="35">
        <f t="shared" ca="1" si="385"/>
        <v>2115</v>
      </c>
      <c r="AD1226" s="35">
        <f t="shared" ca="1" si="378"/>
        <v>115</v>
      </c>
    </row>
    <row r="1227" spans="4:30" x14ac:dyDescent="0.25">
      <c r="D1227" s="37"/>
      <c r="E1227" s="37"/>
      <c r="F1227" s="37"/>
      <c r="G1227" s="37"/>
      <c r="O1227">
        <v>1221</v>
      </c>
      <c r="P1227">
        <f t="shared" si="386"/>
        <v>872</v>
      </c>
      <c r="Q1227">
        <f t="shared" si="387"/>
        <v>1</v>
      </c>
      <c r="R1227">
        <f t="shared" ca="1" si="388"/>
        <v>2</v>
      </c>
      <c r="S1227" t="str">
        <f t="shared" ca="1" si="377"/>
        <v>UE-20p</v>
      </c>
      <c r="T1227" t="str">
        <f t="shared" ca="1" si="379"/>
        <v>TCU</v>
      </c>
      <c r="U1227" t="str">
        <f t="shared" ca="1" si="380"/>
        <v>ZE, AR</v>
      </c>
      <c r="V1227" s="37">
        <f t="shared" ca="1" si="381"/>
        <v>2115</v>
      </c>
      <c r="W1227" s="37">
        <f t="shared" ca="1" si="382"/>
        <v>2441.115485564304</v>
      </c>
      <c r="X1227" s="37">
        <f t="shared" ca="1" si="375"/>
        <v>5</v>
      </c>
      <c r="Y1227" s="37">
        <f t="shared" ca="1" si="383"/>
        <v>5</v>
      </c>
      <c r="Z1227" s="35">
        <f t="shared" ca="1" si="389"/>
        <v>2000</v>
      </c>
      <c r="AA1227" s="35">
        <f t="shared" ca="1" si="376"/>
        <v>2400</v>
      </c>
      <c r="AB1227" s="35">
        <f t="shared" ca="1" si="384"/>
        <v>2115</v>
      </c>
      <c r="AC1227" s="35">
        <f t="shared" ca="1" si="385"/>
        <v>2400</v>
      </c>
      <c r="AD1227" s="35">
        <f t="shared" ca="1" si="378"/>
        <v>285</v>
      </c>
    </row>
    <row r="1228" spans="4:30" x14ac:dyDescent="0.25">
      <c r="D1228" s="37"/>
      <c r="E1228" s="37"/>
      <c r="F1228" s="37"/>
      <c r="G1228" s="37"/>
      <c r="O1228">
        <v>1222</v>
      </c>
      <c r="P1228">
        <f t="shared" si="386"/>
        <v>872</v>
      </c>
      <c r="Q1228">
        <f t="shared" si="387"/>
        <v>2</v>
      </c>
      <c r="R1228">
        <f t="shared" ca="1" si="388"/>
        <v>2</v>
      </c>
      <c r="S1228" t="str">
        <f t="shared" ca="1" si="377"/>
        <v>UE-20p</v>
      </c>
      <c r="T1228" t="str">
        <f t="shared" ca="1" si="379"/>
        <v>TCU</v>
      </c>
      <c r="U1228" t="str">
        <f t="shared" ca="1" si="380"/>
        <v>ZE, AR</v>
      </c>
      <c r="V1228" s="37">
        <f t="shared" ca="1" si="381"/>
        <v>2115</v>
      </c>
      <c r="W1228" s="37">
        <f t="shared" ca="1" si="382"/>
        <v>2441.115485564304</v>
      </c>
      <c r="X1228" s="37">
        <f t="shared" ca="1" si="375"/>
        <v>5</v>
      </c>
      <c r="Y1228" s="37">
        <f t="shared" ca="1" si="383"/>
        <v>6</v>
      </c>
      <c r="Z1228" s="35">
        <f t="shared" ca="1" si="389"/>
        <v>2400</v>
      </c>
      <c r="AA1228" s="35">
        <f t="shared" ca="1" si="376"/>
        <v>2800</v>
      </c>
      <c r="AB1228" s="35">
        <f t="shared" ca="1" si="384"/>
        <v>2400</v>
      </c>
      <c r="AC1228" s="35">
        <f t="shared" ca="1" si="385"/>
        <v>2441.115485564304</v>
      </c>
      <c r="AD1228" s="35">
        <f t="shared" ca="1" si="378"/>
        <v>41.115485564303981</v>
      </c>
    </row>
    <row r="1229" spans="4:30" x14ac:dyDescent="0.25">
      <c r="D1229" s="37"/>
      <c r="E1229" s="37"/>
      <c r="F1229" s="37"/>
      <c r="G1229" s="37"/>
      <c r="O1229">
        <v>1223</v>
      </c>
      <c r="P1229">
        <f t="shared" si="386"/>
        <v>873</v>
      </c>
      <c r="Q1229">
        <f t="shared" si="387"/>
        <v>1</v>
      </c>
      <c r="R1229">
        <f t="shared" ca="1" si="388"/>
        <v>1</v>
      </c>
      <c r="S1229" t="str">
        <f t="shared" ca="1" si="377"/>
        <v>UE-20p</v>
      </c>
      <c r="T1229" t="str">
        <f t="shared" ca="1" si="379"/>
        <v>LFA</v>
      </c>
      <c r="U1229" t="str">
        <f t="shared" ca="1" si="380"/>
        <v>DV</v>
      </c>
      <c r="V1229" s="37">
        <f t="shared" ca="1" si="381"/>
        <v>2441.115485564304</v>
      </c>
      <c r="W1229" s="37">
        <f t="shared" ca="1" si="382"/>
        <v>2525.1049868766404</v>
      </c>
      <c r="X1229" s="37">
        <f t="shared" ca="1" si="375"/>
        <v>6</v>
      </c>
      <c r="Y1229" s="37">
        <f t="shared" ca="1" si="383"/>
        <v>6</v>
      </c>
      <c r="Z1229" s="35">
        <f t="shared" ca="1" si="389"/>
        <v>2400</v>
      </c>
      <c r="AA1229" s="35">
        <f t="shared" ca="1" si="376"/>
        <v>2800</v>
      </c>
      <c r="AB1229" s="35">
        <f t="shared" ca="1" si="384"/>
        <v>2441.115485564304</v>
      </c>
      <c r="AC1229" s="35">
        <f t="shared" ca="1" si="385"/>
        <v>2525.1049868766404</v>
      </c>
      <c r="AD1229" s="35">
        <f t="shared" ca="1" si="378"/>
        <v>83.989501312336415</v>
      </c>
    </row>
    <row r="1230" spans="4:30" x14ac:dyDescent="0.25">
      <c r="D1230" s="37"/>
      <c r="E1230" s="37"/>
      <c r="F1230" s="37"/>
      <c r="G1230" s="37"/>
      <c r="O1230">
        <v>1224</v>
      </c>
      <c r="P1230">
        <f t="shared" si="386"/>
        <v>874</v>
      </c>
      <c r="Q1230">
        <f t="shared" si="387"/>
        <v>1</v>
      </c>
      <c r="R1230">
        <f t="shared" ca="1" si="388"/>
        <v>2</v>
      </c>
      <c r="S1230" t="str">
        <f t="shared" ca="1" si="377"/>
        <v>UE-20p</v>
      </c>
      <c r="T1230" t="str">
        <f t="shared" ca="1" si="379"/>
        <v>TCU</v>
      </c>
      <c r="U1230" t="str">
        <f t="shared" ca="1" si="380"/>
        <v>ZE, AR</v>
      </c>
      <c r="V1230" s="37">
        <f t="shared" ca="1" si="381"/>
        <v>2525.1049868766404</v>
      </c>
      <c r="W1230" s="37">
        <f t="shared" ca="1" si="382"/>
        <v>2894.8556430446188</v>
      </c>
      <c r="X1230" s="37">
        <f t="shared" ca="1" si="375"/>
        <v>6</v>
      </c>
      <c r="Y1230" s="37">
        <f t="shared" ca="1" si="383"/>
        <v>6</v>
      </c>
      <c r="Z1230" s="35">
        <f t="shared" ca="1" si="389"/>
        <v>2400</v>
      </c>
      <c r="AA1230" s="35">
        <f t="shared" ca="1" si="376"/>
        <v>2800</v>
      </c>
      <c r="AB1230" s="35">
        <f t="shared" ca="1" si="384"/>
        <v>2525.1049868766404</v>
      </c>
      <c r="AC1230" s="35">
        <f t="shared" ca="1" si="385"/>
        <v>2800</v>
      </c>
      <c r="AD1230" s="35">
        <f t="shared" ca="1" si="378"/>
        <v>274.8950131233596</v>
      </c>
    </row>
    <row r="1231" spans="4:30" x14ac:dyDescent="0.25">
      <c r="D1231" s="37"/>
      <c r="E1231" s="37"/>
      <c r="F1231" s="37"/>
      <c r="G1231" s="37"/>
      <c r="O1231">
        <v>1225</v>
      </c>
      <c r="P1231">
        <f t="shared" si="386"/>
        <v>874</v>
      </c>
      <c r="Q1231">
        <f t="shared" si="387"/>
        <v>2</v>
      </c>
      <c r="R1231">
        <f t="shared" ca="1" si="388"/>
        <v>2</v>
      </c>
      <c r="S1231" t="str">
        <f t="shared" ca="1" si="377"/>
        <v>UE-20p</v>
      </c>
      <c r="T1231" t="str">
        <f t="shared" ca="1" si="379"/>
        <v>TCU</v>
      </c>
      <c r="U1231" t="str">
        <f t="shared" ca="1" si="380"/>
        <v>ZE, AR</v>
      </c>
      <c r="V1231" s="37">
        <f t="shared" ca="1" si="381"/>
        <v>2525.1049868766404</v>
      </c>
      <c r="W1231" s="37">
        <f t="shared" ca="1" si="382"/>
        <v>2894.8556430446188</v>
      </c>
      <c r="X1231" s="37">
        <f t="shared" ca="1" si="375"/>
        <v>6</v>
      </c>
      <c r="Y1231" s="37">
        <f t="shared" ca="1" si="383"/>
        <v>7</v>
      </c>
      <c r="Z1231" s="35">
        <f t="shared" ca="1" si="389"/>
        <v>2800</v>
      </c>
      <c r="AA1231" s="35">
        <f t="shared" ca="1" si="376"/>
        <v>3200</v>
      </c>
      <c r="AB1231" s="35">
        <f t="shared" ca="1" si="384"/>
        <v>2800</v>
      </c>
      <c r="AC1231" s="35">
        <f t="shared" ca="1" si="385"/>
        <v>2894.8556430446188</v>
      </c>
      <c r="AD1231" s="35">
        <f t="shared" ca="1" si="378"/>
        <v>94.855643044618773</v>
      </c>
    </row>
    <row r="1232" spans="4:30" x14ac:dyDescent="0.25">
      <c r="D1232" s="37"/>
      <c r="E1232" s="37"/>
      <c r="F1232" s="37"/>
      <c r="G1232" s="37"/>
      <c r="O1232">
        <v>1226</v>
      </c>
      <c r="P1232">
        <f t="shared" si="386"/>
        <v>875</v>
      </c>
      <c r="Q1232">
        <f t="shared" si="387"/>
        <v>1</v>
      </c>
      <c r="R1232">
        <f t="shared" ca="1" si="388"/>
        <v>1</v>
      </c>
      <c r="S1232" t="str">
        <f t="shared" ca="1" si="377"/>
        <v>UE-20p</v>
      </c>
      <c r="T1232" t="str">
        <f t="shared" ca="1" si="379"/>
        <v>WTA</v>
      </c>
      <c r="U1232" t="str">
        <f t="shared" ca="1" si="380"/>
        <v>DV, GL, AR</v>
      </c>
      <c r="V1232" s="37">
        <f t="shared" ca="1" si="381"/>
        <v>2894.8556430446188</v>
      </c>
      <c r="W1232" s="37">
        <f t="shared" ca="1" si="382"/>
        <v>2985.0787401574798</v>
      </c>
      <c r="X1232" s="37">
        <f t="shared" ca="1" si="375"/>
        <v>7</v>
      </c>
      <c r="Y1232" s="37">
        <f t="shared" ca="1" si="383"/>
        <v>7</v>
      </c>
      <c r="Z1232" s="35">
        <f t="shared" ca="1" si="389"/>
        <v>2800</v>
      </c>
      <c r="AA1232" s="35">
        <f t="shared" ca="1" si="376"/>
        <v>3200</v>
      </c>
      <c r="AB1232" s="35">
        <f t="shared" ca="1" si="384"/>
        <v>2894.8556430446188</v>
      </c>
      <c r="AC1232" s="35">
        <f t="shared" ca="1" si="385"/>
        <v>2985.0787401574798</v>
      </c>
      <c r="AD1232" s="35">
        <f t="shared" ca="1" si="378"/>
        <v>90.223097112861069</v>
      </c>
    </row>
    <row r="1233" spans="4:30" x14ac:dyDescent="0.25">
      <c r="D1233" s="37"/>
      <c r="E1233" s="37"/>
      <c r="F1233" s="37"/>
      <c r="G1233" s="37"/>
      <c r="O1233">
        <v>1227</v>
      </c>
      <c r="P1233">
        <f t="shared" si="386"/>
        <v>876</v>
      </c>
      <c r="Q1233">
        <f t="shared" si="387"/>
        <v>1</v>
      </c>
      <c r="R1233">
        <f t="shared" ca="1" si="388"/>
        <v>1</v>
      </c>
      <c r="S1233" t="str">
        <f t="shared" ca="1" si="377"/>
        <v>UE-20p</v>
      </c>
      <c r="T1233" t="str">
        <f t="shared" ca="1" si="379"/>
        <v>LFA</v>
      </c>
      <c r="U1233" t="str">
        <f t="shared" ca="1" si="380"/>
        <v>DV</v>
      </c>
      <c r="V1233" s="37">
        <f t="shared" ca="1" si="381"/>
        <v>2985.0787401574798</v>
      </c>
      <c r="W1233" s="37">
        <f t="shared" ca="1" si="382"/>
        <v>3115</v>
      </c>
      <c r="X1233" s="37">
        <f t="shared" ca="1" si="375"/>
        <v>7</v>
      </c>
      <c r="Y1233" s="37">
        <f t="shared" ca="1" si="383"/>
        <v>7</v>
      </c>
      <c r="Z1233" s="35">
        <f t="shared" ca="1" si="389"/>
        <v>2800</v>
      </c>
      <c r="AA1233" s="35">
        <f t="shared" ca="1" si="376"/>
        <v>3200</v>
      </c>
      <c r="AB1233" s="35">
        <f t="shared" ca="1" si="384"/>
        <v>2985.0787401574798</v>
      </c>
      <c r="AC1233" s="35">
        <f t="shared" ca="1" si="385"/>
        <v>3115</v>
      </c>
      <c r="AD1233" s="35">
        <f t="shared" ca="1" si="378"/>
        <v>129.92125984252016</v>
      </c>
    </row>
    <row r="1234" spans="4:30" x14ac:dyDescent="0.25">
      <c r="D1234" s="37"/>
      <c r="E1234" s="37"/>
      <c r="F1234" s="37"/>
      <c r="G1234" s="37"/>
      <c r="O1234">
        <v>1228</v>
      </c>
      <c r="P1234">
        <f t="shared" si="386"/>
        <v>877</v>
      </c>
      <c r="Q1234">
        <f t="shared" si="387"/>
        <v>1</v>
      </c>
      <c r="R1234">
        <f t="shared" ca="1" si="388"/>
        <v>4</v>
      </c>
      <c r="S1234" t="str">
        <f t="shared" ca="1" si="377"/>
        <v>UE-20p</v>
      </c>
      <c r="T1234" t="str">
        <f t="shared" ca="1" si="379"/>
        <v>TCU</v>
      </c>
      <c r="U1234" t="str">
        <f t="shared" ca="1" si="380"/>
        <v>ZE, AR</v>
      </c>
      <c r="V1234" s="37">
        <f t="shared" ca="1" si="381"/>
        <v>3115</v>
      </c>
      <c r="W1234" s="37">
        <f t="shared" ca="1" si="382"/>
        <v>4115</v>
      </c>
      <c r="X1234" s="37">
        <f t="shared" ca="1" si="375"/>
        <v>7</v>
      </c>
      <c r="Y1234" s="37">
        <f t="shared" ca="1" si="383"/>
        <v>7</v>
      </c>
      <c r="Z1234" s="35">
        <f t="shared" ca="1" si="389"/>
        <v>2800</v>
      </c>
      <c r="AA1234" s="35">
        <f t="shared" ca="1" si="376"/>
        <v>3200</v>
      </c>
      <c r="AB1234" s="35">
        <f t="shared" ca="1" si="384"/>
        <v>3115</v>
      </c>
      <c r="AC1234" s="35">
        <f t="shared" ca="1" si="385"/>
        <v>3200</v>
      </c>
      <c r="AD1234" s="35">
        <f t="shared" ca="1" si="378"/>
        <v>85</v>
      </c>
    </row>
    <row r="1235" spans="4:30" x14ac:dyDescent="0.25">
      <c r="D1235" s="37"/>
      <c r="E1235" s="37"/>
      <c r="F1235" s="37"/>
      <c r="G1235" s="37"/>
      <c r="O1235">
        <v>1229</v>
      </c>
      <c r="P1235">
        <f t="shared" si="386"/>
        <v>877</v>
      </c>
      <c r="Q1235">
        <f t="shared" si="387"/>
        <v>2</v>
      </c>
      <c r="R1235">
        <f t="shared" ca="1" si="388"/>
        <v>4</v>
      </c>
      <c r="S1235" t="str">
        <f t="shared" ca="1" si="377"/>
        <v>UE-20p</v>
      </c>
      <c r="T1235" t="str">
        <f t="shared" ca="1" si="379"/>
        <v>TCU</v>
      </c>
      <c r="U1235" t="str">
        <f t="shared" ca="1" si="380"/>
        <v>ZE, AR</v>
      </c>
      <c r="V1235" s="37">
        <f t="shared" ca="1" si="381"/>
        <v>3115</v>
      </c>
      <c r="W1235" s="37">
        <f t="shared" ca="1" si="382"/>
        <v>4115</v>
      </c>
      <c r="X1235" s="37">
        <f t="shared" ca="1" si="375"/>
        <v>7</v>
      </c>
      <c r="Y1235" s="37">
        <f t="shared" ca="1" si="383"/>
        <v>8</v>
      </c>
      <c r="Z1235" s="35">
        <f t="shared" ca="1" si="389"/>
        <v>3200</v>
      </c>
      <c r="AA1235" s="35">
        <f t="shared" ca="1" si="376"/>
        <v>3600</v>
      </c>
      <c r="AB1235" s="35">
        <f t="shared" ca="1" si="384"/>
        <v>3200</v>
      </c>
      <c r="AC1235" s="35">
        <f t="shared" ca="1" si="385"/>
        <v>3600</v>
      </c>
      <c r="AD1235" s="35">
        <f t="shared" ca="1" si="378"/>
        <v>400</v>
      </c>
    </row>
    <row r="1236" spans="4:30" x14ac:dyDescent="0.25">
      <c r="D1236" s="37"/>
      <c r="E1236" s="37"/>
      <c r="F1236" s="37"/>
      <c r="G1236" s="37"/>
      <c r="O1236">
        <v>1230</v>
      </c>
      <c r="P1236">
        <f t="shared" si="386"/>
        <v>877</v>
      </c>
      <c r="Q1236">
        <f t="shared" si="387"/>
        <v>3</v>
      </c>
      <c r="R1236">
        <f t="shared" ca="1" si="388"/>
        <v>4</v>
      </c>
      <c r="S1236" t="str">
        <f t="shared" ca="1" si="377"/>
        <v>UE-20p</v>
      </c>
      <c r="T1236" t="str">
        <f t="shared" ca="1" si="379"/>
        <v>TCU</v>
      </c>
      <c r="U1236" t="str">
        <f t="shared" ca="1" si="380"/>
        <v>ZE, AR</v>
      </c>
      <c r="V1236" s="37">
        <f t="shared" ca="1" si="381"/>
        <v>3115</v>
      </c>
      <c r="W1236" s="37">
        <f t="shared" ca="1" si="382"/>
        <v>4115</v>
      </c>
      <c r="X1236" s="37">
        <f t="shared" ca="1" si="375"/>
        <v>7</v>
      </c>
      <c r="Y1236" s="37">
        <f t="shared" ca="1" si="383"/>
        <v>9</v>
      </c>
      <c r="Z1236" s="35">
        <f t="shared" ca="1" si="389"/>
        <v>3600</v>
      </c>
      <c r="AA1236" s="35">
        <f t="shared" ca="1" si="376"/>
        <v>4000</v>
      </c>
      <c r="AB1236" s="35">
        <f t="shared" ca="1" si="384"/>
        <v>3600</v>
      </c>
      <c r="AC1236" s="35">
        <f t="shared" ca="1" si="385"/>
        <v>4000</v>
      </c>
      <c r="AD1236" s="35">
        <f t="shared" ca="1" si="378"/>
        <v>400</v>
      </c>
    </row>
    <row r="1237" spans="4:30" x14ac:dyDescent="0.25">
      <c r="D1237" s="37"/>
      <c r="E1237" s="37"/>
      <c r="F1237" s="37"/>
      <c r="G1237" s="37"/>
      <c r="O1237">
        <v>1231</v>
      </c>
      <c r="P1237">
        <f t="shared" si="386"/>
        <v>877</v>
      </c>
      <c r="Q1237">
        <f t="shared" si="387"/>
        <v>4</v>
      </c>
      <c r="R1237">
        <f t="shared" ca="1" si="388"/>
        <v>4</v>
      </c>
      <c r="S1237" t="str">
        <f t="shared" ca="1" si="377"/>
        <v>UE-20p</v>
      </c>
      <c r="T1237" t="str">
        <f t="shared" ca="1" si="379"/>
        <v>TCU</v>
      </c>
      <c r="U1237" t="str">
        <f t="shared" ca="1" si="380"/>
        <v>ZE, AR</v>
      </c>
      <c r="V1237" s="37">
        <f t="shared" ca="1" si="381"/>
        <v>3115</v>
      </c>
      <c r="W1237" s="37">
        <f t="shared" ca="1" si="382"/>
        <v>4115</v>
      </c>
      <c r="X1237" s="37">
        <f t="shared" ca="1" si="375"/>
        <v>7</v>
      </c>
      <c r="Y1237" s="37">
        <f t="shared" ca="1" si="383"/>
        <v>10</v>
      </c>
      <c r="Z1237" s="35">
        <f t="shared" ca="1" si="389"/>
        <v>4000</v>
      </c>
      <c r="AA1237" s="35">
        <f t="shared" ca="1" si="376"/>
        <v>4400</v>
      </c>
      <c r="AB1237" s="35">
        <f t="shared" ca="1" si="384"/>
        <v>4000</v>
      </c>
      <c r="AC1237" s="35">
        <f t="shared" ca="1" si="385"/>
        <v>4115</v>
      </c>
      <c r="AD1237" s="35">
        <f t="shared" ca="1" si="378"/>
        <v>115</v>
      </c>
    </row>
    <row r="1238" spans="4:30" x14ac:dyDescent="0.25">
      <c r="D1238" s="37"/>
      <c r="E1238" s="37"/>
      <c r="F1238" s="37"/>
      <c r="G1238" s="37"/>
      <c r="V1238" s="37"/>
      <c r="W1238" s="37"/>
      <c r="X1238" s="37"/>
      <c r="Y1238" s="37"/>
      <c r="Z1238" s="35"/>
      <c r="AA1238" s="35"/>
      <c r="AB1238" s="35"/>
      <c r="AC1238" s="35"/>
      <c r="AD1238" s="35"/>
    </row>
    <row r="1239" spans="4:30" x14ac:dyDescent="0.25">
      <c r="D1239" s="37"/>
      <c r="E1239" s="37"/>
      <c r="F1239" s="37"/>
      <c r="G1239" s="37"/>
      <c r="V1239" s="37"/>
      <c r="W1239" s="37"/>
      <c r="X1239" s="37"/>
      <c r="Y1239" s="37"/>
      <c r="Z1239" s="35"/>
      <c r="AA1239" s="35"/>
      <c r="AB1239" s="35"/>
      <c r="AC1239" s="35"/>
      <c r="AD1239" s="35"/>
    </row>
    <row r="1240" spans="4:30" x14ac:dyDescent="0.25">
      <c r="D1240" s="37"/>
      <c r="E1240" s="37"/>
      <c r="F1240" s="37"/>
      <c r="G1240" s="37"/>
      <c r="V1240" s="37"/>
      <c r="W1240" s="37"/>
      <c r="X1240" s="37"/>
      <c r="Y1240" s="37"/>
      <c r="Z1240" s="35"/>
      <c r="AA1240" s="35"/>
      <c r="AB1240" s="35"/>
      <c r="AC1240" s="35"/>
      <c r="AD1240" s="35"/>
    </row>
    <row r="1241" spans="4:30" x14ac:dyDescent="0.25">
      <c r="D1241" s="37"/>
      <c r="E1241" s="37"/>
      <c r="F1241" s="37"/>
      <c r="G1241" s="37"/>
      <c r="V1241" s="37"/>
      <c r="W1241" s="37"/>
      <c r="X1241" s="37"/>
      <c r="Y1241" s="37"/>
      <c r="Z1241" s="35"/>
      <c r="AA1241" s="35"/>
      <c r="AB1241" s="35"/>
      <c r="AC1241" s="35"/>
      <c r="AD1241" s="35"/>
    </row>
    <row r="1242" spans="4:30" x14ac:dyDescent="0.25">
      <c r="D1242" s="37"/>
      <c r="E1242" s="37"/>
      <c r="F1242" s="37"/>
      <c r="G1242" s="37"/>
      <c r="V1242" s="37"/>
      <c r="W1242" s="37"/>
      <c r="X1242" s="37"/>
      <c r="Y1242" s="37"/>
      <c r="Z1242" s="35"/>
      <c r="AA1242" s="35"/>
      <c r="AB1242" s="35"/>
      <c r="AC1242" s="35"/>
      <c r="AD1242" s="35"/>
    </row>
    <row r="1243" spans="4:30" x14ac:dyDescent="0.25">
      <c r="D1243" s="37"/>
      <c r="E1243" s="37"/>
      <c r="F1243" s="37"/>
      <c r="G1243" s="37"/>
      <c r="V1243" s="37"/>
      <c r="W1243" s="37"/>
      <c r="X1243" s="37"/>
      <c r="Y1243" s="37"/>
      <c r="Z1243" s="35"/>
      <c r="AA1243" s="35"/>
      <c r="AB1243" s="35"/>
      <c r="AC1243" s="35"/>
      <c r="AD1243" s="35"/>
    </row>
    <row r="1244" spans="4:30" x14ac:dyDescent="0.25">
      <c r="D1244" s="37"/>
      <c r="E1244" s="37"/>
      <c r="F1244" s="37"/>
      <c r="G1244" s="37"/>
      <c r="V1244" s="37"/>
      <c r="W1244" s="37"/>
      <c r="X1244" s="37"/>
      <c r="Y1244" s="37"/>
      <c r="Z1244" s="35"/>
      <c r="AA1244" s="35"/>
      <c r="AB1244" s="35"/>
      <c r="AC1244" s="35"/>
      <c r="AD1244" s="35"/>
    </row>
    <row r="1245" spans="4:30" x14ac:dyDescent="0.25">
      <c r="D1245" s="37"/>
      <c r="E1245" s="37"/>
      <c r="F1245" s="37"/>
      <c r="G1245" s="37"/>
      <c r="V1245" s="37"/>
      <c r="W1245" s="37"/>
      <c r="X1245" s="37"/>
      <c r="Y1245" s="37"/>
      <c r="Z1245" s="35"/>
      <c r="AA1245" s="35"/>
      <c r="AB1245" s="35"/>
      <c r="AC1245" s="35"/>
      <c r="AD1245" s="35"/>
    </row>
    <row r="1246" spans="4:30" x14ac:dyDescent="0.25">
      <c r="D1246" s="37"/>
      <c r="E1246" s="37"/>
      <c r="F1246" s="37"/>
      <c r="G1246" s="37"/>
      <c r="V1246" s="37"/>
      <c r="W1246" s="37"/>
      <c r="X1246" s="37"/>
      <c r="Y1246" s="37"/>
      <c r="Z1246" s="35"/>
      <c r="AA1246" s="35"/>
      <c r="AB1246" s="35"/>
      <c r="AC1246" s="35"/>
      <c r="AD1246" s="35"/>
    </row>
    <row r="1247" spans="4:30" x14ac:dyDescent="0.25">
      <c r="D1247" s="37"/>
      <c r="E1247" s="37"/>
      <c r="F1247" s="37"/>
      <c r="G1247" s="37"/>
      <c r="V1247" s="37"/>
      <c r="W1247" s="37"/>
      <c r="X1247" s="37"/>
      <c r="Y1247" s="37"/>
      <c r="Z1247" s="35"/>
      <c r="AA1247" s="35"/>
      <c r="AB1247" s="35"/>
      <c r="AC1247" s="35"/>
      <c r="AD1247" s="35"/>
    </row>
    <row r="1248" spans="4:30" x14ac:dyDescent="0.25">
      <c r="D1248" s="37"/>
      <c r="E1248" s="37"/>
      <c r="F1248" s="37"/>
      <c r="G1248" s="37"/>
      <c r="V1248" s="37"/>
      <c r="W1248" s="37"/>
      <c r="X1248" s="37"/>
      <c r="Y1248" s="37"/>
      <c r="Z1248" s="35"/>
      <c r="AA1248" s="35"/>
      <c r="AB1248" s="35"/>
      <c r="AC1248" s="35"/>
      <c r="AD1248" s="35"/>
    </row>
    <row r="1249" spans="4:30" x14ac:dyDescent="0.25">
      <c r="D1249" s="37"/>
      <c r="E1249" s="37"/>
      <c r="F1249" s="37"/>
      <c r="G1249" s="37"/>
      <c r="V1249" s="37"/>
      <c r="W1249" s="37"/>
      <c r="X1249" s="37"/>
      <c r="Y1249" s="37"/>
      <c r="Z1249" s="35"/>
      <c r="AA1249" s="35"/>
      <c r="AB1249" s="35"/>
      <c r="AC1249" s="35"/>
      <c r="AD1249" s="35"/>
    </row>
    <row r="1250" spans="4:30" x14ac:dyDescent="0.25">
      <c r="D1250" s="37"/>
      <c r="E1250" s="37"/>
      <c r="F1250" s="37"/>
      <c r="G1250" s="37"/>
      <c r="V1250" s="37"/>
      <c r="W1250" s="37"/>
      <c r="X1250" s="37"/>
      <c r="Y1250" s="37"/>
      <c r="Z1250" s="35"/>
      <c r="AA1250" s="35"/>
      <c r="AB1250" s="35"/>
      <c r="AC1250" s="35"/>
      <c r="AD1250" s="35"/>
    </row>
    <row r="1251" spans="4:30" x14ac:dyDescent="0.25">
      <c r="D1251" s="37"/>
      <c r="E1251" s="37"/>
      <c r="F1251" s="37"/>
      <c r="G1251" s="37"/>
      <c r="V1251" s="37"/>
      <c r="W1251" s="37"/>
      <c r="X1251" s="37"/>
      <c r="Y1251" s="37"/>
      <c r="Z1251" s="35"/>
      <c r="AA1251" s="35"/>
      <c r="AB1251" s="35"/>
      <c r="AC1251" s="35"/>
      <c r="AD1251" s="35"/>
    </row>
    <row r="1252" spans="4:30" x14ac:dyDescent="0.25">
      <c r="D1252" s="37"/>
      <c r="E1252" s="37"/>
      <c r="F1252" s="37"/>
      <c r="G1252" s="37"/>
      <c r="V1252" s="37"/>
      <c r="W1252" s="37"/>
      <c r="X1252" s="37"/>
      <c r="Y1252" s="37"/>
      <c r="Z1252" s="35"/>
      <c r="AA1252" s="35"/>
      <c r="AB1252" s="35"/>
      <c r="AC1252" s="35"/>
      <c r="AD1252" s="35"/>
    </row>
    <row r="1253" spans="4:30" x14ac:dyDescent="0.25">
      <c r="D1253" s="37"/>
      <c r="E1253" s="37"/>
      <c r="F1253" s="37"/>
      <c r="G1253" s="37"/>
      <c r="V1253" s="37"/>
      <c r="W1253" s="37"/>
      <c r="X1253" s="37"/>
      <c r="Y1253" s="37"/>
      <c r="Z1253" s="35"/>
      <c r="AA1253" s="35"/>
      <c r="AB1253" s="35"/>
      <c r="AC1253" s="35"/>
      <c r="AD1253" s="35"/>
    </row>
    <row r="1254" spans="4:30" x14ac:dyDescent="0.25">
      <c r="D1254" s="37"/>
      <c r="E1254" s="37"/>
      <c r="F1254" s="37"/>
      <c r="G1254" s="37"/>
      <c r="V1254" s="37"/>
      <c r="W1254" s="37"/>
      <c r="X1254" s="37"/>
      <c r="Y1254" s="37"/>
      <c r="Z1254" s="35"/>
      <c r="AA1254" s="35"/>
      <c r="AB1254" s="35"/>
      <c r="AC1254" s="35"/>
      <c r="AD1254" s="35"/>
    </row>
    <row r="1255" spans="4:30" x14ac:dyDescent="0.25">
      <c r="D1255" s="37"/>
      <c r="E1255" s="37"/>
      <c r="F1255" s="37"/>
      <c r="G1255" s="37"/>
      <c r="V1255" s="37"/>
      <c r="W1255" s="37"/>
      <c r="X1255" s="37"/>
      <c r="Y1255" s="37"/>
      <c r="Z1255" s="35"/>
      <c r="AA1255" s="35"/>
      <c r="AB1255" s="35"/>
      <c r="AC1255" s="35"/>
      <c r="AD1255" s="35"/>
    </row>
    <row r="1256" spans="4:30" x14ac:dyDescent="0.25">
      <c r="D1256" s="37"/>
      <c r="E1256" s="37"/>
      <c r="F1256" s="37"/>
      <c r="G1256" s="37"/>
      <c r="V1256" s="37"/>
      <c r="W1256" s="37"/>
      <c r="X1256" s="37"/>
      <c r="Y1256" s="37"/>
      <c r="Z1256" s="35"/>
      <c r="AA1256" s="35"/>
      <c r="AB1256" s="35"/>
      <c r="AC1256" s="35"/>
      <c r="AD1256" s="35"/>
    </row>
    <row r="1257" spans="4:30" x14ac:dyDescent="0.25">
      <c r="D1257" s="37"/>
      <c r="E1257" s="37"/>
      <c r="F1257" s="37"/>
      <c r="G1257" s="37"/>
      <c r="V1257" s="37"/>
      <c r="W1257" s="37"/>
      <c r="X1257" s="37"/>
      <c r="Y1257" s="37"/>
      <c r="Z1257" s="35"/>
      <c r="AA1257" s="35"/>
      <c r="AB1257" s="35"/>
      <c r="AC1257" s="35"/>
      <c r="AD1257" s="35"/>
    </row>
    <row r="1258" spans="4:30" x14ac:dyDescent="0.25">
      <c r="D1258" s="37"/>
      <c r="E1258" s="37"/>
      <c r="F1258" s="37"/>
      <c r="G1258" s="37"/>
      <c r="V1258" s="37"/>
      <c r="W1258" s="37"/>
      <c r="X1258" s="37"/>
      <c r="Y1258" s="37"/>
      <c r="Z1258" s="35"/>
      <c r="AA1258" s="35"/>
      <c r="AB1258" s="35"/>
      <c r="AC1258" s="35"/>
      <c r="AD1258" s="35"/>
    </row>
    <row r="1259" spans="4:30" x14ac:dyDescent="0.25">
      <c r="D1259" s="37"/>
      <c r="E1259" s="37"/>
      <c r="F1259" s="37"/>
      <c r="G1259" s="37"/>
      <c r="V1259" s="37"/>
      <c r="W1259" s="37"/>
      <c r="X1259" s="37"/>
      <c r="Y1259" s="37"/>
      <c r="Z1259" s="35"/>
      <c r="AA1259" s="35"/>
      <c r="AB1259" s="35"/>
      <c r="AC1259" s="35"/>
      <c r="AD1259" s="35"/>
    </row>
    <row r="1260" spans="4:30" x14ac:dyDescent="0.25">
      <c r="D1260" s="37"/>
      <c r="E1260" s="37"/>
      <c r="F1260" s="37"/>
      <c r="G1260" s="37"/>
      <c r="V1260" s="37"/>
      <c r="W1260" s="37"/>
      <c r="X1260" s="37"/>
      <c r="Y1260" s="37"/>
      <c r="Z1260" s="35"/>
      <c r="AA1260" s="35"/>
      <c r="AB1260" s="35"/>
      <c r="AC1260" s="35"/>
      <c r="AD1260" s="35"/>
    </row>
    <row r="1261" spans="4:30" x14ac:dyDescent="0.25">
      <c r="D1261" s="37"/>
      <c r="E1261" s="37"/>
      <c r="F1261" s="37"/>
      <c r="G1261" s="37"/>
      <c r="V1261" s="37"/>
      <c r="W1261" s="37"/>
      <c r="X1261" s="37"/>
      <c r="Y1261" s="37"/>
      <c r="Z1261" s="35"/>
      <c r="AA1261" s="35"/>
      <c r="AB1261" s="35"/>
      <c r="AC1261" s="35"/>
      <c r="AD1261" s="35"/>
    </row>
    <row r="1262" spans="4:30" x14ac:dyDescent="0.25">
      <c r="D1262" s="37"/>
      <c r="E1262" s="37"/>
      <c r="F1262" s="37"/>
      <c r="G1262" s="37"/>
      <c r="V1262" s="37"/>
      <c r="W1262" s="37"/>
      <c r="X1262" s="37"/>
      <c r="Y1262" s="37"/>
      <c r="Z1262" s="35"/>
      <c r="AA1262" s="35"/>
      <c r="AB1262" s="35"/>
      <c r="AC1262" s="35"/>
      <c r="AD1262" s="35"/>
    </row>
    <row r="1263" spans="4:30" x14ac:dyDescent="0.25">
      <c r="D1263" s="37"/>
      <c r="E1263" s="37"/>
      <c r="F1263" s="37"/>
      <c r="G1263" s="37"/>
      <c r="V1263" s="37"/>
      <c r="W1263" s="37"/>
      <c r="X1263" s="37"/>
      <c r="Y1263" s="37"/>
      <c r="Z1263" s="35"/>
      <c r="AA1263" s="35"/>
      <c r="AB1263" s="35"/>
      <c r="AC1263" s="35"/>
      <c r="AD1263" s="35"/>
    </row>
    <row r="1264" spans="4:30" x14ac:dyDescent="0.25">
      <c r="D1264" s="37"/>
      <c r="E1264" s="37"/>
      <c r="F1264" s="37"/>
      <c r="G1264" s="37"/>
      <c r="V1264" s="37"/>
      <c r="W1264" s="37"/>
      <c r="X1264" s="37"/>
      <c r="Y1264" s="37"/>
      <c r="Z1264" s="35"/>
      <c r="AA1264" s="35"/>
      <c r="AB1264" s="35"/>
      <c r="AC1264" s="35"/>
      <c r="AD1264" s="35"/>
    </row>
    <row r="1265" spans="4:30" x14ac:dyDescent="0.25">
      <c r="D1265" s="37"/>
      <c r="E1265" s="37"/>
      <c r="F1265" s="37"/>
      <c r="G1265" s="37"/>
      <c r="V1265" s="37"/>
      <c r="W1265" s="37"/>
      <c r="X1265" s="37"/>
      <c r="Y1265" s="37"/>
      <c r="Z1265" s="35"/>
      <c r="AA1265" s="35"/>
      <c r="AB1265" s="35"/>
      <c r="AC1265" s="35"/>
      <c r="AD1265" s="35"/>
    </row>
    <row r="1266" spans="4:30" x14ac:dyDescent="0.25">
      <c r="D1266" s="37"/>
      <c r="E1266" s="37"/>
      <c r="F1266" s="37"/>
      <c r="G1266" s="37"/>
      <c r="V1266" s="37"/>
      <c r="W1266" s="37"/>
      <c r="X1266" s="37"/>
      <c r="Y1266" s="37"/>
      <c r="Z1266" s="35"/>
      <c r="AA1266" s="35"/>
      <c r="AB1266" s="35"/>
      <c r="AC1266" s="35"/>
      <c r="AD1266" s="35"/>
    </row>
    <row r="1267" spans="4:30" x14ac:dyDescent="0.25">
      <c r="D1267" s="37"/>
      <c r="E1267" s="37"/>
      <c r="F1267" s="37"/>
      <c r="G1267" s="37"/>
      <c r="V1267" s="37"/>
      <c r="W1267" s="37"/>
      <c r="X1267" s="37"/>
      <c r="Y1267" s="37"/>
      <c r="Z1267" s="35"/>
      <c r="AA1267" s="35"/>
      <c r="AB1267" s="35"/>
      <c r="AC1267" s="35"/>
      <c r="AD1267" s="35"/>
    </row>
    <row r="1268" spans="4:30" x14ac:dyDescent="0.25">
      <c r="D1268" s="37"/>
      <c r="E1268" s="37"/>
      <c r="F1268" s="37"/>
      <c r="G1268" s="37"/>
      <c r="V1268" s="37"/>
      <c r="W1268" s="37"/>
      <c r="X1268" s="37"/>
      <c r="Y1268" s="37"/>
      <c r="Z1268" s="35"/>
      <c r="AA1268" s="35"/>
      <c r="AB1268" s="35"/>
      <c r="AC1268" s="35"/>
      <c r="AD1268" s="35"/>
    </row>
    <row r="1269" spans="4:30" x14ac:dyDescent="0.25">
      <c r="D1269" s="37"/>
      <c r="E1269" s="37"/>
      <c r="F1269" s="37"/>
      <c r="G1269" s="37"/>
      <c r="V1269" s="37"/>
      <c r="W1269" s="37"/>
      <c r="X1269" s="37"/>
      <c r="Y1269" s="37"/>
      <c r="Z1269" s="35"/>
      <c r="AA1269" s="35"/>
      <c r="AB1269" s="35"/>
      <c r="AC1269" s="35"/>
      <c r="AD1269" s="35"/>
    </row>
    <row r="1270" spans="4:30" x14ac:dyDescent="0.25">
      <c r="D1270" s="37"/>
      <c r="E1270" s="37"/>
      <c r="F1270" s="37"/>
      <c r="G1270" s="37"/>
      <c r="V1270" s="37"/>
      <c r="W1270" s="37"/>
      <c r="X1270" s="37"/>
      <c r="Y1270" s="37"/>
      <c r="Z1270" s="35"/>
      <c r="AA1270" s="35"/>
      <c r="AB1270" s="35"/>
      <c r="AC1270" s="35"/>
      <c r="AD1270" s="35"/>
    </row>
    <row r="1271" spans="4:30" x14ac:dyDescent="0.25">
      <c r="D1271" s="37"/>
      <c r="E1271" s="37"/>
      <c r="F1271" s="37"/>
      <c r="G1271" s="37"/>
      <c r="V1271" s="37"/>
      <c r="W1271" s="37"/>
      <c r="X1271" s="37"/>
      <c r="Y1271" s="37"/>
      <c r="Z1271" s="35"/>
      <c r="AA1271" s="35"/>
      <c r="AB1271" s="35"/>
      <c r="AC1271" s="35"/>
      <c r="AD1271" s="35"/>
    </row>
    <row r="1272" spans="4:30" x14ac:dyDescent="0.25">
      <c r="D1272" s="37"/>
      <c r="E1272" s="37"/>
      <c r="F1272" s="37"/>
      <c r="G1272" s="37"/>
      <c r="V1272" s="37"/>
      <c r="W1272" s="37"/>
      <c r="X1272" s="37"/>
      <c r="Y1272" s="37"/>
      <c r="Z1272" s="35"/>
      <c r="AA1272" s="35"/>
      <c r="AB1272" s="35"/>
      <c r="AC1272" s="35"/>
      <c r="AD1272" s="35"/>
    </row>
    <row r="1273" spans="4:30" x14ac:dyDescent="0.25">
      <c r="D1273" s="37"/>
      <c r="E1273" s="37"/>
      <c r="F1273" s="37"/>
      <c r="G1273" s="37"/>
      <c r="V1273" s="37"/>
      <c r="W1273" s="37"/>
      <c r="X1273" s="37"/>
      <c r="Y1273" s="37"/>
      <c r="Z1273" s="35"/>
      <c r="AA1273" s="35"/>
      <c r="AB1273" s="35"/>
      <c r="AC1273" s="35"/>
      <c r="AD1273" s="35"/>
    </row>
    <row r="1274" spans="4:30" x14ac:dyDescent="0.25">
      <c r="D1274" s="37"/>
      <c r="E1274" s="37"/>
      <c r="F1274" s="37"/>
      <c r="G1274" s="37"/>
      <c r="V1274" s="37"/>
      <c r="W1274" s="37"/>
      <c r="X1274" s="37"/>
      <c r="Y1274" s="37"/>
      <c r="Z1274" s="35"/>
      <c r="AA1274" s="35"/>
      <c r="AB1274" s="35"/>
      <c r="AC1274" s="35"/>
      <c r="AD1274" s="35"/>
    </row>
    <row r="1275" spans="4:30" x14ac:dyDescent="0.25">
      <c r="D1275" s="37"/>
      <c r="E1275" s="37"/>
      <c r="F1275" s="37"/>
      <c r="G1275" s="37"/>
      <c r="V1275" s="37"/>
      <c r="W1275" s="37"/>
      <c r="X1275" s="37"/>
      <c r="Y1275" s="37"/>
      <c r="Z1275" s="35"/>
      <c r="AA1275" s="35"/>
      <c r="AB1275" s="35"/>
      <c r="AC1275" s="35"/>
      <c r="AD1275" s="35"/>
    </row>
    <row r="1276" spans="4:30" x14ac:dyDescent="0.25">
      <c r="D1276" s="37"/>
      <c r="E1276" s="37"/>
      <c r="F1276" s="37"/>
      <c r="G1276" s="37"/>
      <c r="V1276" s="37"/>
      <c r="W1276" s="37"/>
      <c r="X1276" s="37"/>
      <c r="Y1276" s="37"/>
      <c r="Z1276" s="35"/>
      <c r="AA1276" s="35"/>
      <c r="AB1276" s="35"/>
      <c r="AC1276" s="35"/>
      <c r="AD1276" s="35"/>
    </row>
    <row r="1277" spans="4:30" x14ac:dyDescent="0.25">
      <c r="D1277" s="37"/>
      <c r="E1277" s="37"/>
      <c r="F1277" s="37"/>
      <c r="G1277" s="37"/>
      <c r="V1277" s="37"/>
      <c r="W1277" s="37"/>
      <c r="X1277" s="37"/>
      <c r="Y1277" s="37"/>
      <c r="Z1277" s="35"/>
      <c r="AA1277" s="35"/>
      <c r="AB1277" s="35"/>
      <c r="AC1277" s="35"/>
      <c r="AD1277" s="35"/>
    </row>
    <row r="1278" spans="4:30" x14ac:dyDescent="0.25">
      <c r="D1278" s="37"/>
      <c r="E1278" s="37"/>
      <c r="F1278" s="37"/>
      <c r="G1278" s="37"/>
      <c r="V1278" s="37"/>
      <c r="W1278" s="37"/>
      <c r="X1278" s="37"/>
      <c r="Y1278" s="37"/>
      <c r="Z1278" s="35"/>
      <c r="AA1278" s="35"/>
      <c r="AB1278" s="35"/>
      <c r="AC1278" s="35"/>
      <c r="AD1278" s="35"/>
    </row>
    <row r="1279" spans="4:30" x14ac:dyDescent="0.25">
      <c r="D1279" s="37"/>
      <c r="E1279" s="37"/>
      <c r="F1279" s="37"/>
      <c r="G1279" s="37"/>
      <c r="V1279" s="37"/>
      <c r="W1279" s="37"/>
      <c r="X1279" s="37"/>
      <c r="Y1279" s="37"/>
      <c r="Z1279" s="35"/>
      <c r="AA1279" s="35"/>
      <c r="AB1279" s="35"/>
      <c r="AC1279" s="35"/>
      <c r="AD1279" s="35"/>
    </row>
    <row r="1280" spans="4:30" x14ac:dyDescent="0.25">
      <c r="D1280" s="37"/>
      <c r="E1280" s="37"/>
      <c r="F1280" s="37"/>
      <c r="G1280" s="37"/>
      <c r="V1280" s="37"/>
      <c r="W1280" s="37"/>
      <c r="X1280" s="37"/>
      <c r="Y1280" s="37"/>
      <c r="Z1280" s="35"/>
      <c r="AA1280" s="35"/>
      <c r="AB1280" s="35"/>
      <c r="AC1280" s="35"/>
      <c r="AD1280" s="35"/>
    </row>
    <row r="1281" spans="4:30" x14ac:dyDescent="0.25">
      <c r="D1281" s="37"/>
      <c r="E1281" s="37"/>
      <c r="F1281" s="37"/>
      <c r="G1281" s="37"/>
      <c r="V1281" s="37"/>
      <c r="W1281" s="37"/>
      <c r="X1281" s="37"/>
      <c r="Y1281" s="37"/>
      <c r="Z1281" s="35"/>
      <c r="AA1281" s="35"/>
      <c r="AB1281" s="35"/>
      <c r="AC1281" s="35"/>
      <c r="AD1281" s="35"/>
    </row>
    <row r="1282" spans="4:30" x14ac:dyDescent="0.25">
      <c r="D1282" s="37"/>
      <c r="E1282" s="37"/>
      <c r="F1282" s="37"/>
      <c r="G1282" s="37"/>
      <c r="V1282" s="37"/>
      <c r="W1282" s="37"/>
      <c r="X1282" s="37"/>
      <c r="Y1282" s="37"/>
      <c r="Z1282" s="35"/>
      <c r="AA1282" s="35"/>
      <c r="AB1282" s="35"/>
      <c r="AC1282" s="35"/>
      <c r="AD1282" s="35"/>
    </row>
    <row r="1283" spans="4:30" x14ac:dyDescent="0.25">
      <c r="D1283" s="37"/>
      <c r="E1283" s="37"/>
      <c r="F1283" s="37"/>
      <c r="G1283" s="37"/>
      <c r="V1283" s="37"/>
      <c r="W1283" s="37"/>
      <c r="X1283" s="37"/>
      <c r="Y1283" s="37"/>
      <c r="Z1283" s="35"/>
      <c r="AA1283" s="35"/>
      <c r="AB1283" s="35"/>
      <c r="AC1283" s="35"/>
      <c r="AD1283" s="35"/>
    </row>
    <row r="1284" spans="4:30" x14ac:dyDescent="0.25">
      <c r="D1284" s="37"/>
      <c r="E1284" s="37"/>
      <c r="F1284" s="37"/>
      <c r="G1284" s="37"/>
      <c r="V1284" s="37"/>
      <c r="W1284" s="37"/>
      <c r="X1284" s="37"/>
      <c r="Y1284" s="37"/>
      <c r="Z1284" s="35"/>
      <c r="AA1284" s="35"/>
      <c r="AB1284" s="35"/>
      <c r="AC1284" s="35"/>
      <c r="AD1284" s="35"/>
    </row>
    <row r="1285" spans="4:30" x14ac:dyDescent="0.25">
      <c r="D1285" s="37"/>
      <c r="E1285" s="37"/>
      <c r="F1285" s="37"/>
      <c r="G1285" s="37"/>
    </row>
    <row r="1286" spans="4:30" x14ac:dyDescent="0.25">
      <c r="D1286" s="37"/>
      <c r="E1286" s="37"/>
      <c r="F1286" s="37"/>
      <c r="G1286" s="37"/>
    </row>
    <row r="1287" spans="4:30" x14ac:dyDescent="0.25">
      <c r="D1287" s="37"/>
      <c r="E1287" s="37"/>
      <c r="F1287" s="37"/>
      <c r="G1287" s="37"/>
    </row>
    <row r="1288" spans="4:30" x14ac:dyDescent="0.25">
      <c r="D1288" s="37"/>
      <c r="E1288" s="37"/>
      <c r="F1288" s="37"/>
      <c r="G1288" s="37"/>
    </row>
    <row r="1289" spans="4:30" x14ac:dyDescent="0.25">
      <c r="D1289" s="37"/>
      <c r="E1289" s="37"/>
      <c r="F1289" s="37"/>
      <c r="G1289" s="37"/>
    </row>
    <row r="1290" spans="4:30" x14ac:dyDescent="0.25">
      <c r="D1290" s="37"/>
      <c r="E1290" s="37"/>
      <c r="F1290" s="37"/>
      <c r="G1290" s="37"/>
    </row>
    <row r="1291" spans="4:30" x14ac:dyDescent="0.25">
      <c r="D1291" s="37"/>
      <c r="E1291" s="37"/>
      <c r="F1291" s="37"/>
      <c r="G1291" s="37"/>
    </row>
    <row r="1292" spans="4:30" x14ac:dyDescent="0.25">
      <c r="D1292" s="37"/>
      <c r="E1292" s="37"/>
      <c r="F1292" s="37"/>
      <c r="G1292" s="37"/>
    </row>
    <row r="1293" spans="4:30" x14ac:dyDescent="0.25">
      <c r="D1293" s="37"/>
      <c r="E1293" s="37"/>
      <c r="F1293" s="37"/>
      <c r="G1293" s="37"/>
    </row>
    <row r="1294" spans="4:30" x14ac:dyDescent="0.25">
      <c r="D1294" s="37"/>
      <c r="E1294" s="37"/>
      <c r="F1294" s="37"/>
      <c r="G1294" s="37"/>
    </row>
    <row r="1295" spans="4:30" x14ac:dyDescent="0.25">
      <c r="D1295" s="37"/>
      <c r="E1295" s="37"/>
      <c r="F1295" s="37"/>
      <c r="G1295" s="37"/>
    </row>
    <row r="1296" spans="4:30" x14ac:dyDescent="0.25">
      <c r="D1296" s="37"/>
      <c r="E1296" s="37"/>
      <c r="F1296" s="37"/>
      <c r="G1296" s="37"/>
    </row>
    <row r="1297" spans="4:7" x14ac:dyDescent="0.25">
      <c r="D1297" s="37"/>
      <c r="E1297" s="37"/>
      <c r="F1297" s="37"/>
      <c r="G1297" s="37"/>
    </row>
    <row r="1298" spans="4:7" x14ac:dyDescent="0.25">
      <c r="D1298" s="37"/>
      <c r="E1298" s="37"/>
      <c r="F1298" s="37"/>
      <c r="G1298" s="37"/>
    </row>
    <row r="1299" spans="4:7" x14ac:dyDescent="0.25">
      <c r="D1299" s="37"/>
      <c r="E1299" s="37"/>
      <c r="F1299" s="37"/>
      <c r="G1299" s="37"/>
    </row>
    <row r="1300" spans="4:7" x14ac:dyDescent="0.25">
      <c r="D1300" s="37"/>
      <c r="E1300" s="37"/>
      <c r="F1300" s="37"/>
      <c r="G1300" s="37"/>
    </row>
    <row r="1301" spans="4:7" x14ac:dyDescent="0.25">
      <c r="D1301" s="37"/>
      <c r="E1301" s="37"/>
      <c r="F1301" s="37"/>
      <c r="G1301" s="37"/>
    </row>
    <row r="1302" spans="4:7" x14ac:dyDescent="0.25">
      <c r="D1302" s="37"/>
      <c r="E1302" s="37"/>
      <c r="F1302" s="37"/>
      <c r="G1302" s="37"/>
    </row>
    <row r="1303" spans="4:7" x14ac:dyDescent="0.25">
      <c r="D1303" s="37"/>
      <c r="E1303" s="37"/>
      <c r="F1303" s="37"/>
      <c r="G1303" s="37"/>
    </row>
    <row r="1304" spans="4:7" x14ac:dyDescent="0.25">
      <c r="D1304" s="37"/>
      <c r="E1304" s="37"/>
      <c r="F1304" s="37"/>
      <c r="G1304" s="37"/>
    </row>
    <row r="1305" spans="4:7" x14ac:dyDescent="0.25">
      <c r="D1305" s="37"/>
      <c r="E1305" s="37"/>
      <c r="F1305" s="37"/>
      <c r="G1305" s="37"/>
    </row>
    <row r="1306" spans="4:7" x14ac:dyDescent="0.25">
      <c r="D1306" s="37"/>
      <c r="E1306" s="37"/>
      <c r="F1306" s="37"/>
      <c r="G1306" s="37"/>
    </row>
    <row r="1307" spans="4:7" x14ac:dyDescent="0.25">
      <c r="D1307" s="37"/>
      <c r="E1307" s="37"/>
      <c r="F1307" s="37"/>
      <c r="G1307" s="37"/>
    </row>
    <row r="1308" spans="4:7" x14ac:dyDescent="0.25">
      <c r="D1308" s="37"/>
      <c r="E1308" s="37"/>
      <c r="F1308" s="37"/>
      <c r="G1308" s="37"/>
    </row>
    <row r="1309" spans="4:7" x14ac:dyDescent="0.25">
      <c r="D1309" s="37"/>
      <c r="E1309" s="37"/>
      <c r="F1309" s="37"/>
      <c r="G1309" s="37"/>
    </row>
    <row r="1310" spans="4:7" x14ac:dyDescent="0.25">
      <c r="D1310" s="37"/>
      <c r="E1310" s="37"/>
      <c r="F1310" s="37"/>
      <c r="G1310" s="37"/>
    </row>
    <row r="1311" spans="4:7" x14ac:dyDescent="0.25">
      <c r="D1311" s="37"/>
      <c r="E1311" s="37"/>
      <c r="F1311" s="37"/>
      <c r="G1311" s="37"/>
    </row>
    <row r="1312" spans="4:7" x14ac:dyDescent="0.25">
      <c r="D1312" s="37"/>
      <c r="E1312" s="37"/>
      <c r="F1312" s="37"/>
      <c r="G1312" s="37"/>
    </row>
    <row r="1313" spans="4:7" x14ac:dyDescent="0.25">
      <c r="D1313" s="37"/>
      <c r="E1313" s="37"/>
      <c r="F1313" s="37"/>
      <c r="G1313" s="37"/>
    </row>
    <row r="1314" spans="4:7" x14ac:dyDescent="0.25">
      <c r="D1314" s="37"/>
      <c r="E1314" s="37"/>
      <c r="F1314" s="37"/>
      <c r="G1314" s="37"/>
    </row>
    <row r="1315" spans="4:7" x14ac:dyDescent="0.25">
      <c r="D1315" s="37"/>
      <c r="E1315" s="37"/>
      <c r="F1315" s="37"/>
      <c r="G1315" s="37"/>
    </row>
    <row r="1316" spans="4:7" x14ac:dyDescent="0.25">
      <c r="D1316" s="37"/>
      <c r="E1316" s="37"/>
      <c r="F1316" s="37"/>
      <c r="G1316" s="37"/>
    </row>
    <row r="1317" spans="4:7" x14ac:dyDescent="0.25">
      <c r="D1317" s="37"/>
      <c r="E1317" s="37"/>
      <c r="F1317" s="37"/>
      <c r="G1317" s="37"/>
    </row>
    <row r="1318" spans="4:7" x14ac:dyDescent="0.25">
      <c r="D1318" s="37"/>
      <c r="E1318" s="37"/>
      <c r="F1318" s="37"/>
      <c r="G1318" s="37"/>
    </row>
    <row r="1319" spans="4:7" x14ac:dyDescent="0.25">
      <c r="D1319" s="37"/>
      <c r="E1319" s="37"/>
      <c r="F1319" s="37"/>
      <c r="G1319" s="37"/>
    </row>
    <row r="1320" spans="4:7" x14ac:dyDescent="0.25">
      <c r="D1320" s="37"/>
      <c r="E1320" s="37"/>
      <c r="F1320" s="37"/>
      <c r="G1320" s="37"/>
    </row>
    <row r="1321" spans="4:7" x14ac:dyDescent="0.25">
      <c r="D1321" s="37"/>
      <c r="E1321" s="37"/>
      <c r="F1321" s="37"/>
      <c r="G1321" s="37"/>
    </row>
    <row r="1322" spans="4:7" x14ac:dyDescent="0.25">
      <c r="D1322" s="37"/>
      <c r="E1322" s="37"/>
      <c r="F1322" s="37"/>
      <c r="G1322" s="37"/>
    </row>
    <row r="1323" spans="4:7" x14ac:dyDescent="0.25">
      <c r="D1323" s="37"/>
      <c r="E1323" s="37"/>
      <c r="F1323" s="37"/>
      <c r="G1323" s="37"/>
    </row>
    <row r="1324" spans="4:7" x14ac:dyDescent="0.25">
      <c r="D1324" s="37"/>
      <c r="E1324" s="37"/>
      <c r="F1324" s="37"/>
      <c r="G1324" s="37"/>
    </row>
    <row r="1325" spans="4:7" x14ac:dyDescent="0.25">
      <c r="D1325" s="37"/>
      <c r="E1325" s="37"/>
      <c r="F1325" s="37"/>
      <c r="G1325" s="37"/>
    </row>
    <row r="1326" spans="4:7" x14ac:dyDescent="0.25">
      <c r="D1326" s="37"/>
      <c r="E1326" s="37"/>
      <c r="F1326" s="37"/>
      <c r="G1326" s="37"/>
    </row>
    <row r="1327" spans="4:7" x14ac:dyDescent="0.25">
      <c r="D1327" s="37"/>
      <c r="E1327" s="37"/>
      <c r="F1327" s="37"/>
      <c r="G1327" s="37"/>
    </row>
    <row r="1328" spans="4:7" x14ac:dyDescent="0.25">
      <c r="D1328" s="37"/>
      <c r="E1328" s="37"/>
      <c r="F1328" s="37"/>
      <c r="G1328" s="37"/>
    </row>
    <row r="1329" spans="4:7" x14ac:dyDescent="0.25">
      <c r="D1329" s="37"/>
      <c r="E1329" s="37"/>
      <c r="F1329" s="37"/>
      <c r="G1329" s="37"/>
    </row>
    <row r="1330" spans="4:7" x14ac:dyDescent="0.25">
      <c r="D1330" s="37"/>
      <c r="E1330" s="37"/>
      <c r="F1330" s="37"/>
      <c r="G1330" s="37"/>
    </row>
    <row r="1331" spans="4:7" x14ac:dyDescent="0.25">
      <c r="D1331" s="37"/>
      <c r="E1331" s="37"/>
      <c r="F1331" s="37"/>
      <c r="G1331" s="37"/>
    </row>
    <row r="1332" spans="4:7" x14ac:dyDescent="0.25">
      <c r="D1332" s="37"/>
      <c r="E1332" s="37"/>
      <c r="F1332" s="37"/>
      <c r="G1332" s="37"/>
    </row>
    <row r="1333" spans="4:7" x14ac:dyDescent="0.25">
      <c r="D1333" s="37"/>
      <c r="E1333" s="37"/>
      <c r="F1333" s="37"/>
      <c r="G1333" s="37"/>
    </row>
    <row r="1334" spans="4:7" x14ac:dyDescent="0.25">
      <c r="D1334" s="37"/>
      <c r="E1334" s="37"/>
      <c r="F1334" s="37"/>
      <c r="G1334" s="37"/>
    </row>
    <row r="1335" spans="4:7" x14ac:dyDescent="0.25">
      <c r="D1335" s="37"/>
      <c r="E1335" s="37"/>
      <c r="F1335" s="37"/>
      <c r="G1335" s="37"/>
    </row>
    <row r="1336" spans="4:7" x14ac:dyDescent="0.25">
      <c r="D1336" s="37"/>
      <c r="E1336" s="37"/>
      <c r="F1336" s="37"/>
      <c r="G1336" s="37"/>
    </row>
    <row r="1337" spans="4:7" x14ac:dyDescent="0.25">
      <c r="D1337" s="37"/>
      <c r="E1337" s="37"/>
      <c r="F1337" s="37"/>
      <c r="G1337" s="37"/>
    </row>
    <row r="1338" spans="4:7" x14ac:dyDescent="0.25">
      <c r="D1338" s="37"/>
      <c r="E1338" s="37"/>
      <c r="F1338" s="37"/>
      <c r="G1338" s="37"/>
    </row>
    <row r="1339" spans="4:7" x14ac:dyDescent="0.25">
      <c r="D1339" s="37"/>
      <c r="E1339" s="37"/>
      <c r="F1339" s="37"/>
      <c r="G1339" s="37"/>
    </row>
    <row r="1340" spans="4:7" x14ac:dyDescent="0.25">
      <c r="D1340" s="37"/>
      <c r="E1340" s="37"/>
      <c r="F1340" s="37"/>
      <c r="G1340" s="37"/>
    </row>
    <row r="1341" spans="4:7" x14ac:dyDescent="0.25">
      <c r="D1341" s="37"/>
      <c r="E1341" s="37"/>
      <c r="F1341" s="37"/>
      <c r="G1341" s="37"/>
    </row>
    <row r="1342" spans="4:7" x14ac:dyDescent="0.25">
      <c r="D1342" s="37"/>
      <c r="E1342" s="37"/>
      <c r="F1342" s="37"/>
      <c r="G1342" s="37"/>
    </row>
    <row r="1343" spans="4:7" x14ac:dyDescent="0.25">
      <c r="D1343" s="37"/>
      <c r="E1343" s="37"/>
      <c r="F1343" s="37"/>
      <c r="G1343" s="37"/>
    </row>
    <row r="1344" spans="4:7" x14ac:dyDescent="0.25">
      <c r="D1344" s="37"/>
      <c r="E1344" s="37"/>
      <c r="F1344" s="37"/>
      <c r="G1344" s="37"/>
    </row>
    <row r="1345" spans="4:7" x14ac:dyDescent="0.25">
      <c r="D1345" s="37"/>
      <c r="E1345" s="37"/>
      <c r="F1345" s="37"/>
      <c r="G1345" s="37"/>
    </row>
    <row r="1346" spans="4:7" x14ac:dyDescent="0.25">
      <c r="D1346" s="37"/>
      <c r="E1346" s="37"/>
      <c r="F1346" s="37"/>
      <c r="G1346" s="37"/>
    </row>
    <row r="1347" spans="4:7" x14ac:dyDescent="0.25">
      <c r="D1347" s="37"/>
      <c r="E1347" s="37"/>
      <c r="F1347" s="37"/>
      <c r="G1347" s="37"/>
    </row>
    <row r="1348" spans="4:7" x14ac:dyDescent="0.25">
      <c r="D1348" s="37"/>
      <c r="E1348" s="37"/>
      <c r="F1348" s="37"/>
      <c r="G1348" s="37"/>
    </row>
    <row r="1349" spans="4:7" x14ac:dyDescent="0.25">
      <c r="D1349" s="37"/>
      <c r="E1349" s="37"/>
      <c r="F1349" s="37"/>
      <c r="G1349" s="37"/>
    </row>
    <row r="1350" spans="4:7" x14ac:dyDescent="0.25">
      <c r="D1350" s="37"/>
      <c r="E1350" s="37"/>
      <c r="F1350" s="37"/>
      <c r="G1350" s="37"/>
    </row>
    <row r="1351" spans="4:7" x14ac:dyDescent="0.25">
      <c r="D1351" s="37"/>
      <c r="E1351" s="37"/>
      <c r="F1351" s="37"/>
      <c r="G1351" s="37"/>
    </row>
    <row r="1352" spans="4:7" x14ac:dyDescent="0.25">
      <c r="D1352" s="37"/>
      <c r="E1352" s="37"/>
      <c r="F1352" s="37"/>
      <c r="G1352" s="37"/>
    </row>
    <row r="1353" spans="4:7" x14ac:dyDescent="0.25">
      <c r="D1353" s="37"/>
      <c r="E1353" s="37"/>
      <c r="F1353" s="37"/>
      <c r="G1353" s="37"/>
    </row>
    <row r="1354" spans="4:7" x14ac:dyDescent="0.25">
      <c r="D1354" s="37"/>
      <c r="E1354" s="37"/>
      <c r="F1354" s="37"/>
      <c r="G1354" s="37"/>
    </row>
    <row r="1355" spans="4:7" x14ac:dyDescent="0.25">
      <c r="D1355" s="37"/>
      <c r="E1355" s="37"/>
      <c r="F1355" s="37"/>
      <c r="G1355" s="37"/>
    </row>
    <row r="1356" spans="4:7" x14ac:dyDescent="0.25">
      <c r="D1356" s="37"/>
      <c r="E1356" s="37"/>
      <c r="F1356" s="37"/>
      <c r="G1356" s="37"/>
    </row>
    <row r="1357" spans="4:7" x14ac:dyDescent="0.25">
      <c r="D1357" s="37"/>
      <c r="E1357" s="37"/>
      <c r="F1357" s="37"/>
      <c r="G1357" s="37"/>
    </row>
    <row r="1358" spans="4:7" x14ac:dyDescent="0.25">
      <c r="D1358" s="37"/>
      <c r="E1358" s="37"/>
      <c r="F1358" s="37"/>
      <c r="G1358" s="37"/>
    </row>
    <row r="1359" spans="4:7" x14ac:dyDescent="0.25">
      <c r="D1359" s="37"/>
      <c r="E1359" s="37"/>
      <c r="F1359" s="37"/>
      <c r="G1359" s="37"/>
    </row>
    <row r="1360" spans="4:7" x14ac:dyDescent="0.25">
      <c r="D1360" s="37"/>
      <c r="E1360" s="37"/>
      <c r="F1360" s="37"/>
      <c r="G1360" s="37"/>
    </row>
    <row r="1361" spans="4:7" x14ac:dyDescent="0.25">
      <c r="D1361" s="37"/>
      <c r="E1361" s="37"/>
      <c r="F1361" s="37"/>
      <c r="G1361" s="37"/>
    </row>
    <row r="1362" spans="4:7" x14ac:dyDescent="0.25">
      <c r="D1362" s="37"/>
      <c r="E1362" s="37"/>
      <c r="F1362" s="37"/>
      <c r="G1362" s="37"/>
    </row>
    <row r="1363" spans="4:7" x14ac:dyDescent="0.25">
      <c r="D1363" s="37"/>
      <c r="E1363" s="37"/>
      <c r="F1363" s="37"/>
      <c r="G1363" s="37"/>
    </row>
    <row r="1364" spans="4:7" x14ac:dyDescent="0.25">
      <c r="D1364" s="37"/>
      <c r="E1364" s="37"/>
      <c r="F1364" s="37"/>
      <c r="G1364" s="37"/>
    </row>
    <row r="1365" spans="4:7" x14ac:dyDescent="0.25">
      <c r="D1365" s="37"/>
      <c r="E1365" s="37"/>
      <c r="F1365" s="37"/>
      <c r="G1365" s="37"/>
    </row>
    <row r="1366" spans="4:7" x14ac:dyDescent="0.25">
      <c r="D1366" s="37"/>
      <c r="E1366" s="37"/>
      <c r="F1366" s="37"/>
      <c r="G1366" s="37"/>
    </row>
    <row r="1367" spans="4:7" x14ac:dyDescent="0.25">
      <c r="D1367" s="37"/>
      <c r="E1367" s="37"/>
      <c r="F1367" s="37"/>
      <c r="G1367" s="37"/>
    </row>
    <row r="1368" spans="4:7" x14ac:dyDescent="0.25">
      <c r="D1368" s="37"/>
      <c r="E1368" s="37"/>
      <c r="F1368" s="37"/>
      <c r="G1368" s="37"/>
    </row>
    <row r="1369" spans="4:7" x14ac:dyDescent="0.25">
      <c r="D1369" s="37"/>
      <c r="E1369" s="37"/>
      <c r="F1369" s="37"/>
      <c r="G1369" s="37"/>
    </row>
    <row r="1370" spans="4:7" x14ac:dyDescent="0.25">
      <c r="D1370" s="37"/>
      <c r="E1370" s="37"/>
      <c r="F1370" s="37"/>
      <c r="G1370" s="37"/>
    </row>
    <row r="1371" spans="4:7" x14ac:dyDescent="0.25">
      <c r="D1371" s="37"/>
      <c r="E1371" s="37"/>
      <c r="F1371" s="37"/>
      <c r="G1371" s="37"/>
    </row>
    <row r="1372" spans="4:7" x14ac:dyDescent="0.25">
      <c r="D1372" s="37"/>
      <c r="E1372" s="37"/>
      <c r="F1372" s="37"/>
      <c r="G1372" s="37"/>
    </row>
    <row r="1373" spans="4:7" x14ac:dyDescent="0.25">
      <c r="D1373" s="37"/>
      <c r="E1373" s="37"/>
      <c r="F1373" s="37"/>
      <c r="G1373" s="37"/>
    </row>
    <row r="1374" spans="4:7" x14ac:dyDescent="0.25">
      <c r="D1374" s="37"/>
      <c r="E1374" s="37"/>
      <c r="F1374" s="37"/>
      <c r="G1374" s="37"/>
    </row>
    <row r="1375" spans="4:7" x14ac:dyDescent="0.25">
      <c r="D1375" s="37"/>
      <c r="E1375" s="37"/>
      <c r="F1375" s="37"/>
      <c r="G1375" s="37"/>
    </row>
    <row r="1376" spans="4:7" x14ac:dyDescent="0.25">
      <c r="D1376" s="37"/>
      <c r="E1376" s="37"/>
      <c r="F1376" s="37"/>
      <c r="G1376" s="37"/>
    </row>
    <row r="1377" spans="4:7" x14ac:dyDescent="0.25">
      <c r="D1377" s="37"/>
      <c r="E1377" s="37"/>
      <c r="F1377" s="37"/>
      <c r="G1377" s="37"/>
    </row>
    <row r="1378" spans="4:7" x14ac:dyDescent="0.25">
      <c r="D1378" s="37"/>
      <c r="E1378" s="37"/>
      <c r="F1378" s="37"/>
      <c r="G1378" s="37"/>
    </row>
    <row r="1379" spans="4:7" x14ac:dyDescent="0.25">
      <c r="D1379" s="37"/>
      <c r="E1379" s="37"/>
      <c r="F1379" s="37"/>
      <c r="G1379" s="37"/>
    </row>
    <row r="1380" spans="4:7" x14ac:dyDescent="0.25">
      <c r="D1380" s="37"/>
      <c r="E1380" s="37"/>
      <c r="F1380" s="37"/>
      <c r="G1380" s="37"/>
    </row>
    <row r="1381" spans="4:7" x14ac:dyDescent="0.25">
      <c r="D1381" s="37"/>
      <c r="E1381" s="37"/>
      <c r="F1381" s="37"/>
      <c r="G1381" s="37"/>
    </row>
    <row r="1382" spans="4:7" x14ac:dyDescent="0.25">
      <c r="D1382" s="37"/>
      <c r="E1382" s="37"/>
      <c r="F1382" s="37"/>
      <c r="G1382" s="37"/>
    </row>
    <row r="1383" spans="4:7" x14ac:dyDescent="0.25">
      <c r="D1383" s="37"/>
      <c r="E1383" s="37"/>
      <c r="F1383" s="37"/>
      <c r="G1383" s="37"/>
    </row>
    <row r="1384" spans="4:7" x14ac:dyDescent="0.25">
      <c r="D1384" s="37"/>
      <c r="E1384" s="37"/>
      <c r="F1384" s="37"/>
      <c r="G1384" s="37"/>
    </row>
    <row r="1385" spans="4:7" x14ac:dyDescent="0.25">
      <c r="D1385" s="37"/>
      <c r="E1385" s="37"/>
      <c r="F1385" s="37"/>
      <c r="G1385" s="37"/>
    </row>
    <row r="1386" spans="4:7" x14ac:dyDescent="0.25">
      <c r="D1386" s="37"/>
      <c r="E1386" s="37"/>
      <c r="F1386" s="37"/>
      <c r="G1386" s="37"/>
    </row>
    <row r="1387" spans="4:7" x14ac:dyDescent="0.25">
      <c r="D1387" s="37"/>
      <c r="E1387" s="37"/>
      <c r="F1387" s="37"/>
      <c r="G1387" s="37"/>
    </row>
    <row r="1388" spans="4:7" x14ac:dyDescent="0.25">
      <c r="D1388" s="37"/>
      <c r="E1388" s="37"/>
      <c r="F1388" s="37"/>
      <c r="G1388" s="37"/>
    </row>
    <row r="1389" spans="4:7" x14ac:dyDescent="0.25">
      <c r="D1389" s="37"/>
      <c r="E1389" s="37"/>
      <c r="F1389" s="37"/>
      <c r="G1389" s="37"/>
    </row>
    <row r="1390" spans="4:7" x14ac:dyDescent="0.25">
      <c r="D1390" s="37"/>
      <c r="E1390" s="37"/>
      <c r="F1390" s="37"/>
      <c r="G1390" s="37"/>
    </row>
    <row r="1391" spans="4:7" x14ac:dyDescent="0.25">
      <c r="D1391" s="37"/>
      <c r="E1391" s="37"/>
      <c r="F1391" s="37"/>
      <c r="G1391" s="37"/>
    </row>
    <row r="1392" spans="4:7" x14ac:dyDescent="0.25">
      <c r="D1392" s="37"/>
      <c r="E1392" s="37"/>
      <c r="F1392" s="37"/>
      <c r="G1392" s="37"/>
    </row>
    <row r="1393" spans="4:7" x14ac:dyDescent="0.25">
      <c r="D1393" s="37"/>
      <c r="E1393" s="37"/>
      <c r="F1393" s="37"/>
      <c r="G1393" s="37"/>
    </row>
    <row r="1394" spans="4:7" x14ac:dyDescent="0.25">
      <c r="D1394" s="37"/>
      <c r="E1394" s="37"/>
      <c r="F1394" s="37"/>
      <c r="G1394" s="37"/>
    </row>
    <row r="1395" spans="4:7" x14ac:dyDescent="0.25">
      <c r="D1395" s="37"/>
      <c r="E1395" s="37"/>
      <c r="F1395" s="37"/>
      <c r="G1395" s="37"/>
    </row>
    <row r="1396" spans="4:7" x14ac:dyDescent="0.25">
      <c r="D1396" s="37"/>
      <c r="E1396" s="37"/>
      <c r="F1396" s="37"/>
      <c r="G1396" s="37"/>
    </row>
    <row r="1397" spans="4:7" x14ac:dyDescent="0.25">
      <c r="D1397" s="37"/>
      <c r="E1397" s="37"/>
      <c r="F1397" s="37"/>
      <c r="G1397" s="37"/>
    </row>
    <row r="1398" spans="4:7" x14ac:dyDescent="0.25">
      <c r="D1398" s="37"/>
      <c r="E1398" s="37"/>
      <c r="F1398" s="37"/>
      <c r="G1398" s="37"/>
    </row>
    <row r="1399" spans="4:7" x14ac:dyDescent="0.25">
      <c r="D1399" s="37"/>
      <c r="E1399" s="37"/>
      <c r="F1399" s="37"/>
      <c r="G1399" s="37"/>
    </row>
    <row r="1400" spans="4:7" x14ac:dyDescent="0.25">
      <c r="D1400" s="37"/>
      <c r="E1400" s="37"/>
      <c r="F1400" s="37"/>
      <c r="G1400" s="37"/>
    </row>
    <row r="1401" spans="4:7" x14ac:dyDescent="0.25">
      <c r="D1401" s="37"/>
      <c r="E1401" s="37"/>
      <c r="F1401" s="37"/>
      <c r="G1401" s="37"/>
    </row>
    <row r="1402" spans="4:7" x14ac:dyDescent="0.25">
      <c r="D1402" s="37"/>
      <c r="E1402" s="37"/>
      <c r="F1402" s="37"/>
      <c r="G1402" s="37"/>
    </row>
    <row r="1403" spans="4:7" x14ac:dyDescent="0.25">
      <c r="D1403" s="37"/>
      <c r="E1403" s="37"/>
      <c r="F1403" s="37"/>
      <c r="G1403" s="37"/>
    </row>
    <row r="1404" spans="4:7" x14ac:dyDescent="0.25">
      <c r="D1404" s="37"/>
      <c r="E1404" s="37"/>
      <c r="F1404" s="37"/>
      <c r="G1404" s="37"/>
    </row>
    <row r="1405" spans="4:7" x14ac:dyDescent="0.25">
      <c r="D1405" s="37"/>
      <c r="E1405" s="37"/>
      <c r="F1405" s="37"/>
      <c r="G1405" s="37"/>
    </row>
    <row r="1406" spans="4:7" x14ac:dyDescent="0.25">
      <c r="D1406" s="37"/>
      <c r="E1406" s="37"/>
      <c r="F1406" s="37"/>
      <c r="G1406" s="37"/>
    </row>
    <row r="1407" spans="4:7" x14ac:dyDescent="0.25">
      <c r="D1407" s="37"/>
      <c r="E1407" s="37"/>
      <c r="F1407" s="37"/>
      <c r="G1407" s="37"/>
    </row>
    <row r="1408" spans="4:7" x14ac:dyDescent="0.25">
      <c r="D1408" s="37"/>
      <c r="E1408" s="37"/>
      <c r="F1408" s="37"/>
      <c r="G1408" s="37"/>
    </row>
    <row r="1409" spans="4:7" x14ac:dyDescent="0.25">
      <c r="D1409" s="37"/>
      <c r="E1409" s="37"/>
      <c r="F1409" s="37"/>
      <c r="G1409" s="37"/>
    </row>
    <row r="1410" spans="4:7" x14ac:dyDescent="0.25">
      <c r="D1410" s="37"/>
      <c r="E1410" s="37"/>
      <c r="F1410" s="37"/>
      <c r="G1410" s="37"/>
    </row>
    <row r="1411" spans="4:7" x14ac:dyDescent="0.25">
      <c r="D1411" s="37"/>
      <c r="E1411" s="37"/>
      <c r="F1411" s="37"/>
      <c r="G1411" s="37"/>
    </row>
    <row r="1412" spans="4:7" x14ac:dyDescent="0.25">
      <c r="D1412" s="37"/>
      <c r="E1412" s="37"/>
      <c r="F1412" s="37"/>
      <c r="G1412" s="37"/>
    </row>
    <row r="1413" spans="4:7" x14ac:dyDescent="0.25">
      <c r="D1413" s="37"/>
      <c r="E1413" s="37"/>
      <c r="F1413" s="37"/>
      <c r="G1413" s="37"/>
    </row>
    <row r="1414" spans="4:7" x14ac:dyDescent="0.25">
      <c r="D1414" s="37"/>
      <c r="E1414" s="37"/>
      <c r="F1414" s="37"/>
      <c r="G1414" s="37"/>
    </row>
    <row r="1415" spans="4:7" x14ac:dyDescent="0.25">
      <c r="D1415" s="37"/>
      <c r="E1415" s="37"/>
      <c r="F1415" s="37"/>
      <c r="G1415" s="37"/>
    </row>
    <row r="1416" spans="4:7" x14ac:dyDescent="0.25">
      <c r="D1416" s="37"/>
      <c r="E1416" s="37"/>
      <c r="F1416" s="37"/>
      <c r="G1416" s="37"/>
    </row>
    <row r="1417" spans="4:7" x14ac:dyDescent="0.25">
      <c r="D1417" s="37"/>
      <c r="E1417" s="37"/>
      <c r="F1417" s="37"/>
      <c r="G1417" s="37"/>
    </row>
    <row r="1418" spans="4:7" x14ac:dyDescent="0.25">
      <c r="D1418" s="37"/>
      <c r="E1418" s="37"/>
      <c r="F1418" s="37"/>
      <c r="G1418" s="37"/>
    </row>
    <row r="1419" spans="4:7" x14ac:dyDescent="0.25">
      <c r="D1419" s="37"/>
      <c r="E1419" s="37"/>
      <c r="F1419" s="37"/>
      <c r="G1419" s="37"/>
    </row>
    <row r="1420" spans="4:7" x14ac:dyDescent="0.25">
      <c r="D1420" s="37"/>
      <c r="E1420" s="37"/>
      <c r="F1420" s="37"/>
      <c r="G1420" s="37"/>
    </row>
    <row r="1421" spans="4:7" x14ac:dyDescent="0.25">
      <c r="D1421" s="37"/>
      <c r="E1421" s="37"/>
      <c r="F1421" s="37"/>
      <c r="G1421" s="37"/>
    </row>
    <row r="1422" spans="4:7" x14ac:dyDescent="0.25">
      <c r="D1422" s="37"/>
      <c r="E1422" s="37"/>
      <c r="F1422" s="37"/>
      <c r="G1422" s="37"/>
    </row>
    <row r="1423" spans="4:7" x14ac:dyDescent="0.25">
      <c r="D1423" s="37"/>
      <c r="E1423" s="37"/>
      <c r="F1423" s="37"/>
      <c r="G1423" s="37"/>
    </row>
    <row r="1424" spans="4:7" x14ac:dyDescent="0.25">
      <c r="D1424" s="37"/>
      <c r="E1424" s="37"/>
      <c r="F1424" s="37"/>
      <c r="G1424" s="37"/>
    </row>
    <row r="1425" spans="4:7" x14ac:dyDescent="0.25">
      <c r="D1425" s="37"/>
      <c r="E1425" s="37"/>
      <c r="F1425" s="37"/>
      <c r="G1425" s="37"/>
    </row>
    <row r="1426" spans="4:7" x14ac:dyDescent="0.25">
      <c r="D1426" s="37"/>
      <c r="E1426" s="37"/>
      <c r="F1426" s="37"/>
      <c r="G1426" s="37"/>
    </row>
    <row r="1427" spans="4:7" x14ac:dyDescent="0.25">
      <c r="D1427" s="37"/>
      <c r="E1427" s="37"/>
      <c r="F1427" s="37"/>
      <c r="G1427" s="37"/>
    </row>
    <row r="1428" spans="4:7" x14ac:dyDescent="0.25">
      <c r="D1428" s="37"/>
      <c r="E1428" s="37"/>
      <c r="F1428" s="37"/>
      <c r="G1428" s="37"/>
    </row>
    <row r="1429" spans="4:7" x14ac:dyDescent="0.25">
      <c r="D1429" s="37"/>
      <c r="E1429" s="37"/>
      <c r="F1429" s="37"/>
      <c r="G1429" s="37"/>
    </row>
    <row r="1430" spans="4:7" x14ac:dyDescent="0.25">
      <c r="D1430" s="37"/>
      <c r="E1430" s="37"/>
      <c r="F1430" s="37"/>
      <c r="G1430" s="37"/>
    </row>
    <row r="1431" spans="4:7" x14ac:dyDescent="0.25">
      <c r="D1431" s="37"/>
      <c r="E1431" s="37"/>
      <c r="F1431" s="37"/>
      <c r="G1431" s="37"/>
    </row>
    <row r="1432" spans="4:7" x14ac:dyDescent="0.25">
      <c r="D1432" s="37"/>
      <c r="E1432" s="37"/>
      <c r="F1432" s="37"/>
      <c r="G1432" s="37"/>
    </row>
    <row r="1433" spans="4:7" x14ac:dyDescent="0.25">
      <c r="D1433" s="37"/>
      <c r="E1433" s="37"/>
      <c r="F1433" s="37"/>
      <c r="G1433" s="37"/>
    </row>
    <row r="1434" spans="4:7" x14ac:dyDescent="0.25">
      <c r="D1434" s="37"/>
      <c r="E1434" s="37"/>
      <c r="F1434" s="37"/>
      <c r="G1434" s="37"/>
    </row>
    <row r="1435" spans="4:7" x14ac:dyDescent="0.25">
      <c r="D1435" s="37"/>
      <c r="E1435" s="37"/>
      <c r="F1435" s="37"/>
      <c r="G1435" s="37"/>
    </row>
    <row r="1436" spans="4:7" x14ac:dyDescent="0.25">
      <c r="D1436" s="37"/>
      <c r="E1436" s="37"/>
      <c r="F1436" s="37"/>
      <c r="G1436" s="37"/>
    </row>
    <row r="1437" spans="4:7" x14ac:dyDescent="0.25">
      <c r="D1437" s="37"/>
      <c r="E1437" s="37"/>
      <c r="F1437" s="37"/>
      <c r="G1437" s="37"/>
    </row>
    <row r="1438" spans="4:7" x14ac:dyDescent="0.25">
      <c r="D1438" s="37"/>
      <c r="E1438" s="37"/>
      <c r="F1438" s="37"/>
      <c r="G1438" s="37"/>
    </row>
    <row r="1439" spans="4:7" x14ac:dyDescent="0.25">
      <c r="D1439" s="37"/>
      <c r="E1439" s="37"/>
      <c r="F1439" s="37"/>
      <c r="G1439" s="37"/>
    </row>
    <row r="1440" spans="4:7" x14ac:dyDescent="0.25">
      <c r="D1440" s="37"/>
      <c r="E1440" s="37"/>
      <c r="F1440" s="37"/>
      <c r="G1440" s="37"/>
    </row>
    <row r="1441" spans="4:7" x14ac:dyDescent="0.25">
      <c r="D1441" s="37"/>
      <c r="E1441" s="37"/>
      <c r="F1441" s="37"/>
      <c r="G1441" s="37"/>
    </row>
    <row r="1442" spans="4:7" x14ac:dyDescent="0.25">
      <c r="D1442" s="37"/>
      <c r="E1442" s="37"/>
      <c r="F1442" s="37"/>
      <c r="G1442" s="37"/>
    </row>
    <row r="1443" spans="4:7" x14ac:dyDescent="0.25">
      <c r="D1443" s="37"/>
      <c r="E1443" s="37"/>
      <c r="F1443" s="37"/>
      <c r="G1443" s="37"/>
    </row>
    <row r="1444" spans="4:7" x14ac:dyDescent="0.25">
      <c r="D1444" s="37"/>
      <c r="E1444" s="37"/>
      <c r="F1444" s="37"/>
      <c r="G1444" s="37"/>
    </row>
    <row r="1445" spans="4:7" x14ac:dyDescent="0.25">
      <c r="D1445" s="37"/>
      <c r="E1445" s="37"/>
      <c r="F1445" s="37"/>
      <c r="G1445" s="37"/>
    </row>
    <row r="1446" spans="4:7" x14ac:dyDescent="0.25">
      <c r="D1446" s="37"/>
      <c r="E1446" s="37"/>
      <c r="F1446" s="37"/>
      <c r="G1446" s="37"/>
    </row>
    <row r="1447" spans="4:7" x14ac:dyDescent="0.25">
      <c r="D1447" s="37"/>
      <c r="E1447" s="37"/>
      <c r="F1447" s="37"/>
      <c r="G1447" s="37"/>
    </row>
    <row r="1448" spans="4:7" x14ac:dyDescent="0.25">
      <c r="D1448" s="37"/>
      <c r="E1448" s="37"/>
      <c r="F1448" s="37"/>
      <c r="G1448" s="37"/>
    </row>
    <row r="1449" spans="4:7" x14ac:dyDescent="0.25">
      <c r="D1449" s="37"/>
      <c r="E1449" s="37"/>
      <c r="F1449" s="37"/>
      <c r="G1449" s="37"/>
    </row>
    <row r="1450" spans="4:7" x14ac:dyDescent="0.25">
      <c r="D1450" s="37"/>
      <c r="E1450" s="37"/>
      <c r="F1450" s="37"/>
      <c r="G1450" s="37"/>
    </row>
    <row r="1451" spans="4:7" x14ac:dyDescent="0.25">
      <c r="D1451" s="37"/>
      <c r="E1451" s="37"/>
      <c r="F1451" s="37"/>
      <c r="G1451" s="37"/>
    </row>
    <row r="1452" spans="4:7" x14ac:dyDescent="0.25">
      <c r="D1452" s="37"/>
      <c r="E1452" s="37"/>
      <c r="F1452" s="37"/>
      <c r="G1452" s="37"/>
    </row>
    <row r="1453" spans="4:7" x14ac:dyDescent="0.25">
      <c r="D1453" s="37"/>
      <c r="E1453" s="37"/>
      <c r="F1453" s="37"/>
      <c r="G1453" s="37"/>
    </row>
    <row r="1454" spans="4:7" x14ac:dyDescent="0.25">
      <c r="D1454" s="37"/>
      <c r="E1454" s="37"/>
      <c r="F1454" s="37"/>
      <c r="G1454" s="37"/>
    </row>
    <row r="1455" spans="4:7" x14ac:dyDescent="0.25">
      <c r="D1455" s="37"/>
      <c r="E1455" s="37"/>
      <c r="F1455" s="37"/>
      <c r="G1455" s="37"/>
    </row>
    <row r="1456" spans="4:7" x14ac:dyDescent="0.25">
      <c r="D1456" s="37"/>
      <c r="E1456" s="37"/>
      <c r="F1456" s="37"/>
      <c r="G1456" s="37"/>
    </row>
    <row r="1457" spans="4:7" x14ac:dyDescent="0.25">
      <c r="D1457" s="37"/>
      <c r="E1457" s="37"/>
      <c r="F1457" s="37"/>
      <c r="G1457" s="37"/>
    </row>
    <row r="1458" spans="4:7" x14ac:dyDescent="0.25">
      <c r="D1458" s="37"/>
      <c r="E1458" s="37"/>
      <c r="F1458" s="37"/>
      <c r="G1458" s="37"/>
    </row>
    <row r="1459" spans="4:7" x14ac:dyDescent="0.25">
      <c r="D1459" s="37"/>
      <c r="E1459" s="37"/>
      <c r="F1459" s="37"/>
      <c r="G1459" s="37"/>
    </row>
    <row r="1460" spans="4:7" x14ac:dyDescent="0.25">
      <c r="D1460" s="37"/>
      <c r="E1460" s="37"/>
      <c r="F1460" s="37"/>
      <c r="G1460" s="37"/>
    </row>
    <row r="1461" spans="4:7" x14ac:dyDescent="0.25">
      <c r="D1461" s="37"/>
      <c r="E1461" s="37"/>
      <c r="F1461" s="37"/>
      <c r="G1461" s="37"/>
    </row>
    <row r="1462" spans="4:7" x14ac:dyDescent="0.25">
      <c r="D1462" s="37"/>
      <c r="E1462" s="37"/>
      <c r="F1462" s="37"/>
      <c r="G1462" s="37"/>
    </row>
    <row r="1463" spans="4:7" x14ac:dyDescent="0.25">
      <c r="D1463" s="37"/>
      <c r="E1463" s="37"/>
      <c r="F1463" s="37"/>
      <c r="G1463" s="37"/>
    </row>
    <row r="1464" spans="4:7" x14ac:dyDescent="0.25">
      <c r="D1464" s="37"/>
      <c r="E1464" s="37"/>
      <c r="F1464" s="37"/>
      <c r="G1464" s="37"/>
    </row>
    <row r="1465" spans="4:7" x14ac:dyDescent="0.25">
      <c r="D1465" s="37"/>
      <c r="E1465" s="37"/>
      <c r="F1465" s="37"/>
      <c r="G1465" s="37"/>
    </row>
    <row r="1466" spans="4:7" x14ac:dyDescent="0.25">
      <c r="D1466" s="37"/>
      <c r="E1466" s="37"/>
      <c r="F1466" s="37"/>
      <c r="G1466" s="37"/>
    </row>
    <row r="1467" spans="4:7" x14ac:dyDescent="0.25">
      <c r="D1467" s="37"/>
      <c r="E1467" s="37"/>
      <c r="F1467" s="37"/>
      <c r="G1467" s="37"/>
    </row>
    <row r="1468" spans="4:7" x14ac:dyDescent="0.25">
      <c r="D1468" s="37"/>
      <c r="E1468" s="37"/>
      <c r="F1468" s="37"/>
      <c r="G1468" s="37"/>
    </row>
    <row r="1469" spans="4:7" x14ac:dyDescent="0.25">
      <c r="D1469" s="37"/>
      <c r="E1469" s="37"/>
      <c r="F1469" s="37"/>
      <c r="G1469" s="37"/>
    </row>
    <row r="1470" spans="4:7" x14ac:dyDescent="0.25">
      <c r="D1470" s="37"/>
      <c r="E1470" s="37"/>
      <c r="F1470" s="37"/>
      <c r="G1470" s="37"/>
    </row>
    <row r="1471" spans="4:7" x14ac:dyDescent="0.25">
      <c r="D1471" s="37"/>
      <c r="E1471" s="37"/>
      <c r="F1471" s="37"/>
      <c r="G1471" s="37"/>
    </row>
    <row r="1472" spans="4:7" x14ac:dyDescent="0.25">
      <c r="D1472" s="37"/>
      <c r="E1472" s="37"/>
      <c r="F1472" s="37"/>
      <c r="G1472" s="37"/>
    </row>
    <row r="1473" spans="4:7" x14ac:dyDescent="0.25">
      <c r="D1473" s="37"/>
      <c r="E1473" s="37"/>
      <c r="F1473" s="37"/>
      <c r="G1473" s="37"/>
    </row>
    <row r="1474" spans="4:7" x14ac:dyDescent="0.25">
      <c r="D1474" s="37"/>
      <c r="E1474" s="37"/>
      <c r="F1474" s="37"/>
      <c r="G1474" s="37"/>
    </row>
    <row r="1475" spans="4:7" x14ac:dyDescent="0.25">
      <c r="D1475" s="37"/>
      <c r="E1475" s="37"/>
      <c r="F1475" s="37"/>
      <c r="G1475" s="37"/>
    </row>
    <row r="1476" spans="4:7" x14ac:dyDescent="0.25">
      <c r="D1476" s="37"/>
      <c r="E1476" s="37"/>
      <c r="F1476" s="37"/>
      <c r="G1476" s="37"/>
    </row>
    <row r="1477" spans="4:7" x14ac:dyDescent="0.25">
      <c r="D1477" s="37"/>
      <c r="E1477" s="37"/>
      <c r="F1477" s="37"/>
      <c r="G1477" s="37"/>
    </row>
    <row r="1478" spans="4:7" x14ac:dyDescent="0.25">
      <c r="D1478" s="37"/>
      <c r="E1478" s="37"/>
      <c r="F1478" s="37"/>
      <c r="G1478" s="37"/>
    </row>
    <row r="1479" spans="4:7" x14ac:dyDescent="0.25">
      <c r="D1479" s="37"/>
      <c r="E1479" s="37"/>
      <c r="F1479" s="37"/>
      <c r="G1479" s="37"/>
    </row>
    <row r="1480" spans="4:7" x14ac:dyDescent="0.25">
      <c r="D1480" s="37"/>
      <c r="E1480" s="37"/>
      <c r="F1480" s="37"/>
      <c r="G1480" s="37"/>
    </row>
    <row r="1481" spans="4:7" x14ac:dyDescent="0.25">
      <c r="D1481" s="37"/>
      <c r="E1481" s="37"/>
      <c r="F1481" s="37"/>
      <c r="G1481" s="37"/>
    </row>
    <row r="1482" spans="4:7" x14ac:dyDescent="0.25">
      <c r="D1482" s="37"/>
      <c r="E1482" s="37"/>
      <c r="F1482" s="37"/>
      <c r="G1482" s="37"/>
    </row>
    <row r="1483" spans="4:7" x14ac:dyDescent="0.25">
      <c r="D1483" s="37"/>
      <c r="E1483" s="37"/>
      <c r="F1483" s="37"/>
      <c r="G1483" s="37"/>
    </row>
    <row r="1484" spans="4:7" x14ac:dyDescent="0.25">
      <c r="D1484" s="37"/>
      <c r="E1484" s="37"/>
      <c r="F1484" s="37"/>
      <c r="G1484" s="37"/>
    </row>
    <row r="1485" spans="4:7" x14ac:dyDescent="0.25">
      <c r="D1485" s="37"/>
      <c r="E1485" s="37"/>
      <c r="F1485" s="37"/>
      <c r="G1485" s="37"/>
    </row>
    <row r="1486" spans="4:7" x14ac:dyDescent="0.25">
      <c r="D1486" s="37"/>
      <c r="E1486" s="37"/>
      <c r="F1486" s="37"/>
      <c r="G1486" s="37"/>
    </row>
    <row r="1487" spans="4:7" x14ac:dyDescent="0.25">
      <c r="D1487" s="37"/>
      <c r="E1487" s="37"/>
      <c r="F1487" s="37"/>
      <c r="G1487" s="37"/>
    </row>
    <row r="1488" spans="4:7" x14ac:dyDescent="0.25">
      <c r="D1488" s="37"/>
      <c r="E1488" s="37"/>
      <c r="F1488" s="37"/>
      <c r="G1488" s="37"/>
    </row>
    <row r="1489" spans="4:7" x14ac:dyDescent="0.25">
      <c r="D1489" s="37"/>
      <c r="E1489" s="37"/>
      <c r="F1489" s="37"/>
      <c r="G1489" s="37"/>
    </row>
    <row r="1490" spans="4:7" x14ac:dyDescent="0.25">
      <c r="D1490" s="37"/>
      <c r="E1490" s="37"/>
      <c r="F1490" s="37"/>
      <c r="G1490" s="37"/>
    </row>
    <row r="1491" spans="4:7" x14ac:dyDescent="0.25">
      <c r="D1491" s="37"/>
      <c r="E1491" s="37"/>
      <c r="F1491" s="37"/>
      <c r="G1491" s="37"/>
    </row>
    <row r="1492" spans="4:7" x14ac:dyDescent="0.25">
      <c r="D1492" s="37"/>
      <c r="E1492" s="37"/>
      <c r="F1492" s="37"/>
      <c r="G1492" s="37"/>
    </row>
    <row r="1493" spans="4:7" x14ac:dyDescent="0.25">
      <c r="D1493" s="37"/>
      <c r="E1493" s="37"/>
      <c r="F1493" s="37"/>
      <c r="G1493" s="37"/>
    </row>
    <row r="1494" spans="4:7" x14ac:dyDescent="0.25">
      <c r="D1494" s="37"/>
      <c r="E1494" s="37"/>
      <c r="F1494" s="37"/>
      <c r="G1494" s="37"/>
    </row>
    <row r="1495" spans="4:7" x14ac:dyDescent="0.25">
      <c r="D1495" s="37"/>
      <c r="E1495" s="37"/>
      <c r="F1495" s="37"/>
      <c r="G1495" s="37"/>
    </row>
    <row r="1496" spans="4:7" x14ac:dyDescent="0.25">
      <c r="D1496" s="37"/>
      <c r="E1496" s="37"/>
      <c r="F1496" s="37"/>
      <c r="G1496" s="37"/>
    </row>
    <row r="1497" spans="4:7" x14ac:dyDescent="0.25">
      <c r="D1497" s="37"/>
      <c r="E1497" s="37"/>
      <c r="F1497" s="37"/>
      <c r="G1497" s="37"/>
    </row>
    <row r="1498" spans="4:7" x14ac:dyDescent="0.25">
      <c r="D1498" s="37"/>
      <c r="E1498" s="37"/>
      <c r="F1498" s="37"/>
      <c r="G1498" s="37"/>
    </row>
    <row r="1499" spans="4:7" x14ac:dyDescent="0.25">
      <c r="D1499" s="37"/>
      <c r="E1499" s="37"/>
      <c r="F1499" s="37"/>
      <c r="G1499" s="37"/>
    </row>
    <row r="1500" spans="4:7" x14ac:dyDescent="0.25">
      <c r="D1500" s="37"/>
      <c r="E1500" s="37"/>
      <c r="F1500" s="37"/>
      <c r="G1500" s="37"/>
    </row>
    <row r="1501" spans="4:7" x14ac:dyDescent="0.25">
      <c r="D1501" s="37"/>
      <c r="E1501" s="37"/>
      <c r="F1501" s="37"/>
      <c r="G1501" s="37"/>
    </row>
    <row r="1502" spans="4:7" x14ac:dyDescent="0.25">
      <c r="D1502" s="37"/>
      <c r="E1502" s="37"/>
      <c r="F1502" s="37"/>
      <c r="G1502" s="37"/>
    </row>
    <row r="1503" spans="4:7" x14ac:dyDescent="0.25">
      <c r="D1503" s="37"/>
      <c r="E1503" s="37"/>
      <c r="F1503" s="37"/>
      <c r="G1503" s="37"/>
    </row>
    <row r="1504" spans="4:7" x14ac:dyDescent="0.25">
      <c r="D1504" s="37"/>
      <c r="E1504" s="37"/>
      <c r="F1504" s="37"/>
      <c r="G1504" s="37"/>
    </row>
    <row r="1505" spans="4:7" x14ac:dyDescent="0.25">
      <c r="D1505" s="37"/>
      <c r="E1505" s="37"/>
      <c r="F1505" s="37"/>
      <c r="G1505" s="37"/>
    </row>
    <row r="1506" spans="4:7" x14ac:dyDescent="0.25">
      <c r="D1506" s="37"/>
      <c r="E1506" s="37"/>
      <c r="F1506" s="37"/>
      <c r="G1506" s="37"/>
    </row>
    <row r="1507" spans="4:7" x14ac:dyDescent="0.25">
      <c r="D1507" s="37"/>
      <c r="E1507" s="37"/>
      <c r="F1507" s="37"/>
      <c r="G1507" s="37"/>
    </row>
    <row r="1508" spans="4:7" x14ac:dyDescent="0.25">
      <c r="D1508" s="37"/>
      <c r="E1508" s="37"/>
      <c r="F1508" s="37"/>
      <c r="G1508" s="37"/>
    </row>
    <row r="1509" spans="4:7" x14ac:dyDescent="0.25">
      <c r="D1509" s="37"/>
      <c r="E1509" s="37"/>
      <c r="F1509" s="37"/>
      <c r="G1509" s="37"/>
    </row>
    <row r="1510" spans="4:7" x14ac:dyDescent="0.25">
      <c r="D1510" s="37"/>
      <c r="E1510" s="37"/>
      <c r="F1510" s="37"/>
      <c r="G1510" s="37"/>
    </row>
    <row r="1511" spans="4:7" x14ac:dyDescent="0.25">
      <c r="D1511" s="37"/>
      <c r="E1511" s="37"/>
      <c r="F1511" s="37"/>
      <c r="G1511" s="37"/>
    </row>
    <row r="1512" spans="4:7" x14ac:dyDescent="0.25">
      <c r="D1512" s="37"/>
      <c r="E1512" s="37"/>
      <c r="F1512" s="37"/>
      <c r="G1512" s="37"/>
    </row>
    <row r="1513" spans="4:7" x14ac:dyDescent="0.25">
      <c r="D1513" s="37"/>
      <c r="E1513" s="37"/>
      <c r="F1513" s="37"/>
      <c r="G1513" s="37"/>
    </row>
    <row r="1514" spans="4:7" x14ac:dyDescent="0.25">
      <c r="D1514" s="37"/>
      <c r="E1514" s="37"/>
      <c r="F1514" s="37"/>
      <c r="G1514" s="37"/>
    </row>
    <row r="1515" spans="4:7" x14ac:dyDescent="0.25">
      <c r="D1515" s="37"/>
      <c r="E1515" s="37"/>
      <c r="F1515" s="37"/>
      <c r="G1515" s="37"/>
    </row>
    <row r="1516" spans="4:7" x14ac:dyDescent="0.25">
      <c r="D1516" s="37"/>
      <c r="E1516" s="37"/>
      <c r="F1516" s="37"/>
      <c r="G1516" s="37"/>
    </row>
    <row r="1517" spans="4:7" x14ac:dyDescent="0.25">
      <c r="D1517" s="37"/>
      <c r="E1517" s="37"/>
      <c r="F1517" s="37"/>
      <c r="G1517" s="37"/>
    </row>
    <row r="1518" spans="4:7" x14ac:dyDescent="0.25">
      <c r="D1518" s="37"/>
      <c r="E1518" s="37"/>
      <c r="F1518" s="37"/>
      <c r="G1518" s="37"/>
    </row>
    <row r="1519" spans="4:7" x14ac:dyDescent="0.25">
      <c r="D1519" s="37"/>
      <c r="E1519" s="37"/>
      <c r="F1519" s="37"/>
      <c r="G1519" s="37"/>
    </row>
    <row r="1520" spans="4:7" x14ac:dyDescent="0.25">
      <c r="D1520" s="37"/>
      <c r="E1520" s="37"/>
      <c r="F1520" s="37"/>
      <c r="G1520" s="37"/>
    </row>
    <row r="1521" spans="4:7" x14ac:dyDescent="0.25">
      <c r="D1521" s="37"/>
      <c r="E1521" s="37"/>
      <c r="F1521" s="37"/>
      <c r="G1521" s="37"/>
    </row>
    <row r="1522" spans="4:7" x14ac:dyDescent="0.25">
      <c r="D1522" s="37"/>
      <c r="E1522" s="37"/>
      <c r="F1522" s="37"/>
      <c r="G1522" s="37"/>
    </row>
    <row r="1523" spans="4:7" x14ac:dyDescent="0.25">
      <c r="D1523" s="37"/>
      <c r="E1523" s="37"/>
      <c r="F1523" s="37"/>
      <c r="G1523" s="37"/>
    </row>
    <row r="1524" spans="4:7" x14ac:dyDescent="0.25">
      <c r="D1524" s="37"/>
      <c r="E1524" s="37"/>
      <c r="F1524" s="37"/>
      <c r="G1524" s="37"/>
    </row>
    <row r="1525" spans="4:7" x14ac:dyDescent="0.25">
      <c r="D1525" s="37"/>
      <c r="E1525" s="37"/>
      <c r="F1525" s="37"/>
      <c r="G1525" s="37"/>
    </row>
    <row r="1526" spans="4:7" x14ac:dyDescent="0.25">
      <c r="D1526" s="37"/>
      <c r="E1526" s="37"/>
      <c r="F1526" s="37"/>
      <c r="G1526" s="37"/>
    </row>
    <row r="1527" spans="4:7" x14ac:dyDescent="0.25">
      <c r="D1527" s="37"/>
      <c r="E1527" s="37"/>
      <c r="F1527" s="37"/>
      <c r="G1527" s="37"/>
    </row>
    <row r="1528" spans="4:7" x14ac:dyDescent="0.25">
      <c r="D1528" s="37"/>
      <c r="E1528" s="37"/>
      <c r="F1528" s="37"/>
      <c r="G1528" s="37"/>
    </row>
    <row r="1529" spans="4:7" x14ac:dyDescent="0.25">
      <c r="D1529" s="37"/>
      <c r="E1529" s="37"/>
      <c r="F1529" s="37"/>
      <c r="G1529" s="37"/>
    </row>
    <row r="1530" spans="4:7" x14ac:dyDescent="0.25">
      <c r="D1530" s="37"/>
      <c r="E1530" s="37"/>
      <c r="F1530" s="37"/>
      <c r="G1530" s="37"/>
    </row>
    <row r="1531" spans="4:7" x14ac:dyDescent="0.25">
      <c r="D1531" s="37"/>
      <c r="E1531" s="37"/>
      <c r="F1531" s="37"/>
      <c r="G1531" s="37"/>
    </row>
    <row r="1532" spans="4:7" x14ac:dyDescent="0.25">
      <c r="D1532" s="37"/>
      <c r="E1532" s="37"/>
      <c r="F1532" s="37"/>
      <c r="G1532" s="37"/>
    </row>
    <row r="1533" spans="4:7" x14ac:dyDescent="0.25">
      <c r="D1533" s="37"/>
      <c r="E1533" s="37"/>
      <c r="F1533" s="37"/>
      <c r="G1533" s="37"/>
    </row>
    <row r="1534" spans="4:7" x14ac:dyDescent="0.25">
      <c r="D1534" s="37"/>
      <c r="E1534" s="37"/>
      <c r="F1534" s="37"/>
      <c r="G1534" s="37"/>
    </row>
    <row r="1535" spans="4:7" x14ac:dyDescent="0.25">
      <c r="D1535" s="37"/>
      <c r="E1535" s="37"/>
      <c r="F1535" s="37"/>
      <c r="G1535" s="37"/>
    </row>
    <row r="1536" spans="4:7" x14ac:dyDescent="0.25">
      <c r="D1536" s="37"/>
      <c r="E1536" s="37"/>
      <c r="F1536" s="37"/>
      <c r="G1536" s="37"/>
    </row>
    <row r="1537" spans="4:7" x14ac:dyDescent="0.25">
      <c r="D1537" s="37"/>
      <c r="E1537" s="37"/>
      <c r="F1537" s="37"/>
      <c r="G1537" s="37"/>
    </row>
    <row r="1538" spans="4:7" x14ac:dyDescent="0.25">
      <c r="D1538" s="37"/>
      <c r="E1538" s="37"/>
      <c r="F1538" s="37"/>
      <c r="G1538" s="37"/>
    </row>
    <row r="1539" spans="4:7" x14ac:dyDescent="0.25">
      <c r="D1539" s="37"/>
      <c r="E1539" s="37"/>
      <c r="F1539" s="37"/>
      <c r="G1539" s="37"/>
    </row>
    <row r="1540" spans="4:7" x14ac:dyDescent="0.25">
      <c r="D1540" s="37"/>
      <c r="E1540" s="37"/>
      <c r="F1540" s="37"/>
      <c r="G1540" s="37"/>
    </row>
    <row r="1541" spans="4:7" x14ac:dyDescent="0.25">
      <c r="D1541" s="37"/>
      <c r="E1541" s="37"/>
      <c r="F1541" s="37"/>
      <c r="G1541" s="37"/>
    </row>
    <row r="1542" spans="4:7" x14ac:dyDescent="0.25">
      <c r="D1542" s="37"/>
      <c r="E1542" s="37"/>
      <c r="F1542" s="37"/>
      <c r="G1542" s="37"/>
    </row>
    <row r="1543" spans="4:7" x14ac:dyDescent="0.25">
      <c r="D1543" s="37"/>
      <c r="E1543" s="37"/>
      <c r="F1543" s="37"/>
      <c r="G1543" s="37"/>
    </row>
    <row r="1544" spans="4:7" x14ac:dyDescent="0.25">
      <c r="D1544" s="37"/>
      <c r="E1544" s="37"/>
      <c r="F1544" s="37"/>
      <c r="G1544" s="37"/>
    </row>
    <row r="1545" spans="4:7" x14ac:dyDescent="0.25">
      <c r="D1545" s="37"/>
      <c r="E1545" s="37"/>
      <c r="F1545" s="37"/>
      <c r="G1545" s="37"/>
    </row>
    <row r="1546" spans="4:7" x14ac:dyDescent="0.25">
      <c r="D1546" s="37"/>
      <c r="E1546" s="37"/>
      <c r="F1546" s="37"/>
      <c r="G1546" s="37"/>
    </row>
    <row r="1547" spans="4:7" x14ac:dyDescent="0.25">
      <c r="D1547" s="37"/>
      <c r="E1547" s="37"/>
      <c r="F1547" s="37"/>
      <c r="G1547" s="37"/>
    </row>
    <row r="1548" spans="4:7" x14ac:dyDescent="0.25">
      <c r="D1548" s="37"/>
      <c r="E1548" s="37"/>
      <c r="F1548" s="37"/>
      <c r="G1548" s="37"/>
    </row>
    <row r="1549" spans="4:7" x14ac:dyDescent="0.25">
      <c r="D1549" s="37"/>
      <c r="E1549" s="37"/>
      <c r="F1549" s="37"/>
      <c r="G1549" s="37"/>
    </row>
    <row r="1550" spans="4:7" x14ac:dyDescent="0.25">
      <c r="D1550" s="37"/>
      <c r="E1550" s="37"/>
      <c r="F1550" s="37"/>
      <c r="G1550" s="37"/>
    </row>
    <row r="1551" spans="4:7" x14ac:dyDescent="0.25">
      <c r="D1551" s="37"/>
      <c r="E1551" s="37"/>
      <c r="F1551" s="37"/>
      <c r="G1551" s="37"/>
    </row>
    <row r="1552" spans="4:7" x14ac:dyDescent="0.25">
      <c r="D1552" s="37"/>
      <c r="E1552" s="37"/>
      <c r="F1552" s="37"/>
      <c r="G1552" s="37"/>
    </row>
    <row r="1553" spans="4:7" x14ac:dyDescent="0.25">
      <c r="D1553" s="37"/>
      <c r="E1553" s="37"/>
      <c r="F1553" s="37"/>
      <c r="G1553" s="37"/>
    </row>
    <row r="1554" spans="4:7" x14ac:dyDescent="0.25">
      <c r="D1554" s="37"/>
      <c r="E1554" s="37"/>
      <c r="F1554" s="37"/>
      <c r="G1554" s="37"/>
    </row>
    <row r="1555" spans="4:7" x14ac:dyDescent="0.25">
      <c r="D1555" s="37"/>
      <c r="E1555" s="37"/>
      <c r="F1555" s="37"/>
      <c r="G1555" s="37"/>
    </row>
    <row r="1556" spans="4:7" x14ac:dyDescent="0.25">
      <c r="D1556" s="37"/>
      <c r="E1556" s="37"/>
      <c r="F1556" s="37"/>
      <c r="G1556" s="37"/>
    </row>
    <row r="1557" spans="4:7" x14ac:dyDescent="0.25">
      <c r="D1557" s="37"/>
      <c r="E1557" s="37"/>
      <c r="F1557" s="37"/>
      <c r="G1557" s="37"/>
    </row>
    <row r="1558" spans="4:7" x14ac:dyDescent="0.25">
      <c r="D1558" s="37"/>
      <c r="E1558" s="37"/>
      <c r="F1558" s="37"/>
      <c r="G1558" s="37"/>
    </row>
    <row r="1559" spans="4:7" x14ac:dyDescent="0.25">
      <c r="D1559" s="37"/>
      <c r="E1559" s="37"/>
      <c r="F1559" s="37"/>
      <c r="G1559" s="37"/>
    </row>
    <row r="1560" spans="4:7" x14ac:dyDescent="0.25">
      <c r="D1560" s="37"/>
      <c r="E1560" s="37"/>
      <c r="F1560" s="37"/>
      <c r="G1560" s="37"/>
    </row>
    <row r="1561" spans="4:7" x14ac:dyDescent="0.25">
      <c r="D1561" s="37"/>
      <c r="E1561" s="37"/>
      <c r="F1561" s="37"/>
      <c r="G1561" s="37"/>
    </row>
    <row r="1562" spans="4:7" x14ac:dyDescent="0.25">
      <c r="D1562" s="37"/>
      <c r="E1562" s="37"/>
      <c r="F1562" s="37"/>
      <c r="G1562" s="37"/>
    </row>
    <row r="1563" spans="4:7" x14ac:dyDescent="0.25">
      <c r="D1563" s="37"/>
      <c r="E1563" s="37"/>
      <c r="F1563" s="37"/>
      <c r="G1563" s="37"/>
    </row>
    <row r="1564" spans="4:7" x14ac:dyDescent="0.25">
      <c r="D1564" s="37"/>
      <c r="E1564" s="37"/>
      <c r="F1564" s="37"/>
      <c r="G1564" s="37"/>
    </row>
    <row r="1565" spans="4:7" x14ac:dyDescent="0.25">
      <c r="D1565" s="37"/>
      <c r="E1565" s="37"/>
      <c r="F1565" s="37"/>
      <c r="G1565" s="37"/>
    </row>
    <row r="1566" spans="4:7" x14ac:dyDescent="0.25">
      <c r="D1566" s="37"/>
      <c r="E1566" s="37"/>
      <c r="F1566" s="37"/>
      <c r="G1566" s="37"/>
    </row>
    <row r="1567" spans="4:7" x14ac:dyDescent="0.25">
      <c r="D1567" s="37"/>
      <c r="E1567" s="37"/>
      <c r="F1567" s="37"/>
      <c r="G1567" s="37"/>
    </row>
    <row r="1568" spans="4:7" x14ac:dyDescent="0.25">
      <c r="D1568" s="37"/>
      <c r="E1568" s="37"/>
      <c r="F1568" s="37"/>
      <c r="G1568" s="37"/>
    </row>
    <row r="1569" spans="4:7" x14ac:dyDescent="0.25">
      <c r="D1569" s="37"/>
      <c r="E1569" s="37"/>
      <c r="F1569" s="37"/>
      <c r="G1569" s="37"/>
    </row>
    <row r="1570" spans="4:7" x14ac:dyDescent="0.25">
      <c r="D1570" s="37"/>
      <c r="E1570" s="37"/>
      <c r="F1570" s="37"/>
      <c r="G1570" s="37"/>
    </row>
    <row r="1571" spans="4:7" x14ac:dyDescent="0.25">
      <c r="D1571" s="37"/>
      <c r="E1571" s="37"/>
      <c r="F1571" s="37"/>
      <c r="G1571" s="37"/>
    </row>
    <row r="1572" spans="4:7" x14ac:dyDescent="0.25">
      <c r="D1572" s="37"/>
      <c r="E1572" s="37"/>
      <c r="F1572" s="37"/>
      <c r="G1572" s="37"/>
    </row>
    <row r="1573" spans="4:7" x14ac:dyDescent="0.25">
      <c r="D1573" s="37"/>
      <c r="E1573" s="37"/>
      <c r="F1573" s="37"/>
      <c r="G1573" s="37"/>
    </row>
    <row r="1574" spans="4:7" x14ac:dyDescent="0.25">
      <c r="D1574" s="37"/>
      <c r="E1574" s="37"/>
      <c r="F1574" s="37"/>
      <c r="G1574" s="37"/>
    </row>
    <row r="1575" spans="4:7" x14ac:dyDescent="0.25">
      <c r="D1575" s="37"/>
      <c r="E1575" s="37"/>
      <c r="F1575" s="37"/>
      <c r="G1575" s="37"/>
    </row>
    <row r="1576" spans="4:7" x14ac:dyDescent="0.25">
      <c r="D1576" s="37"/>
      <c r="E1576" s="37"/>
      <c r="F1576" s="37"/>
      <c r="G1576" s="37"/>
    </row>
    <row r="1577" spans="4:7" x14ac:dyDescent="0.25">
      <c r="D1577" s="37"/>
      <c r="E1577" s="37"/>
      <c r="F1577" s="37"/>
      <c r="G1577" s="37"/>
    </row>
    <row r="1578" spans="4:7" x14ac:dyDescent="0.25">
      <c r="D1578" s="37"/>
      <c r="E1578" s="37"/>
      <c r="F1578" s="37"/>
      <c r="G1578" s="37"/>
    </row>
    <row r="1579" spans="4:7" x14ac:dyDescent="0.25">
      <c r="D1579" s="37"/>
      <c r="E1579" s="37"/>
      <c r="F1579" s="37"/>
      <c r="G1579" s="37"/>
    </row>
    <row r="1580" spans="4:7" x14ac:dyDescent="0.25">
      <c r="D1580" s="37"/>
      <c r="E1580" s="37"/>
      <c r="F1580" s="37"/>
      <c r="G1580" s="37"/>
    </row>
    <row r="1581" spans="4:7" x14ac:dyDescent="0.25">
      <c r="D1581" s="37"/>
      <c r="E1581" s="37"/>
      <c r="F1581" s="37"/>
      <c r="G1581" s="37"/>
    </row>
    <row r="1582" spans="4:7" x14ac:dyDescent="0.25">
      <c r="D1582" s="37"/>
      <c r="E1582" s="37"/>
      <c r="F1582" s="37"/>
      <c r="G1582" s="37"/>
    </row>
    <row r="1583" spans="4:7" x14ac:dyDescent="0.25">
      <c r="D1583" s="37"/>
      <c r="E1583" s="37"/>
      <c r="F1583" s="37"/>
      <c r="G1583" s="37"/>
    </row>
    <row r="1584" spans="4:7" x14ac:dyDescent="0.25">
      <c r="D1584" s="37"/>
      <c r="E1584" s="37"/>
      <c r="F1584" s="37"/>
      <c r="G1584" s="37"/>
    </row>
    <row r="1585" spans="4:7" x14ac:dyDescent="0.25">
      <c r="D1585" s="37"/>
      <c r="E1585" s="37"/>
      <c r="F1585" s="37"/>
      <c r="G1585" s="37"/>
    </row>
    <row r="1586" spans="4:7" x14ac:dyDescent="0.25">
      <c r="D1586" s="37"/>
      <c r="E1586" s="37"/>
      <c r="F1586" s="37"/>
      <c r="G1586" s="37"/>
    </row>
    <row r="1587" spans="4:7" x14ac:dyDescent="0.25">
      <c r="D1587" s="37"/>
      <c r="E1587" s="37"/>
      <c r="F1587" s="37"/>
      <c r="G1587" s="37"/>
    </row>
    <row r="1588" spans="4:7" x14ac:dyDescent="0.25">
      <c r="D1588" s="37"/>
      <c r="E1588" s="37"/>
      <c r="F1588" s="37"/>
      <c r="G1588" s="37"/>
    </row>
    <row r="1589" spans="4:7" x14ac:dyDescent="0.25">
      <c r="D1589" s="37"/>
      <c r="E1589" s="37"/>
      <c r="F1589" s="37"/>
      <c r="G1589" s="37"/>
    </row>
    <row r="1590" spans="4:7" x14ac:dyDescent="0.25">
      <c r="D1590" s="37"/>
      <c r="E1590" s="37"/>
      <c r="F1590" s="37"/>
      <c r="G1590" s="37"/>
    </row>
    <row r="1591" spans="4:7" x14ac:dyDescent="0.25">
      <c r="D1591" s="37"/>
      <c r="E1591" s="37"/>
      <c r="F1591" s="37"/>
      <c r="G1591" s="37"/>
    </row>
    <row r="1592" spans="4:7" x14ac:dyDescent="0.25">
      <c r="D1592" s="37"/>
      <c r="E1592" s="37"/>
      <c r="F1592" s="37"/>
      <c r="G1592" s="37"/>
    </row>
    <row r="1593" spans="4:7" x14ac:dyDescent="0.25">
      <c r="D1593" s="37"/>
      <c r="E1593" s="37"/>
      <c r="F1593" s="37"/>
      <c r="G1593" s="37"/>
    </row>
    <row r="1594" spans="4:7" x14ac:dyDescent="0.25">
      <c r="D1594" s="37"/>
      <c r="E1594" s="37"/>
      <c r="F1594" s="37"/>
      <c r="G1594" s="37"/>
    </row>
    <row r="1595" spans="4:7" x14ac:dyDescent="0.25">
      <c r="D1595" s="37"/>
      <c r="E1595" s="37"/>
      <c r="F1595" s="37"/>
      <c r="G1595" s="37"/>
    </row>
    <row r="1596" spans="4:7" x14ac:dyDescent="0.25">
      <c r="D1596" s="37"/>
      <c r="E1596" s="37"/>
      <c r="F1596" s="37"/>
      <c r="G1596" s="37"/>
    </row>
    <row r="1597" spans="4:7" x14ac:dyDescent="0.25">
      <c r="D1597" s="37"/>
      <c r="E1597" s="37"/>
      <c r="F1597" s="37"/>
      <c r="G1597" s="37"/>
    </row>
    <row r="1598" spans="4:7" x14ac:dyDescent="0.25">
      <c r="D1598" s="37"/>
      <c r="E1598" s="37"/>
      <c r="F1598" s="37"/>
      <c r="G1598" s="37"/>
    </row>
    <row r="1599" spans="4:7" x14ac:dyDescent="0.25">
      <c r="D1599" s="37"/>
      <c r="E1599" s="37"/>
      <c r="F1599" s="37"/>
      <c r="G1599" s="37"/>
    </row>
    <row r="1600" spans="4:7" x14ac:dyDescent="0.25">
      <c r="D1600" s="37"/>
      <c r="E1600" s="37"/>
      <c r="F1600" s="37"/>
      <c r="G1600" s="37"/>
    </row>
    <row r="1601" spans="4:7" x14ac:dyDescent="0.25">
      <c r="D1601" s="37"/>
      <c r="E1601" s="37"/>
      <c r="F1601" s="37"/>
      <c r="G1601" s="37"/>
    </row>
    <row r="1602" spans="4:7" x14ac:dyDescent="0.25">
      <c r="D1602" s="37"/>
      <c r="E1602" s="37"/>
      <c r="F1602" s="37"/>
      <c r="G1602" s="37"/>
    </row>
    <row r="1603" spans="4:7" x14ac:dyDescent="0.25">
      <c r="D1603" s="37"/>
      <c r="E1603" s="37"/>
      <c r="F1603" s="37"/>
      <c r="G1603" s="37"/>
    </row>
    <row r="1604" spans="4:7" x14ac:dyDescent="0.25">
      <c r="D1604" s="37"/>
      <c r="E1604" s="37"/>
      <c r="F1604" s="37"/>
      <c r="G1604" s="37"/>
    </row>
    <row r="1605" spans="4:7" x14ac:dyDescent="0.25">
      <c r="D1605" s="37"/>
      <c r="E1605" s="37"/>
      <c r="F1605" s="37"/>
      <c r="G1605" s="37"/>
    </row>
    <row r="1606" spans="4:7" x14ac:dyDescent="0.25">
      <c r="D1606" s="37"/>
      <c r="E1606" s="37"/>
      <c r="F1606" s="37"/>
      <c r="G1606" s="37"/>
    </row>
    <row r="1607" spans="4:7" x14ac:dyDescent="0.25">
      <c r="D1607" s="37"/>
      <c r="E1607" s="37"/>
      <c r="F1607" s="37"/>
      <c r="G1607" s="37"/>
    </row>
    <row r="1608" spans="4:7" x14ac:dyDescent="0.25">
      <c r="D1608" s="37"/>
      <c r="E1608" s="37"/>
      <c r="F1608" s="37"/>
      <c r="G1608" s="37"/>
    </row>
    <row r="1609" spans="4:7" x14ac:dyDescent="0.25">
      <c r="D1609" s="37"/>
      <c r="E1609" s="37"/>
      <c r="F1609" s="37"/>
      <c r="G1609" s="37"/>
    </row>
    <row r="1610" spans="4:7" x14ac:dyDescent="0.25">
      <c r="D1610" s="37"/>
      <c r="E1610" s="37"/>
      <c r="F1610" s="37"/>
      <c r="G1610" s="37"/>
    </row>
    <row r="1611" spans="4:7" x14ac:dyDescent="0.25">
      <c r="D1611" s="37"/>
      <c r="E1611" s="37"/>
      <c r="F1611" s="37"/>
      <c r="G1611" s="37"/>
    </row>
    <row r="1612" spans="4:7" x14ac:dyDescent="0.25">
      <c r="D1612" s="37"/>
      <c r="E1612" s="37"/>
      <c r="F1612" s="37"/>
      <c r="G1612" s="37"/>
    </row>
    <row r="1613" spans="4:7" x14ac:dyDescent="0.25">
      <c r="D1613" s="37"/>
      <c r="E1613" s="37"/>
      <c r="F1613" s="37"/>
      <c r="G1613" s="37"/>
    </row>
    <row r="1614" spans="4:7" x14ac:dyDescent="0.25">
      <c r="D1614" s="37"/>
      <c r="E1614" s="37"/>
      <c r="F1614" s="37"/>
      <c r="G1614" s="37"/>
    </row>
    <row r="1615" spans="4:7" x14ac:dyDescent="0.25">
      <c r="D1615" s="37"/>
      <c r="E1615" s="37"/>
      <c r="F1615" s="37"/>
      <c r="G1615" s="37"/>
    </row>
    <row r="1616" spans="4:7" x14ac:dyDescent="0.25">
      <c r="D1616" s="37"/>
      <c r="E1616" s="37"/>
      <c r="F1616" s="37"/>
      <c r="G1616" s="37"/>
    </row>
    <row r="1617" spans="4:7" x14ac:dyDescent="0.25">
      <c r="D1617" s="37"/>
      <c r="E1617" s="37"/>
      <c r="F1617" s="37"/>
      <c r="G1617" s="37"/>
    </row>
    <row r="1618" spans="4:7" x14ac:dyDescent="0.25">
      <c r="D1618" s="37"/>
      <c r="E1618" s="37"/>
      <c r="F1618" s="37"/>
      <c r="G1618" s="37"/>
    </row>
    <row r="1619" spans="4:7" x14ac:dyDescent="0.25">
      <c r="D1619" s="37"/>
      <c r="E1619" s="37"/>
      <c r="F1619" s="37"/>
      <c r="G1619" s="37"/>
    </row>
    <row r="1620" spans="4:7" x14ac:dyDescent="0.25">
      <c r="D1620" s="37"/>
      <c r="E1620" s="37"/>
      <c r="F1620" s="37"/>
      <c r="G1620" s="37"/>
    </row>
    <row r="1621" spans="4:7" x14ac:dyDescent="0.25">
      <c r="D1621" s="37"/>
      <c r="E1621" s="37"/>
      <c r="F1621" s="37"/>
      <c r="G1621" s="37"/>
    </row>
    <row r="1622" spans="4:7" x14ac:dyDescent="0.25">
      <c r="D1622" s="37"/>
      <c r="E1622" s="37"/>
      <c r="F1622" s="37"/>
      <c r="G1622" s="37"/>
    </row>
    <row r="1623" spans="4:7" x14ac:dyDescent="0.25">
      <c r="D1623" s="37"/>
      <c r="E1623" s="37"/>
      <c r="F1623" s="37"/>
      <c r="G1623" s="37"/>
    </row>
    <row r="1624" spans="4:7" x14ac:dyDescent="0.25">
      <c r="D1624" s="37"/>
      <c r="E1624" s="37"/>
      <c r="F1624" s="37"/>
      <c r="G1624" s="37"/>
    </row>
    <row r="1625" spans="4:7" x14ac:dyDescent="0.25">
      <c r="D1625" s="37"/>
      <c r="E1625" s="37"/>
      <c r="F1625" s="37"/>
      <c r="G1625" s="37"/>
    </row>
    <row r="1626" spans="4:7" x14ac:dyDescent="0.25">
      <c r="D1626" s="37"/>
      <c r="E1626" s="37"/>
      <c r="F1626" s="37"/>
      <c r="G1626" s="37"/>
    </row>
    <row r="1627" spans="4:7" x14ac:dyDescent="0.25">
      <c r="D1627" s="37"/>
      <c r="E1627" s="37"/>
      <c r="F1627" s="37"/>
      <c r="G1627" s="37"/>
    </row>
    <row r="1628" spans="4:7" x14ac:dyDescent="0.25">
      <c r="D1628" s="37"/>
      <c r="E1628" s="37"/>
      <c r="F1628" s="37"/>
      <c r="G1628" s="37"/>
    </row>
    <row r="1629" spans="4:7" x14ac:dyDescent="0.25">
      <c r="D1629" s="37"/>
      <c r="E1629" s="37"/>
      <c r="F1629" s="37"/>
      <c r="G1629" s="37"/>
    </row>
    <row r="1630" spans="4:7" x14ac:dyDescent="0.25">
      <c r="D1630" s="37"/>
      <c r="E1630" s="37"/>
      <c r="F1630" s="37"/>
      <c r="G1630" s="37"/>
    </row>
    <row r="1631" spans="4:7" x14ac:dyDescent="0.25">
      <c r="D1631" s="37"/>
      <c r="E1631" s="37"/>
      <c r="F1631" s="37"/>
      <c r="G1631" s="37"/>
    </row>
    <row r="1632" spans="4:7" x14ac:dyDescent="0.25">
      <c r="D1632" s="37"/>
      <c r="E1632" s="37"/>
      <c r="F1632" s="37"/>
      <c r="G1632" s="37"/>
    </row>
    <row r="1633" spans="4:7" x14ac:dyDescent="0.25">
      <c r="D1633" s="37"/>
      <c r="E1633" s="37"/>
      <c r="F1633" s="37"/>
      <c r="G1633" s="37"/>
    </row>
    <row r="1634" spans="4:7" x14ac:dyDescent="0.25">
      <c r="D1634" s="37"/>
      <c r="E1634" s="37"/>
      <c r="F1634" s="37"/>
      <c r="G1634" s="37"/>
    </row>
    <row r="1635" spans="4:7" x14ac:dyDescent="0.25">
      <c r="D1635" s="37"/>
      <c r="E1635" s="37"/>
      <c r="F1635" s="37"/>
      <c r="G1635" s="37"/>
    </row>
    <row r="1636" spans="4:7" x14ac:dyDescent="0.25">
      <c r="D1636" s="37"/>
      <c r="E1636" s="37"/>
      <c r="F1636" s="37"/>
      <c r="G1636" s="37"/>
    </row>
    <row r="1637" spans="4:7" x14ac:dyDescent="0.25">
      <c r="D1637" s="37"/>
      <c r="E1637" s="37"/>
      <c r="F1637" s="37"/>
      <c r="G1637" s="37"/>
    </row>
    <row r="1638" spans="4:7" x14ac:dyDescent="0.25">
      <c r="D1638" s="37"/>
      <c r="E1638" s="37"/>
      <c r="F1638" s="37"/>
      <c r="G1638" s="37"/>
    </row>
    <row r="1639" spans="4:7" x14ac:dyDescent="0.25">
      <c r="D1639" s="37"/>
      <c r="E1639" s="37"/>
      <c r="F1639" s="37"/>
      <c r="G1639" s="37"/>
    </row>
    <row r="1640" spans="4:7" x14ac:dyDescent="0.25">
      <c r="D1640" s="37"/>
      <c r="E1640" s="37"/>
      <c r="F1640" s="37"/>
      <c r="G1640" s="37"/>
    </row>
    <row r="1641" spans="4:7" x14ac:dyDescent="0.25">
      <c r="D1641" s="37"/>
      <c r="E1641" s="37"/>
      <c r="F1641" s="37"/>
      <c r="G1641" s="37"/>
    </row>
    <row r="1642" spans="4:7" x14ac:dyDescent="0.25">
      <c r="D1642" s="37"/>
      <c r="E1642" s="37"/>
      <c r="F1642" s="37"/>
      <c r="G1642" s="37"/>
    </row>
    <row r="1643" spans="4:7" x14ac:dyDescent="0.25">
      <c r="D1643" s="37"/>
      <c r="E1643" s="37"/>
      <c r="F1643" s="37"/>
      <c r="G1643" s="37"/>
    </row>
    <row r="1644" spans="4:7" x14ac:dyDescent="0.25">
      <c r="D1644" s="37"/>
      <c r="E1644" s="37"/>
      <c r="F1644" s="37"/>
      <c r="G1644" s="37"/>
    </row>
    <row r="1645" spans="4:7" x14ac:dyDescent="0.25">
      <c r="D1645" s="37"/>
      <c r="E1645" s="37"/>
      <c r="F1645" s="37"/>
      <c r="G1645" s="37"/>
    </row>
    <row r="1646" spans="4:7" x14ac:dyDescent="0.25">
      <c r="D1646" s="37"/>
      <c r="E1646" s="37"/>
      <c r="F1646" s="37"/>
      <c r="G1646" s="37"/>
    </row>
    <row r="1647" spans="4:7" x14ac:dyDescent="0.25">
      <c r="D1647" s="37"/>
      <c r="E1647" s="37"/>
      <c r="F1647" s="37"/>
      <c r="G1647" s="37"/>
    </row>
    <row r="1648" spans="4:7" x14ac:dyDescent="0.25">
      <c r="D1648" s="37"/>
      <c r="E1648" s="37"/>
      <c r="F1648" s="37"/>
      <c r="G1648" s="37"/>
    </row>
    <row r="1649" spans="4:7" x14ac:dyDescent="0.25">
      <c r="D1649" s="37"/>
      <c r="E1649" s="37"/>
      <c r="F1649" s="37"/>
      <c r="G1649" s="37"/>
    </row>
    <row r="1650" spans="4:7" x14ac:dyDescent="0.25">
      <c r="D1650" s="37"/>
      <c r="E1650" s="37"/>
      <c r="F1650" s="37"/>
      <c r="G1650" s="37"/>
    </row>
    <row r="1651" spans="4:7" x14ac:dyDescent="0.25">
      <c r="D1651" s="37"/>
      <c r="E1651" s="37"/>
      <c r="F1651" s="37"/>
      <c r="G1651" s="37"/>
    </row>
    <row r="1652" spans="4:7" x14ac:dyDescent="0.25">
      <c r="D1652" s="37"/>
      <c r="E1652" s="37"/>
      <c r="F1652" s="37"/>
      <c r="G1652" s="37"/>
    </row>
    <row r="1653" spans="4:7" x14ac:dyDescent="0.25">
      <c r="D1653" s="37"/>
      <c r="E1653" s="37"/>
      <c r="F1653" s="37"/>
      <c r="G1653" s="37"/>
    </row>
    <row r="1654" spans="4:7" x14ac:dyDescent="0.25">
      <c r="D1654" s="37"/>
      <c r="E1654" s="37"/>
      <c r="F1654" s="37"/>
      <c r="G1654" s="37"/>
    </row>
    <row r="1655" spans="4:7" x14ac:dyDescent="0.25">
      <c r="D1655" s="37"/>
      <c r="E1655" s="37"/>
      <c r="F1655" s="37"/>
      <c r="G1655" s="37"/>
    </row>
    <row r="1656" spans="4:7" x14ac:dyDescent="0.25">
      <c r="D1656" s="37"/>
      <c r="E1656" s="37"/>
      <c r="F1656" s="37"/>
      <c r="G1656" s="37"/>
    </row>
    <row r="1657" spans="4:7" x14ac:dyDescent="0.25">
      <c r="D1657" s="37"/>
      <c r="E1657" s="37"/>
      <c r="F1657" s="37"/>
      <c r="G1657" s="37"/>
    </row>
    <row r="1658" spans="4:7" x14ac:dyDescent="0.25">
      <c r="D1658" s="37"/>
      <c r="E1658" s="37"/>
      <c r="F1658" s="37"/>
      <c r="G1658" s="37"/>
    </row>
    <row r="1659" spans="4:7" x14ac:dyDescent="0.25">
      <c r="D1659" s="37"/>
      <c r="E1659" s="37"/>
      <c r="F1659" s="37"/>
      <c r="G1659" s="37"/>
    </row>
    <row r="1660" spans="4:7" x14ac:dyDescent="0.25">
      <c r="D1660" s="37"/>
      <c r="E1660" s="37"/>
      <c r="F1660" s="37"/>
      <c r="G1660" s="37"/>
    </row>
    <row r="1661" spans="4:7" x14ac:dyDescent="0.25">
      <c r="D1661" s="37"/>
      <c r="E1661" s="37"/>
      <c r="F1661" s="37"/>
      <c r="G1661" s="37"/>
    </row>
    <row r="1662" spans="4:7" x14ac:dyDescent="0.25">
      <c r="D1662" s="37"/>
      <c r="E1662" s="37"/>
      <c r="F1662" s="37"/>
      <c r="G1662" s="37"/>
    </row>
    <row r="1663" spans="4:7" x14ac:dyDescent="0.25">
      <c r="D1663" s="37"/>
      <c r="E1663" s="37"/>
      <c r="F1663" s="37"/>
      <c r="G1663" s="37"/>
    </row>
    <row r="1664" spans="4:7" x14ac:dyDescent="0.25">
      <c r="D1664" s="37"/>
      <c r="E1664" s="37"/>
      <c r="F1664" s="37"/>
      <c r="G1664" s="37"/>
    </row>
    <row r="1665" spans="4:7" x14ac:dyDescent="0.25">
      <c r="D1665" s="37"/>
      <c r="E1665" s="37"/>
      <c r="F1665" s="37"/>
      <c r="G1665" s="37"/>
    </row>
    <row r="1666" spans="4:7" x14ac:dyDescent="0.25">
      <c r="D1666" s="37"/>
      <c r="E1666" s="37"/>
      <c r="F1666" s="37"/>
      <c r="G1666" s="37"/>
    </row>
    <row r="1667" spans="4:7" x14ac:dyDescent="0.25">
      <c r="D1667" s="37"/>
      <c r="E1667" s="37"/>
      <c r="F1667" s="37"/>
      <c r="G1667" s="37"/>
    </row>
    <row r="1668" spans="4:7" x14ac:dyDescent="0.25">
      <c r="D1668" s="37"/>
      <c r="E1668" s="37"/>
      <c r="F1668" s="37"/>
      <c r="G1668" s="37"/>
    </row>
    <row r="1669" spans="4:7" x14ac:dyDescent="0.25">
      <c r="D1669" s="37"/>
      <c r="E1669" s="37"/>
      <c r="F1669" s="37"/>
      <c r="G1669" s="37"/>
    </row>
    <row r="1670" spans="4:7" x14ac:dyDescent="0.25">
      <c r="D1670" s="37"/>
      <c r="E1670" s="37"/>
      <c r="F1670" s="37"/>
      <c r="G1670" s="37"/>
    </row>
    <row r="1671" spans="4:7" x14ac:dyDescent="0.25">
      <c r="D1671" s="37"/>
      <c r="E1671" s="37"/>
      <c r="F1671" s="37"/>
      <c r="G1671" s="37"/>
    </row>
    <row r="1672" spans="4:7" x14ac:dyDescent="0.25">
      <c r="D1672" s="37"/>
      <c r="E1672" s="37"/>
      <c r="F1672" s="37"/>
      <c r="G1672" s="37"/>
    </row>
    <row r="1673" spans="4:7" x14ac:dyDescent="0.25">
      <c r="D1673" s="37"/>
      <c r="E1673" s="37"/>
      <c r="F1673" s="37"/>
      <c r="G1673" s="37"/>
    </row>
    <row r="1674" spans="4:7" x14ac:dyDescent="0.25">
      <c r="D1674" s="37"/>
      <c r="E1674" s="37"/>
      <c r="F1674" s="37"/>
      <c r="G1674" s="37"/>
    </row>
    <row r="1675" spans="4:7" x14ac:dyDescent="0.25">
      <c r="D1675" s="37"/>
      <c r="E1675" s="37"/>
      <c r="F1675" s="37"/>
      <c r="G1675" s="37"/>
    </row>
    <row r="1676" spans="4:7" x14ac:dyDescent="0.25">
      <c r="D1676" s="37"/>
      <c r="E1676" s="37"/>
      <c r="F1676" s="37"/>
      <c r="G1676" s="37"/>
    </row>
    <row r="1677" spans="4:7" x14ac:dyDescent="0.25">
      <c r="D1677" s="37"/>
      <c r="E1677" s="37"/>
      <c r="F1677" s="37"/>
      <c r="G1677" s="37"/>
    </row>
    <row r="1678" spans="4:7" x14ac:dyDescent="0.25">
      <c r="D1678" s="37"/>
      <c r="E1678" s="37"/>
      <c r="F1678" s="37"/>
      <c r="G1678" s="37"/>
    </row>
    <row r="1679" spans="4:7" x14ac:dyDescent="0.25">
      <c r="D1679" s="37"/>
      <c r="E1679" s="37"/>
      <c r="F1679" s="37"/>
      <c r="G1679" s="37"/>
    </row>
    <row r="1680" spans="4:7" x14ac:dyDescent="0.25">
      <c r="D1680" s="37"/>
      <c r="E1680" s="37"/>
      <c r="F1680" s="37"/>
      <c r="G1680" s="37"/>
    </row>
    <row r="1681" spans="4:7" x14ac:dyDescent="0.25">
      <c r="D1681" s="37"/>
      <c r="E1681" s="37"/>
      <c r="F1681" s="37"/>
      <c r="G1681" s="37"/>
    </row>
    <row r="1682" spans="4:7" x14ac:dyDescent="0.25">
      <c r="D1682" s="37"/>
      <c r="E1682" s="37"/>
      <c r="F1682" s="37"/>
      <c r="G1682" s="37"/>
    </row>
    <row r="1683" spans="4:7" x14ac:dyDescent="0.25">
      <c r="D1683" s="37"/>
      <c r="E1683" s="37"/>
      <c r="F1683" s="37"/>
      <c r="G1683" s="37"/>
    </row>
    <row r="1684" spans="4:7" x14ac:dyDescent="0.25">
      <c r="D1684" s="37"/>
      <c r="E1684" s="37"/>
      <c r="F1684" s="37"/>
      <c r="G1684" s="37"/>
    </row>
    <row r="1685" spans="4:7" x14ac:dyDescent="0.25">
      <c r="D1685" s="37"/>
      <c r="E1685" s="37"/>
      <c r="F1685" s="37"/>
      <c r="G1685" s="37"/>
    </row>
    <row r="1686" spans="4:7" x14ac:dyDescent="0.25">
      <c r="D1686" s="37"/>
      <c r="E1686" s="37"/>
      <c r="F1686" s="37"/>
      <c r="G1686" s="37"/>
    </row>
    <row r="1687" spans="4:7" x14ac:dyDescent="0.25">
      <c r="D1687" s="37"/>
      <c r="E1687" s="37"/>
      <c r="F1687" s="37"/>
      <c r="G1687" s="37"/>
    </row>
    <row r="1688" spans="4:7" x14ac:dyDescent="0.25">
      <c r="D1688" s="37"/>
      <c r="E1688" s="37"/>
      <c r="F1688" s="37"/>
      <c r="G1688" s="37"/>
    </row>
    <row r="1689" spans="4:7" x14ac:dyDescent="0.25">
      <c r="D1689" s="37"/>
      <c r="E1689" s="37"/>
      <c r="F1689" s="37"/>
      <c r="G1689" s="37"/>
    </row>
    <row r="1690" spans="4:7" x14ac:dyDescent="0.25">
      <c r="D1690" s="37"/>
      <c r="E1690" s="37"/>
      <c r="F1690" s="37"/>
      <c r="G1690" s="37"/>
    </row>
    <row r="1691" spans="4:7" x14ac:dyDescent="0.25">
      <c r="D1691" s="37"/>
      <c r="E1691" s="37"/>
      <c r="F1691" s="37"/>
      <c r="G1691" s="37"/>
    </row>
    <row r="1692" spans="4:7" x14ac:dyDescent="0.25">
      <c r="D1692" s="37"/>
      <c r="E1692" s="37"/>
      <c r="F1692" s="37"/>
      <c r="G1692" s="37"/>
    </row>
    <row r="1693" spans="4:7" x14ac:dyDescent="0.25">
      <c r="D1693" s="37"/>
      <c r="E1693" s="37"/>
      <c r="F1693" s="37"/>
      <c r="G1693" s="37"/>
    </row>
    <row r="1694" spans="4:7" x14ac:dyDescent="0.25">
      <c r="D1694" s="37"/>
      <c r="E1694" s="37"/>
      <c r="F1694" s="37"/>
      <c r="G1694" s="37"/>
    </row>
    <row r="1695" spans="4:7" x14ac:dyDescent="0.25">
      <c r="D1695" s="37"/>
      <c r="E1695" s="37"/>
      <c r="F1695" s="37"/>
      <c r="G1695" s="37"/>
    </row>
    <row r="1696" spans="4:7" x14ac:dyDescent="0.25">
      <c r="D1696" s="37"/>
      <c r="E1696" s="37"/>
      <c r="F1696" s="37"/>
      <c r="G1696" s="37"/>
    </row>
    <row r="1697" spans="4:7" x14ac:dyDescent="0.25">
      <c r="D1697" s="37"/>
      <c r="E1697" s="37"/>
      <c r="F1697" s="37"/>
      <c r="G1697" s="37"/>
    </row>
    <row r="1698" spans="4:7" x14ac:dyDescent="0.25">
      <c r="D1698" s="37"/>
      <c r="E1698" s="37"/>
      <c r="F1698" s="37"/>
      <c r="G1698" s="37"/>
    </row>
    <row r="1699" spans="4:7" x14ac:dyDescent="0.25">
      <c r="D1699" s="37"/>
      <c r="E1699" s="37"/>
      <c r="F1699" s="37"/>
      <c r="G1699" s="37"/>
    </row>
    <row r="1700" spans="4:7" x14ac:dyDescent="0.25">
      <c r="D1700" s="37"/>
      <c r="E1700" s="37"/>
      <c r="F1700" s="37"/>
      <c r="G1700" s="37"/>
    </row>
    <row r="1701" spans="4:7" x14ac:dyDescent="0.25">
      <c r="D1701" s="37"/>
      <c r="E1701" s="37"/>
      <c r="F1701" s="37"/>
      <c r="G1701" s="37"/>
    </row>
    <row r="1702" spans="4:7" x14ac:dyDescent="0.25">
      <c r="D1702" s="37"/>
      <c r="E1702" s="37"/>
      <c r="F1702" s="37"/>
      <c r="G1702" s="37"/>
    </row>
    <row r="1703" spans="4:7" x14ac:dyDescent="0.25">
      <c r="D1703" s="37"/>
      <c r="E1703" s="37"/>
      <c r="F1703" s="37"/>
      <c r="G1703" s="37"/>
    </row>
    <row r="1704" spans="4:7" x14ac:dyDescent="0.25">
      <c r="D1704" s="37"/>
      <c r="E1704" s="37"/>
      <c r="F1704" s="37"/>
      <c r="G1704" s="37"/>
    </row>
    <row r="1705" spans="4:7" x14ac:dyDescent="0.25">
      <c r="D1705" s="37"/>
      <c r="E1705" s="37"/>
      <c r="F1705" s="37"/>
      <c r="G1705" s="37"/>
    </row>
    <row r="1706" spans="4:7" x14ac:dyDescent="0.25">
      <c r="D1706" s="37"/>
      <c r="E1706" s="37"/>
      <c r="F1706" s="37"/>
      <c r="G1706" s="37"/>
    </row>
    <row r="1707" spans="4:7" x14ac:dyDescent="0.25">
      <c r="D1707" s="37"/>
      <c r="E1707" s="37"/>
      <c r="F1707" s="37"/>
      <c r="G1707" s="37"/>
    </row>
    <row r="1708" spans="4:7" x14ac:dyDescent="0.25">
      <c r="D1708" s="37"/>
      <c r="E1708" s="37"/>
      <c r="F1708" s="37"/>
      <c r="G1708" s="37"/>
    </row>
    <row r="1709" spans="4:7" x14ac:dyDescent="0.25">
      <c r="D1709" s="37"/>
      <c r="E1709" s="37"/>
      <c r="F1709" s="37"/>
      <c r="G1709" s="37"/>
    </row>
    <row r="1710" spans="4:7" x14ac:dyDescent="0.25">
      <c r="D1710" s="37"/>
      <c r="E1710" s="37"/>
      <c r="F1710" s="37"/>
      <c r="G1710" s="37"/>
    </row>
    <row r="1711" spans="4:7" x14ac:dyDescent="0.25">
      <c r="D1711" s="37"/>
      <c r="E1711" s="37"/>
      <c r="F1711" s="37"/>
      <c r="G1711" s="37"/>
    </row>
    <row r="1712" spans="4:7" x14ac:dyDescent="0.25">
      <c r="D1712" s="37"/>
      <c r="E1712" s="37"/>
      <c r="F1712" s="37"/>
      <c r="G1712" s="37"/>
    </row>
    <row r="1713" spans="4:7" x14ac:dyDescent="0.25">
      <c r="D1713" s="37"/>
      <c r="E1713" s="37"/>
      <c r="F1713" s="37"/>
      <c r="G1713" s="37"/>
    </row>
    <row r="1714" spans="4:7" x14ac:dyDescent="0.25">
      <c r="D1714" s="37"/>
      <c r="E1714" s="37"/>
      <c r="F1714" s="37"/>
      <c r="G1714" s="37"/>
    </row>
    <row r="1715" spans="4:7" x14ac:dyDescent="0.25">
      <c r="D1715" s="37"/>
      <c r="E1715" s="37"/>
      <c r="F1715" s="37"/>
      <c r="G1715" s="37"/>
    </row>
    <row r="1716" spans="4:7" x14ac:dyDescent="0.25">
      <c r="D1716" s="37"/>
      <c r="E1716" s="37"/>
      <c r="F1716" s="37"/>
      <c r="G1716" s="37"/>
    </row>
    <row r="1717" spans="4:7" x14ac:dyDescent="0.25">
      <c r="D1717" s="37"/>
      <c r="E1717" s="37"/>
      <c r="F1717" s="37"/>
      <c r="G1717" s="37"/>
    </row>
    <row r="1718" spans="4:7" x14ac:dyDescent="0.25">
      <c r="D1718" s="37"/>
      <c r="E1718" s="37"/>
      <c r="F1718" s="37"/>
      <c r="G1718" s="37"/>
    </row>
    <row r="1719" spans="4:7" x14ac:dyDescent="0.25">
      <c r="D1719" s="37"/>
      <c r="E1719" s="37"/>
      <c r="F1719" s="37"/>
      <c r="G1719" s="37"/>
    </row>
    <row r="1720" spans="4:7" x14ac:dyDescent="0.25">
      <c r="D1720" s="37"/>
      <c r="E1720" s="37"/>
      <c r="F1720" s="37"/>
      <c r="G1720" s="37"/>
    </row>
    <row r="1721" spans="4:7" x14ac:dyDescent="0.25">
      <c r="D1721" s="37"/>
      <c r="E1721" s="37"/>
      <c r="F1721" s="37"/>
      <c r="G1721" s="37"/>
    </row>
    <row r="1722" spans="4:7" x14ac:dyDescent="0.25">
      <c r="D1722" s="37"/>
      <c r="E1722" s="37"/>
      <c r="F1722" s="37"/>
      <c r="G1722" s="37"/>
    </row>
    <row r="1723" spans="4:7" x14ac:dyDescent="0.25">
      <c r="D1723" s="37"/>
      <c r="E1723" s="37"/>
      <c r="F1723" s="37"/>
      <c r="G1723" s="37"/>
    </row>
    <row r="1724" spans="4:7" x14ac:dyDescent="0.25">
      <c r="D1724" s="37"/>
      <c r="E1724" s="37"/>
      <c r="F1724" s="37"/>
      <c r="G1724" s="37"/>
    </row>
    <row r="1725" spans="4:7" x14ac:dyDescent="0.25">
      <c r="D1725" s="37"/>
      <c r="E1725" s="37"/>
      <c r="F1725" s="37"/>
      <c r="G1725" s="37"/>
    </row>
    <row r="1726" spans="4:7" x14ac:dyDescent="0.25">
      <c r="D1726" s="37"/>
      <c r="E1726" s="37"/>
      <c r="F1726" s="37"/>
      <c r="G1726" s="37"/>
    </row>
    <row r="1727" spans="4:7" x14ac:dyDescent="0.25">
      <c r="D1727" s="37"/>
      <c r="E1727" s="37"/>
      <c r="F1727" s="37"/>
      <c r="G1727" s="37"/>
    </row>
    <row r="1728" spans="4:7" x14ac:dyDescent="0.25">
      <c r="D1728" s="37"/>
      <c r="E1728" s="37"/>
      <c r="F1728" s="37"/>
      <c r="G1728" s="37"/>
    </row>
    <row r="1729" spans="4:7" x14ac:dyDescent="0.25">
      <c r="D1729" s="37"/>
      <c r="E1729" s="37"/>
      <c r="F1729" s="37"/>
      <c r="G1729" s="37"/>
    </row>
    <row r="1730" spans="4:7" x14ac:dyDescent="0.25">
      <c r="D1730" s="37"/>
      <c r="E1730" s="37"/>
      <c r="F1730" s="37"/>
      <c r="G1730" s="37"/>
    </row>
    <row r="1731" spans="4:7" x14ac:dyDescent="0.25">
      <c r="D1731" s="37"/>
      <c r="E1731" s="37"/>
      <c r="F1731" s="37"/>
      <c r="G1731" s="37"/>
    </row>
    <row r="1732" spans="4:7" x14ac:dyDescent="0.25">
      <c r="D1732" s="37"/>
      <c r="E1732" s="37"/>
      <c r="F1732" s="37"/>
      <c r="G1732" s="37"/>
    </row>
    <row r="1733" spans="4:7" x14ac:dyDescent="0.25">
      <c r="D1733" s="37"/>
      <c r="E1733" s="37"/>
      <c r="F1733" s="37"/>
      <c r="G1733" s="37"/>
    </row>
    <row r="1734" spans="4:7" x14ac:dyDescent="0.25">
      <c r="D1734" s="37"/>
      <c r="E1734" s="37"/>
      <c r="F1734" s="37"/>
      <c r="G1734" s="37"/>
    </row>
    <row r="1735" spans="4:7" x14ac:dyDescent="0.25">
      <c r="D1735" s="37"/>
      <c r="E1735" s="37"/>
      <c r="F1735" s="37"/>
      <c r="G1735" s="37"/>
    </row>
    <row r="1736" spans="4:7" x14ac:dyDescent="0.25">
      <c r="D1736" s="37"/>
      <c r="E1736" s="37"/>
      <c r="F1736" s="37"/>
      <c r="G1736" s="37"/>
    </row>
    <row r="1737" spans="4:7" x14ac:dyDescent="0.25">
      <c r="D1737" s="37"/>
      <c r="E1737" s="37"/>
      <c r="F1737" s="37"/>
      <c r="G1737" s="37"/>
    </row>
    <row r="1738" spans="4:7" x14ac:dyDescent="0.25">
      <c r="D1738" s="37"/>
      <c r="E1738" s="37"/>
      <c r="F1738" s="37"/>
      <c r="G1738" s="37"/>
    </row>
    <row r="1739" spans="4:7" x14ac:dyDescent="0.25">
      <c r="D1739" s="37"/>
      <c r="E1739" s="37"/>
      <c r="F1739" s="37"/>
      <c r="G1739" s="37"/>
    </row>
    <row r="1740" spans="4:7" x14ac:dyDescent="0.25">
      <c r="D1740" s="37"/>
      <c r="E1740" s="37"/>
      <c r="F1740" s="37"/>
      <c r="G1740" s="37"/>
    </row>
    <row r="1741" spans="4:7" x14ac:dyDescent="0.25">
      <c r="D1741" s="37"/>
      <c r="E1741" s="37"/>
      <c r="F1741" s="37"/>
      <c r="G1741" s="37"/>
    </row>
    <row r="1742" spans="4:7" x14ac:dyDescent="0.25">
      <c r="D1742" s="37"/>
      <c r="E1742" s="37"/>
      <c r="F1742" s="37"/>
      <c r="G1742" s="37"/>
    </row>
    <row r="1743" spans="4:7" x14ac:dyDescent="0.25">
      <c r="D1743" s="37"/>
      <c r="E1743" s="37"/>
      <c r="F1743" s="37"/>
      <c r="G1743" s="37"/>
    </row>
    <row r="1744" spans="4:7" x14ac:dyDescent="0.25">
      <c r="D1744" s="37"/>
      <c r="E1744" s="37"/>
      <c r="F1744" s="37"/>
      <c r="G1744" s="37"/>
    </row>
    <row r="1745" spans="4:7" x14ac:dyDescent="0.25">
      <c r="D1745" s="37"/>
      <c r="E1745" s="37"/>
      <c r="F1745" s="37"/>
      <c r="G1745" s="37"/>
    </row>
    <row r="1746" spans="4:7" x14ac:dyDescent="0.25">
      <c r="D1746" s="37"/>
      <c r="E1746" s="37"/>
      <c r="F1746" s="37"/>
      <c r="G1746" s="37"/>
    </row>
    <row r="1747" spans="4:7" x14ac:dyDescent="0.25">
      <c r="D1747" s="37"/>
      <c r="E1747" s="37"/>
      <c r="F1747" s="37"/>
      <c r="G1747" s="37"/>
    </row>
    <row r="1748" spans="4:7" x14ac:dyDescent="0.25">
      <c r="D1748" s="37"/>
      <c r="E1748" s="37"/>
      <c r="F1748" s="37"/>
      <c r="G1748" s="37"/>
    </row>
    <row r="1749" spans="4:7" x14ac:dyDescent="0.25">
      <c r="D1749" s="37"/>
      <c r="E1749" s="37"/>
      <c r="F1749" s="37"/>
      <c r="G1749" s="37"/>
    </row>
    <row r="1750" spans="4:7" x14ac:dyDescent="0.25">
      <c r="D1750" s="37"/>
      <c r="E1750" s="37"/>
      <c r="F1750" s="37"/>
      <c r="G1750" s="37"/>
    </row>
    <row r="1751" spans="4:7" x14ac:dyDescent="0.25">
      <c r="D1751" s="37"/>
      <c r="E1751" s="37"/>
      <c r="F1751" s="37"/>
      <c r="G1751" s="37"/>
    </row>
    <row r="1752" spans="4:7" x14ac:dyDescent="0.25">
      <c r="D1752" s="37"/>
      <c r="E1752" s="37"/>
      <c r="F1752" s="37"/>
      <c r="G1752" s="37"/>
    </row>
    <row r="1753" spans="4:7" x14ac:dyDescent="0.25">
      <c r="D1753" s="37"/>
      <c r="E1753" s="37"/>
      <c r="F1753" s="37"/>
      <c r="G1753" s="37"/>
    </row>
    <row r="1754" spans="4:7" x14ac:dyDescent="0.25">
      <c r="D1754" s="37"/>
      <c r="E1754" s="37"/>
      <c r="F1754" s="37"/>
      <c r="G1754" s="37"/>
    </row>
    <row r="1755" spans="4:7" x14ac:dyDescent="0.25">
      <c r="D1755" s="37"/>
      <c r="E1755" s="37"/>
      <c r="F1755" s="37"/>
      <c r="G1755" s="37"/>
    </row>
    <row r="1756" spans="4:7" x14ac:dyDescent="0.25">
      <c r="D1756" s="37"/>
      <c r="E1756" s="37"/>
      <c r="F1756" s="37"/>
      <c r="G1756" s="37"/>
    </row>
    <row r="1757" spans="4:7" x14ac:dyDescent="0.25">
      <c r="D1757" s="37"/>
      <c r="E1757" s="37"/>
      <c r="F1757" s="37"/>
      <c r="G1757" s="37"/>
    </row>
    <row r="1758" spans="4:7" x14ac:dyDescent="0.25">
      <c r="D1758" s="37"/>
      <c r="E1758" s="37"/>
      <c r="F1758" s="37"/>
      <c r="G1758" s="37"/>
    </row>
    <row r="1759" spans="4:7" x14ac:dyDescent="0.25">
      <c r="D1759" s="37"/>
      <c r="E1759" s="37"/>
      <c r="F1759" s="37"/>
      <c r="G1759" s="37"/>
    </row>
    <row r="1760" spans="4:7" x14ac:dyDescent="0.25">
      <c r="D1760" s="37"/>
      <c r="E1760" s="37"/>
      <c r="F1760" s="37"/>
      <c r="G1760" s="37"/>
    </row>
    <row r="1761" spans="4:7" x14ac:dyDescent="0.25">
      <c r="D1761" s="37"/>
      <c r="E1761" s="37"/>
      <c r="F1761" s="37"/>
      <c r="G1761" s="37"/>
    </row>
    <row r="1762" spans="4:7" x14ac:dyDescent="0.25">
      <c r="D1762" s="37"/>
      <c r="E1762" s="37"/>
      <c r="F1762" s="37"/>
      <c r="G1762" s="37"/>
    </row>
    <row r="1763" spans="4:7" x14ac:dyDescent="0.25">
      <c r="D1763" s="37"/>
      <c r="E1763" s="37"/>
      <c r="F1763" s="37"/>
      <c r="G1763" s="37"/>
    </row>
    <row r="1764" spans="4:7" x14ac:dyDescent="0.25">
      <c r="D1764" s="37"/>
      <c r="E1764" s="37"/>
      <c r="F1764" s="37"/>
      <c r="G1764" s="37"/>
    </row>
    <row r="1765" spans="4:7" x14ac:dyDescent="0.25">
      <c r="D1765" s="37"/>
      <c r="E1765" s="37"/>
      <c r="F1765" s="37"/>
      <c r="G1765" s="37"/>
    </row>
    <row r="1766" spans="4:7" x14ac:dyDescent="0.25">
      <c r="D1766" s="37"/>
      <c r="E1766" s="37"/>
      <c r="F1766" s="37"/>
      <c r="G1766" s="37"/>
    </row>
    <row r="1767" spans="4:7" x14ac:dyDescent="0.25">
      <c r="D1767" s="37"/>
      <c r="E1767" s="37"/>
      <c r="F1767" s="37"/>
      <c r="G1767" s="37"/>
    </row>
    <row r="1768" spans="4:7" x14ac:dyDescent="0.25">
      <c r="D1768" s="37"/>
      <c r="E1768" s="37"/>
      <c r="F1768" s="37"/>
      <c r="G1768" s="37"/>
    </row>
    <row r="1769" spans="4:7" x14ac:dyDescent="0.25">
      <c r="D1769" s="37"/>
      <c r="E1769" s="37"/>
      <c r="F1769" s="37"/>
      <c r="G1769" s="37"/>
    </row>
    <row r="1770" spans="4:7" x14ac:dyDescent="0.25">
      <c r="D1770" s="37"/>
      <c r="E1770" s="37"/>
      <c r="F1770" s="37"/>
      <c r="G1770" s="37"/>
    </row>
    <row r="1771" spans="4:7" x14ac:dyDescent="0.25">
      <c r="D1771" s="37"/>
      <c r="E1771" s="37"/>
      <c r="F1771" s="37"/>
      <c r="G1771" s="37"/>
    </row>
    <row r="1772" spans="4:7" x14ac:dyDescent="0.25">
      <c r="D1772" s="37"/>
      <c r="E1772" s="37"/>
      <c r="F1772" s="37"/>
      <c r="G1772" s="37"/>
    </row>
    <row r="1773" spans="4:7" x14ac:dyDescent="0.25">
      <c r="D1773" s="37"/>
      <c r="E1773" s="37"/>
      <c r="F1773" s="37"/>
      <c r="G1773" s="37"/>
    </row>
    <row r="1774" spans="4:7" x14ac:dyDescent="0.25">
      <c r="D1774" s="37"/>
      <c r="E1774" s="37"/>
      <c r="F1774" s="37"/>
      <c r="G1774" s="37"/>
    </row>
    <row r="1775" spans="4:7" x14ac:dyDescent="0.25">
      <c r="D1775" s="37"/>
      <c r="E1775" s="37"/>
      <c r="F1775" s="37"/>
      <c r="G1775" s="37"/>
    </row>
    <row r="1776" spans="4:7" x14ac:dyDescent="0.25">
      <c r="D1776" s="37"/>
      <c r="E1776" s="37"/>
      <c r="F1776" s="37"/>
      <c r="G1776" s="37"/>
    </row>
    <row r="1777" spans="4:7" x14ac:dyDescent="0.25">
      <c r="D1777" s="37"/>
      <c r="E1777" s="37"/>
      <c r="F1777" s="37"/>
      <c r="G1777" s="37"/>
    </row>
    <row r="1778" spans="4:7" x14ac:dyDescent="0.25">
      <c r="D1778" s="37"/>
      <c r="E1778" s="37"/>
      <c r="F1778" s="37"/>
      <c r="G1778" s="37"/>
    </row>
    <row r="1779" spans="4:7" x14ac:dyDescent="0.25">
      <c r="D1779" s="37"/>
      <c r="E1779" s="37"/>
      <c r="F1779" s="37"/>
      <c r="G1779" s="37"/>
    </row>
    <row r="1780" spans="4:7" x14ac:dyDescent="0.25">
      <c r="D1780" s="37"/>
      <c r="E1780" s="37"/>
      <c r="F1780" s="37"/>
      <c r="G1780" s="37"/>
    </row>
    <row r="1781" spans="4:7" x14ac:dyDescent="0.25">
      <c r="D1781" s="37"/>
      <c r="E1781" s="37"/>
      <c r="F1781" s="37"/>
      <c r="G1781" s="37"/>
    </row>
    <row r="1782" spans="4:7" x14ac:dyDescent="0.25">
      <c r="D1782" s="37"/>
      <c r="E1782" s="37"/>
      <c r="F1782" s="37"/>
      <c r="G1782" s="37"/>
    </row>
    <row r="1783" spans="4:7" x14ac:dyDescent="0.25">
      <c r="D1783" s="37"/>
      <c r="E1783" s="37"/>
      <c r="F1783" s="37"/>
      <c r="G1783" s="37"/>
    </row>
    <row r="1784" spans="4:7" x14ac:dyDescent="0.25">
      <c r="D1784" s="37"/>
      <c r="E1784" s="37"/>
      <c r="F1784" s="37"/>
      <c r="G1784" s="37"/>
    </row>
    <row r="1785" spans="4:7" x14ac:dyDescent="0.25">
      <c r="D1785" s="37"/>
      <c r="E1785" s="37"/>
      <c r="F1785" s="37"/>
      <c r="G1785" s="37"/>
    </row>
    <row r="1786" spans="4:7" x14ac:dyDescent="0.25">
      <c r="D1786" s="37"/>
      <c r="E1786" s="37"/>
      <c r="F1786" s="37"/>
      <c r="G1786" s="37"/>
    </row>
    <row r="1787" spans="4:7" x14ac:dyDescent="0.25">
      <c r="D1787" s="37"/>
      <c r="E1787" s="37"/>
      <c r="F1787" s="37"/>
      <c r="G1787" s="37"/>
    </row>
    <row r="1788" spans="4:7" x14ac:dyDescent="0.25">
      <c r="D1788" s="37"/>
      <c r="E1788" s="37"/>
      <c r="F1788" s="37"/>
      <c r="G1788" s="37"/>
    </row>
    <row r="1789" spans="4:7" x14ac:dyDescent="0.25">
      <c r="D1789" s="37"/>
      <c r="E1789" s="37"/>
      <c r="F1789" s="37"/>
      <c r="G1789" s="37"/>
    </row>
    <row r="1790" spans="4:7" x14ac:dyDescent="0.25">
      <c r="D1790" s="37"/>
      <c r="E1790" s="37"/>
      <c r="F1790" s="37"/>
      <c r="G1790" s="37"/>
    </row>
    <row r="1791" spans="4:7" x14ac:dyDescent="0.25">
      <c r="D1791" s="37"/>
      <c r="E1791" s="37"/>
      <c r="F1791" s="37"/>
      <c r="G1791" s="37"/>
    </row>
    <row r="1792" spans="4:7" x14ac:dyDescent="0.25">
      <c r="D1792" s="37"/>
      <c r="E1792" s="37"/>
      <c r="F1792" s="37"/>
      <c r="G1792" s="37"/>
    </row>
    <row r="1793" spans="4:7" x14ac:dyDescent="0.25">
      <c r="D1793" s="37"/>
      <c r="E1793" s="37"/>
      <c r="F1793" s="37"/>
      <c r="G1793" s="37"/>
    </row>
    <row r="1794" spans="4:7" x14ac:dyDescent="0.25">
      <c r="D1794" s="37"/>
      <c r="E1794" s="37"/>
      <c r="F1794" s="37"/>
      <c r="G1794" s="37"/>
    </row>
    <row r="1795" spans="4:7" x14ac:dyDescent="0.25">
      <c r="D1795" s="37"/>
      <c r="E1795" s="37"/>
      <c r="F1795" s="37"/>
      <c r="G1795" s="37"/>
    </row>
    <row r="1796" spans="4:7" x14ac:dyDescent="0.25">
      <c r="D1796" s="37"/>
      <c r="E1796" s="37"/>
      <c r="F1796" s="37"/>
      <c r="G1796" s="37"/>
    </row>
    <row r="1797" spans="4:7" x14ac:dyDescent="0.25">
      <c r="D1797" s="37"/>
      <c r="E1797" s="37"/>
      <c r="F1797" s="37"/>
      <c r="G1797" s="37"/>
    </row>
    <row r="1798" spans="4:7" x14ac:dyDescent="0.25">
      <c r="D1798" s="37"/>
      <c r="E1798" s="37"/>
      <c r="F1798" s="37"/>
      <c r="G1798" s="37"/>
    </row>
    <row r="1799" spans="4:7" x14ac:dyDescent="0.25">
      <c r="D1799" s="37"/>
      <c r="E1799" s="37"/>
      <c r="F1799" s="37"/>
      <c r="G1799" s="37"/>
    </row>
    <row r="1800" spans="4:7" x14ac:dyDescent="0.25">
      <c r="D1800" s="37"/>
      <c r="E1800" s="37"/>
      <c r="F1800" s="37"/>
      <c r="G1800" s="37"/>
    </row>
    <row r="1801" spans="4:7" x14ac:dyDescent="0.25">
      <c r="D1801" s="37"/>
      <c r="E1801" s="37"/>
      <c r="F1801" s="37"/>
      <c r="G1801" s="37"/>
    </row>
    <row r="1802" spans="4:7" x14ac:dyDescent="0.25">
      <c r="D1802" s="37"/>
      <c r="E1802" s="37"/>
      <c r="F1802" s="37"/>
      <c r="G1802" s="37"/>
    </row>
    <row r="1803" spans="4:7" x14ac:dyDescent="0.25">
      <c r="D1803" s="37"/>
      <c r="E1803" s="37"/>
      <c r="F1803" s="37"/>
      <c r="G1803" s="37"/>
    </row>
    <row r="1804" spans="4:7" x14ac:dyDescent="0.25">
      <c r="D1804" s="37"/>
      <c r="E1804" s="37"/>
      <c r="F1804" s="37"/>
      <c r="G1804" s="37"/>
    </row>
  </sheetData>
  <sortState xmlns:xlrd2="http://schemas.microsoft.com/office/spreadsheetml/2017/richdata2" ref="A7:F324">
    <sortCondition ref="F7:F324"/>
  </sortState>
  <mergeCells count="8">
    <mergeCell ref="Z5:AA5"/>
    <mergeCell ref="AB5:AC5"/>
    <mergeCell ref="O2:AD2"/>
    <mergeCell ref="D5:G5"/>
    <mergeCell ref="I5:J5"/>
    <mergeCell ref="A2:L2"/>
    <mergeCell ref="V5:W5"/>
    <mergeCell ref="X5:Y5"/>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F886C-8576-4EC5-9B94-AB01EB54FA1C}">
  <sheetPr>
    <tabColor theme="5"/>
  </sheetPr>
  <dimension ref="A1:J2075"/>
  <sheetViews>
    <sheetView workbookViewId="0">
      <selection sqref="A1:J1"/>
    </sheetView>
  </sheetViews>
  <sheetFormatPr defaultRowHeight="13.8" x14ac:dyDescent="0.25"/>
  <cols>
    <col min="1" max="1" width="23" bestFit="1" customWidth="1"/>
    <col min="2" max="2" width="14.5546875" customWidth="1"/>
    <col min="3" max="4" width="15.33203125" customWidth="1"/>
    <col min="5" max="5" width="10.109375" bestFit="1" customWidth="1"/>
    <col min="6" max="6" width="15.33203125" bestFit="1" customWidth="1"/>
    <col min="7" max="7" width="10.33203125" bestFit="1" customWidth="1"/>
    <col min="8" max="8" width="11.6640625" customWidth="1"/>
    <col min="9" max="9" width="10.33203125" bestFit="1" customWidth="1"/>
    <col min="10" max="10" width="15.5546875" customWidth="1"/>
  </cols>
  <sheetData>
    <row r="1" spans="1:10" ht="31.2" customHeight="1" thickBot="1" x14ac:dyDescent="0.35">
      <c r="A1" s="161" t="s">
        <v>1148</v>
      </c>
      <c r="B1" s="161"/>
      <c r="C1" s="161"/>
      <c r="D1" s="161"/>
      <c r="E1" s="161"/>
      <c r="F1" s="161"/>
      <c r="G1" s="161"/>
      <c r="H1" s="161"/>
      <c r="I1" s="161"/>
      <c r="J1" s="161"/>
    </row>
    <row r="2" spans="1:10" ht="144.44999999999999" customHeight="1" thickBot="1" x14ac:dyDescent="0.3">
      <c r="A2" s="158" t="s">
        <v>1141</v>
      </c>
      <c r="B2" s="159"/>
      <c r="C2" s="159"/>
      <c r="D2" s="159"/>
      <c r="E2" s="159"/>
      <c r="F2" s="159"/>
      <c r="G2" s="159"/>
      <c r="H2" s="159"/>
      <c r="I2" s="159"/>
      <c r="J2" s="160"/>
    </row>
    <row r="4" spans="1:10" ht="14.4" thickBot="1" x14ac:dyDescent="0.3">
      <c r="A4" s="1"/>
      <c r="B4" s="2"/>
      <c r="C4" s="2"/>
      <c r="D4" s="2"/>
      <c r="E4" s="1"/>
      <c r="F4" s="1"/>
      <c r="G4" s="2"/>
      <c r="H4" s="2"/>
      <c r="I4" s="2"/>
      <c r="J4" s="2"/>
    </row>
    <row r="5" spans="1:10" s="89" customFormat="1" ht="27" thickBot="1" x14ac:dyDescent="0.3">
      <c r="A5" s="88" t="s">
        <v>1</v>
      </c>
      <c r="B5" s="16" t="s">
        <v>1121</v>
      </c>
      <c r="C5" s="16" t="s">
        <v>1120</v>
      </c>
      <c r="D5" s="16" t="s">
        <v>1117</v>
      </c>
      <c r="E5" s="16" t="s">
        <v>2</v>
      </c>
      <c r="F5" s="16" t="s">
        <v>1132</v>
      </c>
      <c r="G5" s="16" t="s">
        <v>1119</v>
      </c>
      <c r="H5" s="16" t="s">
        <v>1118</v>
      </c>
      <c r="I5" s="16" t="s">
        <v>821</v>
      </c>
      <c r="J5" s="17" t="s">
        <v>1122</v>
      </c>
    </row>
    <row r="6" spans="1:10" x14ac:dyDescent="0.25">
      <c r="A6" t="s">
        <v>25</v>
      </c>
      <c r="B6" s="5">
        <v>549321.87</v>
      </c>
      <c r="C6" s="5">
        <v>4109762.04</v>
      </c>
      <c r="D6" s="5">
        <v>1688.04</v>
      </c>
      <c r="E6" t="s">
        <v>4</v>
      </c>
      <c r="F6" t="s">
        <v>5</v>
      </c>
      <c r="G6" s="6">
        <v>0</v>
      </c>
      <c r="H6" s="6">
        <v>30.83989501312336</v>
      </c>
      <c r="I6" s="6">
        <v>30.83989501312336</v>
      </c>
      <c r="J6" s="5">
        <v>1364</v>
      </c>
    </row>
    <row r="7" spans="1:10" x14ac:dyDescent="0.25">
      <c r="A7" t="s">
        <v>25</v>
      </c>
      <c r="B7" s="5">
        <v>549321.87</v>
      </c>
      <c r="C7" s="5">
        <v>4109762.04</v>
      </c>
      <c r="D7" s="5">
        <v>1688.04</v>
      </c>
      <c r="E7" t="s">
        <v>4</v>
      </c>
      <c r="F7" t="s">
        <v>26</v>
      </c>
      <c r="G7" s="6">
        <v>30.83989501312336</v>
      </c>
      <c r="H7" s="6">
        <v>45.931758530183721</v>
      </c>
      <c r="I7" s="6">
        <v>15.091863517060366</v>
      </c>
      <c r="J7" s="5">
        <v>1364</v>
      </c>
    </row>
    <row r="8" spans="1:10" x14ac:dyDescent="0.25">
      <c r="A8" t="s">
        <v>25</v>
      </c>
      <c r="B8" s="5">
        <v>549321.87</v>
      </c>
      <c r="C8" s="5">
        <v>4109762.04</v>
      </c>
      <c r="D8" s="5">
        <v>1688.04</v>
      </c>
      <c r="E8" t="s">
        <v>6</v>
      </c>
      <c r="F8" t="s">
        <v>7</v>
      </c>
      <c r="G8" s="6">
        <v>45.931758530183721</v>
      </c>
      <c r="H8" s="6">
        <v>56.102362204724415</v>
      </c>
      <c r="I8" s="6">
        <v>10.170603674540683</v>
      </c>
      <c r="J8" s="5">
        <v>1364</v>
      </c>
    </row>
    <row r="9" spans="1:10" x14ac:dyDescent="0.25">
      <c r="A9" t="s">
        <v>25</v>
      </c>
      <c r="B9" s="5">
        <v>549321.87</v>
      </c>
      <c r="C9" s="5">
        <v>4109762.04</v>
      </c>
      <c r="D9" s="5">
        <v>1688.04</v>
      </c>
      <c r="E9" t="s">
        <v>4</v>
      </c>
      <c r="F9" t="s">
        <v>5</v>
      </c>
      <c r="G9" s="6">
        <v>56.102362204724415</v>
      </c>
      <c r="H9" s="6">
        <v>127.95275590551181</v>
      </c>
      <c r="I9" s="6">
        <v>71.850393700787393</v>
      </c>
      <c r="J9" s="5">
        <v>1364</v>
      </c>
    </row>
    <row r="10" spans="1:10" x14ac:dyDescent="0.25">
      <c r="A10" t="s">
        <v>25</v>
      </c>
      <c r="B10" s="5">
        <v>549321.87</v>
      </c>
      <c r="C10" s="5">
        <v>4109762.04</v>
      </c>
      <c r="D10" s="5">
        <v>1688.04</v>
      </c>
      <c r="E10" t="s">
        <v>4</v>
      </c>
      <c r="F10" t="s">
        <v>26</v>
      </c>
      <c r="G10" s="6">
        <v>127.95275590551181</v>
      </c>
      <c r="H10" s="6">
        <v>153.87139107611549</v>
      </c>
      <c r="I10" s="6">
        <v>25.918635170603675</v>
      </c>
      <c r="J10" s="5">
        <v>1364</v>
      </c>
    </row>
    <row r="11" spans="1:10" x14ac:dyDescent="0.25">
      <c r="A11" t="s">
        <v>25</v>
      </c>
      <c r="B11" s="5">
        <v>549321.87</v>
      </c>
      <c r="C11" s="5">
        <v>4109762.04</v>
      </c>
      <c r="D11" s="5">
        <v>1688.04</v>
      </c>
      <c r="E11" t="s">
        <v>4</v>
      </c>
      <c r="F11" t="s">
        <v>5</v>
      </c>
      <c r="G11" s="6">
        <v>153.87139107611549</v>
      </c>
      <c r="H11" s="6">
        <v>167.97900262467192</v>
      </c>
      <c r="I11" s="6">
        <v>14.107611548556429</v>
      </c>
      <c r="J11" s="5">
        <v>1364</v>
      </c>
    </row>
    <row r="12" spans="1:10" x14ac:dyDescent="0.25">
      <c r="A12" t="s">
        <v>25</v>
      </c>
      <c r="B12" s="5">
        <v>549321.87</v>
      </c>
      <c r="C12" s="5">
        <v>4109762.04</v>
      </c>
      <c r="D12" s="5">
        <v>1688.04</v>
      </c>
      <c r="E12" t="s">
        <v>6</v>
      </c>
      <c r="F12" t="s">
        <v>19</v>
      </c>
      <c r="G12" s="6">
        <v>167.97900262467192</v>
      </c>
      <c r="H12" s="6">
        <v>213.91076115485563</v>
      </c>
      <c r="I12" s="6">
        <v>45.931758530183721</v>
      </c>
      <c r="J12" s="5">
        <v>1364</v>
      </c>
    </row>
    <row r="13" spans="1:10" x14ac:dyDescent="0.25">
      <c r="A13" t="s">
        <v>25</v>
      </c>
      <c r="B13" s="5">
        <v>549321.87</v>
      </c>
      <c r="C13" s="5">
        <v>4109762.04</v>
      </c>
      <c r="D13" s="5">
        <v>1688.04</v>
      </c>
      <c r="E13" t="s">
        <v>11</v>
      </c>
      <c r="F13" t="s">
        <v>12</v>
      </c>
      <c r="G13" s="6">
        <v>213.91076115485563</v>
      </c>
      <c r="H13" s="6">
        <v>337.92650918635167</v>
      </c>
      <c r="I13" s="6">
        <v>124.01574803149605</v>
      </c>
      <c r="J13" s="5">
        <v>1364</v>
      </c>
    </row>
    <row r="14" spans="1:10" x14ac:dyDescent="0.25">
      <c r="A14" t="s">
        <v>25</v>
      </c>
      <c r="B14" s="5">
        <v>549321.87</v>
      </c>
      <c r="C14" s="5">
        <v>4109762.04</v>
      </c>
      <c r="D14" s="5">
        <v>1688.04</v>
      </c>
      <c r="E14" t="s">
        <v>9</v>
      </c>
      <c r="F14" t="s">
        <v>19</v>
      </c>
      <c r="G14" s="6">
        <v>337.92650918635167</v>
      </c>
      <c r="H14" s="6">
        <v>450.13123359580044</v>
      </c>
      <c r="I14" s="6">
        <v>112.20472440944883</v>
      </c>
      <c r="J14" s="5">
        <v>1364</v>
      </c>
    </row>
    <row r="15" spans="1:10" x14ac:dyDescent="0.25">
      <c r="A15" t="s">
        <v>25</v>
      </c>
      <c r="B15" s="5">
        <v>549321.87</v>
      </c>
      <c r="C15" s="5">
        <v>4109762.04</v>
      </c>
      <c r="D15" s="5">
        <v>1688.04</v>
      </c>
      <c r="E15" t="s">
        <v>9</v>
      </c>
      <c r="F15" t="s">
        <v>8</v>
      </c>
      <c r="G15" s="6">
        <v>450.13123359580044</v>
      </c>
      <c r="H15" s="6">
        <v>600.06561679790025</v>
      </c>
      <c r="I15" s="6">
        <v>149.93438320209975</v>
      </c>
      <c r="J15" s="5">
        <v>1364</v>
      </c>
    </row>
    <row r="16" spans="1:10" x14ac:dyDescent="0.25">
      <c r="A16" t="s">
        <v>25</v>
      </c>
      <c r="B16" s="5">
        <v>549321.87</v>
      </c>
      <c r="C16" s="5">
        <v>4109762.04</v>
      </c>
      <c r="D16" s="5">
        <v>1688.04</v>
      </c>
      <c r="E16" t="s">
        <v>9</v>
      </c>
      <c r="F16" t="s">
        <v>5</v>
      </c>
      <c r="G16" s="6">
        <v>600.06561679790025</v>
      </c>
      <c r="H16" s="6">
        <v>903.8713910761154</v>
      </c>
      <c r="I16" s="6">
        <v>303.80577427821521</v>
      </c>
      <c r="J16" s="5">
        <v>1364</v>
      </c>
    </row>
    <row r="17" spans="1:10" x14ac:dyDescent="0.25">
      <c r="A17" t="s">
        <v>25</v>
      </c>
      <c r="B17" s="5">
        <v>549321.87</v>
      </c>
      <c r="C17" s="5">
        <v>4109762.04</v>
      </c>
      <c r="D17" s="5">
        <v>1688.04</v>
      </c>
      <c r="E17" t="s">
        <v>9</v>
      </c>
      <c r="F17" t="s">
        <v>5</v>
      </c>
      <c r="G17" s="6">
        <v>903.8713910761154</v>
      </c>
      <c r="H17" s="6">
        <v>939.96062992125985</v>
      </c>
      <c r="I17" s="6">
        <v>36.089238845144358</v>
      </c>
      <c r="J17" s="5">
        <v>1364</v>
      </c>
    </row>
    <row r="18" spans="1:10" x14ac:dyDescent="0.25">
      <c r="A18" t="s">
        <v>25</v>
      </c>
      <c r="B18" s="5">
        <v>549321.87</v>
      </c>
      <c r="C18" s="5">
        <v>4109762.04</v>
      </c>
      <c r="D18" s="5">
        <v>1688.04</v>
      </c>
      <c r="E18" t="s">
        <v>9</v>
      </c>
      <c r="F18" t="s">
        <v>12</v>
      </c>
      <c r="G18" s="6">
        <v>939.96062992125985</v>
      </c>
      <c r="H18" s="6">
        <v>1064.9606299212599</v>
      </c>
      <c r="I18" s="6">
        <v>125</v>
      </c>
      <c r="J18" s="5">
        <v>1364</v>
      </c>
    </row>
    <row r="19" spans="1:10" x14ac:dyDescent="0.25">
      <c r="A19" t="s">
        <v>25</v>
      </c>
      <c r="B19" s="5">
        <v>549321.87</v>
      </c>
      <c r="C19" s="5">
        <v>4109762.04</v>
      </c>
      <c r="D19" s="5">
        <v>1688.04</v>
      </c>
      <c r="E19" t="s">
        <v>11</v>
      </c>
      <c r="F19" t="s">
        <v>12</v>
      </c>
      <c r="G19" s="6">
        <v>1064.9606299212599</v>
      </c>
      <c r="H19" s="6">
        <v>1142.0603674540682</v>
      </c>
      <c r="I19" s="6">
        <v>77.09973753280839</v>
      </c>
      <c r="J19" s="5">
        <v>1364</v>
      </c>
    </row>
    <row r="20" spans="1:10" x14ac:dyDescent="0.25">
      <c r="A20" t="s">
        <v>25</v>
      </c>
      <c r="B20" s="5">
        <v>549321.87</v>
      </c>
      <c r="C20" s="5">
        <v>4109762.04</v>
      </c>
      <c r="D20" s="5">
        <v>1688.04</v>
      </c>
      <c r="E20" t="s">
        <v>4</v>
      </c>
      <c r="F20" t="s">
        <v>5</v>
      </c>
      <c r="G20" s="6">
        <v>1142.0603674540682</v>
      </c>
      <c r="H20" s="6">
        <v>2020.01312335958</v>
      </c>
      <c r="I20" s="6">
        <v>877.95275590551182</v>
      </c>
      <c r="J20" s="5">
        <v>1364</v>
      </c>
    </row>
    <row r="21" spans="1:10" x14ac:dyDescent="0.25">
      <c r="A21" t="s">
        <v>25</v>
      </c>
      <c r="B21" s="5">
        <v>549321.87</v>
      </c>
      <c r="C21" s="5">
        <v>4109762.04</v>
      </c>
      <c r="D21" s="5">
        <v>1688.04</v>
      </c>
      <c r="E21" t="s">
        <v>4</v>
      </c>
      <c r="F21" t="s">
        <v>5</v>
      </c>
      <c r="G21" s="6">
        <v>2020.01312335958</v>
      </c>
      <c r="H21" s="6">
        <v>2766.0761154855641</v>
      </c>
      <c r="I21" s="6">
        <v>746.06299212598424</v>
      </c>
      <c r="J21" s="5">
        <v>1364</v>
      </c>
    </row>
    <row r="22" spans="1:10" x14ac:dyDescent="0.25">
      <c r="A22" t="s">
        <v>25</v>
      </c>
      <c r="B22" s="5">
        <v>549321.87</v>
      </c>
      <c r="C22" s="5">
        <v>4109762.04</v>
      </c>
      <c r="D22" s="5">
        <v>1688.04</v>
      </c>
      <c r="E22" t="s">
        <v>4</v>
      </c>
      <c r="F22" t="s">
        <v>5</v>
      </c>
      <c r="G22" s="6">
        <v>2766.0761154855641</v>
      </c>
      <c r="H22" s="6">
        <v>2944.8818897637793</v>
      </c>
      <c r="I22" s="6">
        <v>178.80577427821521</v>
      </c>
      <c r="J22" s="5">
        <v>1364</v>
      </c>
    </row>
    <row r="23" spans="1:10" x14ac:dyDescent="0.25">
      <c r="A23" t="s">
        <v>25</v>
      </c>
      <c r="B23" s="5">
        <v>549321.87</v>
      </c>
      <c r="C23" s="5">
        <v>4109762.04</v>
      </c>
      <c r="D23" s="5">
        <v>1688.04</v>
      </c>
      <c r="E23" t="s">
        <v>11</v>
      </c>
      <c r="F23" t="s">
        <v>14</v>
      </c>
      <c r="G23" s="6">
        <v>2944.8818897637793</v>
      </c>
      <c r="H23" s="6">
        <v>3370.0787401574803</v>
      </c>
      <c r="I23" s="6">
        <v>425.19685039370074</v>
      </c>
      <c r="J23" s="5">
        <v>1364</v>
      </c>
    </row>
    <row r="24" spans="1:10" x14ac:dyDescent="0.25">
      <c r="A24" t="s">
        <v>25</v>
      </c>
      <c r="B24" s="5">
        <v>549321.87</v>
      </c>
      <c r="C24" s="5">
        <v>4109762.04</v>
      </c>
      <c r="D24" s="5">
        <v>1688.04</v>
      </c>
      <c r="E24" t="s">
        <v>4</v>
      </c>
      <c r="F24" t="s">
        <v>5</v>
      </c>
      <c r="G24" s="6">
        <v>3370.0787401574803</v>
      </c>
      <c r="H24" s="6">
        <v>3554.1338582677163</v>
      </c>
      <c r="I24" s="6">
        <v>184.05511811023621</v>
      </c>
      <c r="J24" s="5">
        <v>1364</v>
      </c>
    </row>
    <row r="25" spans="1:10" x14ac:dyDescent="0.25">
      <c r="A25" t="s">
        <v>25</v>
      </c>
      <c r="B25" s="5">
        <v>549321.87</v>
      </c>
      <c r="C25" s="5">
        <v>4109762.04</v>
      </c>
      <c r="D25" s="5">
        <v>1688.04</v>
      </c>
      <c r="E25" t="s">
        <v>9</v>
      </c>
      <c r="F25" t="s">
        <v>5</v>
      </c>
      <c r="G25" s="6">
        <v>3554.1338582677163</v>
      </c>
      <c r="H25" s="6">
        <v>3634.8425196850394</v>
      </c>
      <c r="I25" s="6">
        <v>80.70866141732283</v>
      </c>
      <c r="J25" s="5">
        <v>1364</v>
      </c>
    </row>
    <row r="26" spans="1:10" x14ac:dyDescent="0.25">
      <c r="A26" t="s">
        <v>25</v>
      </c>
      <c r="B26" s="5">
        <v>549321.87</v>
      </c>
      <c r="C26" s="5">
        <v>4109762.04</v>
      </c>
      <c r="D26" s="5">
        <v>1688.04</v>
      </c>
      <c r="E26" t="s">
        <v>9</v>
      </c>
      <c r="F26" t="s">
        <v>5</v>
      </c>
      <c r="G26" s="6">
        <v>3634.8425196850394</v>
      </c>
      <c r="H26" s="6">
        <v>3886.1548556430444</v>
      </c>
      <c r="I26" s="6">
        <v>251.31233595800521</v>
      </c>
      <c r="J26" s="5">
        <v>1364</v>
      </c>
    </row>
    <row r="27" spans="1:10" x14ac:dyDescent="0.25">
      <c r="A27" t="s">
        <v>25</v>
      </c>
      <c r="B27" s="5">
        <v>549321.87</v>
      </c>
      <c r="C27" s="5">
        <v>4109762.04</v>
      </c>
      <c r="D27" s="5">
        <v>1688.04</v>
      </c>
      <c r="E27" t="s">
        <v>11</v>
      </c>
      <c r="F27" t="s">
        <v>14</v>
      </c>
      <c r="G27" s="6">
        <v>3886.1548556430444</v>
      </c>
      <c r="H27" s="6">
        <v>4484.908136482939</v>
      </c>
      <c r="I27" s="6">
        <v>598.75328083989496</v>
      </c>
      <c r="J27" s="5">
        <v>1364</v>
      </c>
    </row>
    <row r="28" spans="1:10" x14ac:dyDescent="0.25">
      <c r="A28" t="s">
        <v>25</v>
      </c>
      <c r="B28" s="5">
        <v>549321.87</v>
      </c>
      <c r="C28" s="5">
        <v>4109762.04</v>
      </c>
      <c r="D28" s="5">
        <v>1688.04</v>
      </c>
      <c r="E28" t="s">
        <v>4</v>
      </c>
      <c r="F28" t="s">
        <v>5</v>
      </c>
      <c r="G28" s="6">
        <v>4484.908136482939</v>
      </c>
      <c r="H28" s="6">
        <v>4660.1049868766404</v>
      </c>
      <c r="I28" s="6">
        <v>175.19685039370077</v>
      </c>
      <c r="J28" s="5">
        <v>1364</v>
      </c>
    </row>
    <row r="29" spans="1:10" x14ac:dyDescent="0.25">
      <c r="A29" t="s">
        <v>25</v>
      </c>
      <c r="B29" s="5">
        <v>549321.87</v>
      </c>
      <c r="C29" s="5">
        <v>4109762.04</v>
      </c>
      <c r="D29" s="5">
        <v>1688.04</v>
      </c>
      <c r="E29" t="s">
        <v>4</v>
      </c>
      <c r="F29" t="s">
        <v>5</v>
      </c>
      <c r="G29" s="6">
        <v>4660.1049868766404</v>
      </c>
      <c r="H29" s="6">
        <v>4729.9868766404197</v>
      </c>
      <c r="I29" s="6">
        <v>69.881889763779526</v>
      </c>
      <c r="J29" s="5">
        <v>1364</v>
      </c>
    </row>
    <row r="30" spans="1:10" x14ac:dyDescent="0.25">
      <c r="A30" t="s">
        <v>25</v>
      </c>
      <c r="B30" s="5">
        <v>549321.87</v>
      </c>
      <c r="C30" s="5">
        <v>4109762.04</v>
      </c>
      <c r="D30" s="5">
        <v>1688.04</v>
      </c>
      <c r="E30" t="s">
        <v>4</v>
      </c>
      <c r="F30" t="s">
        <v>5</v>
      </c>
      <c r="G30" s="6">
        <v>4729.9868766404197</v>
      </c>
      <c r="H30" s="6">
        <v>5004.0026246719162</v>
      </c>
      <c r="I30" s="6">
        <v>274.01574803149606</v>
      </c>
      <c r="J30" s="5">
        <v>1364</v>
      </c>
    </row>
    <row r="31" spans="1:10" x14ac:dyDescent="0.25">
      <c r="A31" t="s">
        <v>30</v>
      </c>
      <c r="B31" s="5">
        <v>563113.05000000005</v>
      </c>
      <c r="C31" s="5">
        <v>4113274.55</v>
      </c>
      <c r="D31" s="5">
        <v>1735.71</v>
      </c>
      <c r="E31" t="s">
        <v>4</v>
      </c>
      <c r="F31" t="s">
        <v>8</v>
      </c>
      <c r="G31" s="6">
        <v>0</v>
      </c>
      <c r="H31" s="6">
        <v>151.90288713910761</v>
      </c>
      <c r="I31" s="6">
        <v>151.90288713910761</v>
      </c>
      <c r="J31" s="5">
        <v>1068</v>
      </c>
    </row>
    <row r="32" spans="1:10" x14ac:dyDescent="0.25">
      <c r="A32" t="s">
        <v>30</v>
      </c>
      <c r="B32" s="5">
        <v>563113.05000000005</v>
      </c>
      <c r="C32" s="5">
        <v>4113274.55</v>
      </c>
      <c r="D32" s="5">
        <v>1735.71</v>
      </c>
      <c r="E32" t="s">
        <v>11</v>
      </c>
      <c r="F32" t="s">
        <v>18</v>
      </c>
      <c r="G32" s="6">
        <v>151.90288713910761</v>
      </c>
      <c r="H32" s="6">
        <v>791.99475065616798</v>
      </c>
      <c r="I32" s="6">
        <v>640.09186351706035</v>
      </c>
      <c r="J32" s="5">
        <v>1068</v>
      </c>
    </row>
    <row r="33" spans="1:10" x14ac:dyDescent="0.25">
      <c r="A33" t="s">
        <v>30</v>
      </c>
      <c r="B33" s="5">
        <v>563113.05000000005</v>
      </c>
      <c r="C33" s="5">
        <v>4113274.55</v>
      </c>
      <c r="D33" s="5">
        <v>1735.71</v>
      </c>
      <c r="E33" t="s">
        <v>9</v>
      </c>
      <c r="F33" t="s">
        <v>5</v>
      </c>
      <c r="G33" s="6">
        <v>791.99475065616798</v>
      </c>
      <c r="H33" s="6">
        <v>1127.9527559055118</v>
      </c>
      <c r="I33" s="6">
        <v>335.95800524934384</v>
      </c>
      <c r="J33" s="5">
        <v>1068</v>
      </c>
    </row>
    <row r="34" spans="1:10" x14ac:dyDescent="0.25">
      <c r="A34" t="s">
        <v>30</v>
      </c>
      <c r="B34" s="5">
        <v>563113.05000000005</v>
      </c>
      <c r="C34" s="5">
        <v>4113274.55</v>
      </c>
      <c r="D34" s="5">
        <v>1735.71</v>
      </c>
      <c r="E34" t="s">
        <v>11</v>
      </c>
      <c r="F34" t="s">
        <v>18</v>
      </c>
      <c r="G34" s="6">
        <v>1127.9527559055118</v>
      </c>
      <c r="H34" s="6">
        <v>1275.9186351706035</v>
      </c>
      <c r="I34" s="6">
        <v>147.96587926509187</v>
      </c>
      <c r="J34" s="5">
        <v>1068</v>
      </c>
    </row>
    <row r="35" spans="1:10" x14ac:dyDescent="0.25">
      <c r="A35" t="s">
        <v>30</v>
      </c>
      <c r="B35" s="5">
        <v>563113.05000000005</v>
      </c>
      <c r="C35" s="5">
        <v>4113274.55</v>
      </c>
      <c r="D35" s="5">
        <v>1735.71</v>
      </c>
      <c r="E35" t="s">
        <v>9</v>
      </c>
      <c r="F35" t="s">
        <v>5</v>
      </c>
      <c r="G35" s="6">
        <v>1275.9186351706035</v>
      </c>
      <c r="H35" s="6">
        <v>1642.0603674540682</v>
      </c>
      <c r="I35" s="6">
        <v>366.14173228346453</v>
      </c>
      <c r="J35" s="5">
        <v>1068</v>
      </c>
    </row>
    <row r="36" spans="1:10" x14ac:dyDescent="0.25">
      <c r="A36" t="s">
        <v>30</v>
      </c>
      <c r="B36" s="5">
        <v>563113.05000000005</v>
      </c>
      <c r="C36" s="5">
        <v>4113274.55</v>
      </c>
      <c r="D36" s="5">
        <v>1735.71</v>
      </c>
      <c r="E36" t="s">
        <v>4</v>
      </c>
      <c r="F36" t="s">
        <v>5</v>
      </c>
      <c r="G36" s="6">
        <v>1642.0603674540682</v>
      </c>
      <c r="H36" s="6">
        <v>1688.9763779527557</v>
      </c>
      <c r="I36" s="6">
        <v>46.916010498687662</v>
      </c>
      <c r="J36" s="5">
        <v>1068</v>
      </c>
    </row>
    <row r="37" spans="1:10" x14ac:dyDescent="0.25">
      <c r="A37" t="s">
        <v>30</v>
      </c>
      <c r="B37" s="5">
        <v>563113.05000000005</v>
      </c>
      <c r="C37" s="5">
        <v>4113274.55</v>
      </c>
      <c r="D37" s="5">
        <v>1735.71</v>
      </c>
      <c r="E37" t="s">
        <v>9</v>
      </c>
      <c r="F37" t="s">
        <v>5</v>
      </c>
      <c r="G37" s="6">
        <v>1688.9763779527557</v>
      </c>
      <c r="H37" s="6">
        <v>2009.8425196850394</v>
      </c>
      <c r="I37" s="6">
        <v>320.86614173228344</v>
      </c>
      <c r="J37" s="5">
        <v>1068</v>
      </c>
    </row>
    <row r="38" spans="1:10" x14ac:dyDescent="0.25">
      <c r="A38" t="s">
        <v>30</v>
      </c>
      <c r="B38" s="5">
        <v>563113.05000000005</v>
      </c>
      <c r="C38" s="5">
        <v>4113274.55</v>
      </c>
      <c r="D38" s="5">
        <v>1735.71</v>
      </c>
      <c r="E38" t="s">
        <v>6</v>
      </c>
      <c r="F38" t="s">
        <v>19</v>
      </c>
      <c r="G38" s="6">
        <v>2009.8425196850394</v>
      </c>
      <c r="H38" s="6">
        <v>2248.0314960629921</v>
      </c>
      <c r="I38" s="6">
        <v>238.18897637795271</v>
      </c>
      <c r="J38" s="5">
        <v>1068</v>
      </c>
    </row>
    <row r="39" spans="1:10" x14ac:dyDescent="0.25">
      <c r="A39" t="s">
        <v>30</v>
      </c>
      <c r="B39" s="5">
        <v>563113.05000000005</v>
      </c>
      <c r="C39" s="5">
        <v>4113274.55</v>
      </c>
      <c r="D39" s="5">
        <v>1735.71</v>
      </c>
      <c r="E39" t="s">
        <v>11</v>
      </c>
      <c r="F39" t="s">
        <v>12</v>
      </c>
      <c r="G39" s="6">
        <v>2248.0314960629921</v>
      </c>
      <c r="H39" s="6">
        <v>2351.049868766404</v>
      </c>
      <c r="I39" s="6">
        <v>103.01837270341207</v>
      </c>
      <c r="J39" s="5">
        <v>1068</v>
      </c>
    </row>
    <row r="40" spans="1:10" x14ac:dyDescent="0.25">
      <c r="A40" t="s">
        <v>30</v>
      </c>
      <c r="B40" s="5">
        <v>563113.05000000005</v>
      </c>
      <c r="C40" s="5">
        <v>4113274.55</v>
      </c>
      <c r="D40" s="5">
        <v>1735.71</v>
      </c>
      <c r="E40" t="s">
        <v>11</v>
      </c>
      <c r="F40" t="s">
        <v>12</v>
      </c>
      <c r="G40" s="6">
        <v>2351.049868766404</v>
      </c>
      <c r="H40" s="6">
        <v>2500</v>
      </c>
      <c r="I40" s="6">
        <v>148.95013123359578</v>
      </c>
      <c r="J40" s="5">
        <v>1068</v>
      </c>
    </row>
    <row r="41" spans="1:10" x14ac:dyDescent="0.25">
      <c r="A41" t="s">
        <v>30</v>
      </c>
      <c r="B41" s="5">
        <v>563113.05000000005</v>
      </c>
      <c r="C41" s="5">
        <v>4113274.55</v>
      </c>
      <c r="D41" s="5">
        <v>1735.71</v>
      </c>
      <c r="E41" t="s">
        <v>11</v>
      </c>
      <c r="F41" t="s">
        <v>12</v>
      </c>
      <c r="G41" s="6">
        <v>2500</v>
      </c>
      <c r="H41" s="6">
        <v>2741.1417322834645</v>
      </c>
      <c r="I41" s="6">
        <v>241.14173228346456</v>
      </c>
      <c r="J41" s="5">
        <v>1068</v>
      </c>
    </row>
    <row r="42" spans="1:10" x14ac:dyDescent="0.25">
      <c r="A42" t="s">
        <v>30</v>
      </c>
      <c r="B42" s="5">
        <v>563113.05000000005</v>
      </c>
      <c r="C42" s="5">
        <v>4113274.55</v>
      </c>
      <c r="D42" s="5">
        <v>1735.71</v>
      </c>
      <c r="E42" t="s">
        <v>4</v>
      </c>
      <c r="F42" t="s">
        <v>5</v>
      </c>
      <c r="G42" s="6">
        <v>2741.1417322834645</v>
      </c>
      <c r="H42" s="6">
        <v>3721.1286089238843</v>
      </c>
      <c r="I42" s="6">
        <v>979.98687664041984</v>
      </c>
      <c r="J42" s="5">
        <v>1068</v>
      </c>
    </row>
    <row r="43" spans="1:10" x14ac:dyDescent="0.25">
      <c r="A43" t="s">
        <v>30</v>
      </c>
      <c r="B43" s="5">
        <v>563113.05000000005</v>
      </c>
      <c r="C43" s="5">
        <v>4113274.55</v>
      </c>
      <c r="D43" s="5">
        <v>1735.71</v>
      </c>
      <c r="E43" t="s">
        <v>11</v>
      </c>
      <c r="F43" t="s">
        <v>12</v>
      </c>
      <c r="G43" s="6">
        <v>3721.1286089238843</v>
      </c>
      <c r="H43" s="6">
        <v>3799.8687664041995</v>
      </c>
      <c r="I43" s="6">
        <v>78.740157480314963</v>
      </c>
      <c r="J43" s="5">
        <v>1068</v>
      </c>
    </row>
    <row r="44" spans="1:10" x14ac:dyDescent="0.25">
      <c r="A44" t="s">
        <v>30</v>
      </c>
      <c r="B44" s="5">
        <v>563113.05000000005</v>
      </c>
      <c r="C44" s="5">
        <v>4113274.55</v>
      </c>
      <c r="D44" s="5">
        <v>1735.71</v>
      </c>
      <c r="E44" t="s">
        <v>11</v>
      </c>
      <c r="F44" t="s">
        <v>12</v>
      </c>
      <c r="G44" s="6">
        <v>3799.8687664041995</v>
      </c>
      <c r="H44" s="6">
        <v>3888.1233595800518</v>
      </c>
      <c r="I44" s="6">
        <v>88.254593175853003</v>
      </c>
      <c r="J44" s="5">
        <v>1068</v>
      </c>
    </row>
    <row r="45" spans="1:10" x14ac:dyDescent="0.25">
      <c r="A45" t="s">
        <v>30</v>
      </c>
      <c r="B45" s="5">
        <v>563113.05000000005</v>
      </c>
      <c r="C45" s="5">
        <v>4113274.55</v>
      </c>
      <c r="D45" s="5">
        <v>1735.71</v>
      </c>
      <c r="E45" t="s">
        <v>4</v>
      </c>
      <c r="F45" t="s">
        <v>5</v>
      </c>
      <c r="G45" s="6">
        <v>3888.1233595800518</v>
      </c>
      <c r="H45" s="6">
        <v>4073.1627296587926</v>
      </c>
      <c r="I45" s="6">
        <v>185.03937007874015</v>
      </c>
      <c r="J45" s="5">
        <v>1068</v>
      </c>
    </row>
    <row r="46" spans="1:10" x14ac:dyDescent="0.25">
      <c r="A46" t="s">
        <v>30</v>
      </c>
      <c r="B46" s="5">
        <v>563113.05000000005</v>
      </c>
      <c r="C46" s="5">
        <v>4113274.55</v>
      </c>
      <c r="D46" s="5">
        <v>1735.71</v>
      </c>
      <c r="E46" t="s">
        <v>4</v>
      </c>
      <c r="F46" t="s">
        <v>5</v>
      </c>
      <c r="G46" s="6">
        <v>4073.1627296587926</v>
      </c>
      <c r="H46" s="6">
        <v>5040.0262467191596</v>
      </c>
      <c r="I46" s="6">
        <v>966.86351706036737</v>
      </c>
      <c r="J46" s="5">
        <v>1068</v>
      </c>
    </row>
    <row r="47" spans="1:10" x14ac:dyDescent="0.25">
      <c r="A47" t="s">
        <v>30</v>
      </c>
      <c r="B47" s="5">
        <v>563113.05000000005</v>
      </c>
      <c r="C47" s="5">
        <v>4113274.55</v>
      </c>
      <c r="D47" s="5">
        <v>1735.71</v>
      </c>
      <c r="E47" t="s">
        <v>11</v>
      </c>
      <c r="F47" t="s">
        <v>12</v>
      </c>
      <c r="G47" s="6">
        <v>5040.0262467191596</v>
      </c>
      <c r="H47" s="6">
        <v>5279.8556430446188</v>
      </c>
      <c r="I47" s="6">
        <v>239.8293963254593</v>
      </c>
      <c r="J47" s="5">
        <v>1068</v>
      </c>
    </row>
    <row r="48" spans="1:10" x14ac:dyDescent="0.25">
      <c r="A48" t="s">
        <v>30</v>
      </c>
      <c r="B48" s="5">
        <v>563113.05000000005</v>
      </c>
      <c r="C48" s="5">
        <v>4113274.55</v>
      </c>
      <c r="D48" s="5">
        <v>1735.71</v>
      </c>
      <c r="E48" t="s">
        <v>11</v>
      </c>
      <c r="F48" t="s">
        <v>24</v>
      </c>
      <c r="G48" s="6">
        <v>5279.8556430446188</v>
      </c>
      <c r="H48" s="6">
        <v>5499.0157480314956</v>
      </c>
      <c r="I48" s="6">
        <v>219.16010498687663</v>
      </c>
      <c r="J48" s="5">
        <v>1068</v>
      </c>
    </row>
    <row r="49" spans="1:10" x14ac:dyDescent="0.25">
      <c r="A49" t="s">
        <v>35</v>
      </c>
      <c r="B49" s="5">
        <v>562090.74</v>
      </c>
      <c r="C49" s="5">
        <v>4129796.62</v>
      </c>
      <c r="D49" s="5">
        <v>2073.25</v>
      </c>
      <c r="E49" t="s">
        <v>4</v>
      </c>
      <c r="F49" t="s">
        <v>5</v>
      </c>
      <c r="G49" s="6">
        <v>0</v>
      </c>
      <c r="H49" s="6">
        <v>29.85564304461942</v>
      </c>
      <c r="I49" s="6">
        <v>29.85564304461942</v>
      </c>
      <c r="J49" s="5">
        <v>2117</v>
      </c>
    </row>
    <row r="50" spans="1:10" x14ac:dyDescent="0.25">
      <c r="A50" t="s">
        <v>35</v>
      </c>
      <c r="B50" s="5">
        <v>562090.74</v>
      </c>
      <c r="C50" s="5">
        <v>4129796.62</v>
      </c>
      <c r="D50" s="5">
        <v>2073.25</v>
      </c>
      <c r="E50" t="s">
        <v>4</v>
      </c>
      <c r="F50" t="s">
        <v>5</v>
      </c>
      <c r="G50" s="6">
        <v>29.85564304461942</v>
      </c>
      <c r="H50" s="6">
        <v>40.026246719160099</v>
      </c>
      <c r="I50" s="6">
        <v>10.170603674540683</v>
      </c>
      <c r="J50" s="5">
        <v>2117</v>
      </c>
    </row>
    <row r="51" spans="1:10" x14ac:dyDescent="0.25">
      <c r="A51" t="s">
        <v>35</v>
      </c>
      <c r="B51" s="5">
        <v>562090.74</v>
      </c>
      <c r="C51" s="5">
        <v>4129796.62</v>
      </c>
      <c r="D51" s="5">
        <v>2073.25</v>
      </c>
      <c r="E51" t="s">
        <v>6</v>
      </c>
      <c r="F51" t="s">
        <v>7</v>
      </c>
      <c r="G51" s="6">
        <v>40.026246719160099</v>
      </c>
      <c r="H51" s="6">
        <v>78.083989501312331</v>
      </c>
      <c r="I51" s="6">
        <v>38.057742782152225</v>
      </c>
      <c r="J51" s="5">
        <v>2117</v>
      </c>
    </row>
    <row r="52" spans="1:10" x14ac:dyDescent="0.25">
      <c r="A52" t="s">
        <v>35</v>
      </c>
      <c r="B52" s="5">
        <v>562090.74</v>
      </c>
      <c r="C52" s="5">
        <v>4129796.62</v>
      </c>
      <c r="D52" s="5">
        <v>2073.25</v>
      </c>
      <c r="E52" t="s">
        <v>4</v>
      </c>
      <c r="F52" t="s">
        <v>5</v>
      </c>
      <c r="G52" s="6">
        <v>78.083989501312331</v>
      </c>
      <c r="H52" s="6">
        <v>169.94750656167977</v>
      </c>
      <c r="I52" s="6">
        <v>91.863517060367442</v>
      </c>
      <c r="J52" s="5">
        <v>2117</v>
      </c>
    </row>
    <row r="53" spans="1:10" x14ac:dyDescent="0.25">
      <c r="A53" t="s">
        <v>35</v>
      </c>
      <c r="B53" s="5">
        <v>562090.74</v>
      </c>
      <c r="C53" s="5">
        <v>4129796.62</v>
      </c>
      <c r="D53" s="5">
        <v>2073.25</v>
      </c>
      <c r="E53" t="s">
        <v>4</v>
      </c>
      <c r="F53" t="s">
        <v>5</v>
      </c>
      <c r="G53" s="6">
        <v>169.94750656167977</v>
      </c>
      <c r="H53" s="6">
        <v>209.97375328083987</v>
      </c>
      <c r="I53" s="6">
        <v>40.026246719160099</v>
      </c>
      <c r="J53" s="5">
        <v>2117</v>
      </c>
    </row>
    <row r="54" spans="1:10" x14ac:dyDescent="0.25">
      <c r="A54" t="s">
        <v>35</v>
      </c>
      <c r="B54" s="5">
        <v>562090.74</v>
      </c>
      <c r="C54" s="5">
        <v>4129796.62</v>
      </c>
      <c r="D54" s="5">
        <v>2073.25</v>
      </c>
      <c r="E54" t="s">
        <v>4</v>
      </c>
      <c r="F54" t="s">
        <v>5</v>
      </c>
      <c r="G54" s="6">
        <v>209.97375328083987</v>
      </c>
      <c r="H54" s="6">
        <v>299.8687664041995</v>
      </c>
      <c r="I54" s="6">
        <v>89.895013123359576</v>
      </c>
      <c r="J54" s="5">
        <v>2117</v>
      </c>
    </row>
    <row r="55" spans="1:10" x14ac:dyDescent="0.25">
      <c r="A55" t="s">
        <v>35</v>
      </c>
      <c r="B55" s="5">
        <v>562090.74</v>
      </c>
      <c r="C55" s="5">
        <v>4129796.62</v>
      </c>
      <c r="D55" s="5">
        <v>2073.25</v>
      </c>
      <c r="E55" t="s">
        <v>4</v>
      </c>
      <c r="F55" t="s">
        <v>5</v>
      </c>
      <c r="G55" s="6">
        <v>299.8687664041995</v>
      </c>
      <c r="H55" s="6">
        <v>399.93438320209975</v>
      </c>
      <c r="I55" s="6">
        <v>100.06561679790026</v>
      </c>
      <c r="J55" s="5">
        <v>2117</v>
      </c>
    </row>
    <row r="56" spans="1:10" x14ac:dyDescent="0.25">
      <c r="A56" t="s">
        <v>35</v>
      </c>
      <c r="B56" s="5">
        <v>562090.74</v>
      </c>
      <c r="C56" s="5">
        <v>4129796.62</v>
      </c>
      <c r="D56" s="5">
        <v>2073.25</v>
      </c>
      <c r="E56" t="s">
        <v>4</v>
      </c>
      <c r="F56" t="s">
        <v>5</v>
      </c>
      <c r="G56" s="6">
        <v>399.93438320209975</v>
      </c>
      <c r="H56" s="6">
        <v>470.1443569553806</v>
      </c>
      <c r="I56" s="6">
        <v>70.209973753280835</v>
      </c>
      <c r="J56" s="5">
        <v>2117</v>
      </c>
    </row>
    <row r="57" spans="1:10" x14ac:dyDescent="0.25">
      <c r="A57" t="s">
        <v>35</v>
      </c>
      <c r="B57" s="5">
        <v>562090.74</v>
      </c>
      <c r="C57" s="5">
        <v>4129796.62</v>
      </c>
      <c r="D57" s="5">
        <v>2073.25</v>
      </c>
      <c r="E57" t="s">
        <v>4</v>
      </c>
      <c r="F57" t="s">
        <v>5</v>
      </c>
      <c r="G57" s="6">
        <v>470.1443569553806</v>
      </c>
      <c r="H57" s="6">
        <v>893.04461942257205</v>
      </c>
      <c r="I57" s="6">
        <v>422.90026246719162</v>
      </c>
      <c r="J57" s="5">
        <v>2117</v>
      </c>
    </row>
    <row r="58" spans="1:10" x14ac:dyDescent="0.25">
      <c r="A58" t="s">
        <v>35</v>
      </c>
      <c r="B58" s="5">
        <v>562090.74</v>
      </c>
      <c r="C58" s="5">
        <v>4129796.62</v>
      </c>
      <c r="D58" s="5">
        <v>2073.25</v>
      </c>
      <c r="E58" t="s">
        <v>9</v>
      </c>
      <c r="F58" t="s">
        <v>5</v>
      </c>
      <c r="G58" s="6">
        <v>893.04461942257205</v>
      </c>
      <c r="H58" s="6">
        <v>899.93438320209975</v>
      </c>
      <c r="I58" s="6">
        <v>6.8897637795275593</v>
      </c>
      <c r="J58" s="5">
        <v>2117</v>
      </c>
    </row>
    <row r="59" spans="1:10" x14ac:dyDescent="0.25">
      <c r="A59" t="s">
        <v>35</v>
      </c>
      <c r="B59" s="5">
        <v>562090.74</v>
      </c>
      <c r="C59" s="5">
        <v>4129796.62</v>
      </c>
      <c r="D59" s="5">
        <v>2073.25</v>
      </c>
      <c r="E59" t="s">
        <v>4</v>
      </c>
      <c r="F59" t="s">
        <v>5</v>
      </c>
      <c r="G59" s="6">
        <v>899.93438320209975</v>
      </c>
      <c r="H59" s="6">
        <v>1089.8950131233594</v>
      </c>
      <c r="I59" s="6">
        <v>189.96062992125982</v>
      </c>
      <c r="J59" s="5">
        <v>2117</v>
      </c>
    </row>
    <row r="60" spans="1:10" x14ac:dyDescent="0.25">
      <c r="A60" t="s">
        <v>35</v>
      </c>
      <c r="B60" s="5">
        <v>562090.74</v>
      </c>
      <c r="C60" s="5">
        <v>4129796.62</v>
      </c>
      <c r="D60" s="5">
        <v>2073.25</v>
      </c>
      <c r="E60" t="s">
        <v>6</v>
      </c>
      <c r="F60" t="s">
        <v>7</v>
      </c>
      <c r="G60" s="6">
        <v>1089.8950131233594</v>
      </c>
      <c r="H60" s="6">
        <v>1109.9081364829397</v>
      </c>
      <c r="I60" s="6">
        <v>20.01312335958005</v>
      </c>
      <c r="J60" s="5">
        <v>2117</v>
      </c>
    </row>
    <row r="61" spans="1:10" x14ac:dyDescent="0.25">
      <c r="A61" t="s">
        <v>35</v>
      </c>
      <c r="B61" s="5">
        <v>562090.74</v>
      </c>
      <c r="C61" s="5">
        <v>4129796.62</v>
      </c>
      <c r="D61" s="5">
        <v>2073.25</v>
      </c>
      <c r="E61" t="s">
        <v>6</v>
      </c>
      <c r="F61" t="s">
        <v>7</v>
      </c>
      <c r="G61" s="6">
        <v>1109.9081364829397</v>
      </c>
      <c r="H61" s="6">
        <v>1153.8713910761153</v>
      </c>
      <c r="I61" s="6">
        <v>43.963254593175854</v>
      </c>
      <c r="J61" s="5">
        <v>2117</v>
      </c>
    </row>
    <row r="62" spans="1:10" x14ac:dyDescent="0.25">
      <c r="A62" t="s">
        <v>35</v>
      </c>
      <c r="B62" s="5">
        <v>562090.74</v>
      </c>
      <c r="C62" s="5">
        <v>4129796.62</v>
      </c>
      <c r="D62" s="5">
        <v>2073.25</v>
      </c>
      <c r="E62" t="s">
        <v>6</v>
      </c>
      <c r="F62" t="s">
        <v>7</v>
      </c>
      <c r="G62" s="6">
        <v>1153.8713910761153</v>
      </c>
      <c r="H62" s="6">
        <v>1312.0078740157478</v>
      </c>
      <c r="I62" s="6">
        <v>158.13648293963254</v>
      </c>
      <c r="J62" s="5">
        <v>2117</v>
      </c>
    </row>
    <row r="63" spans="1:10" x14ac:dyDescent="0.25">
      <c r="A63" t="s">
        <v>35</v>
      </c>
      <c r="B63" s="5">
        <v>562090.74</v>
      </c>
      <c r="C63" s="5">
        <v>4129796.62</v>
      </c>
      <c r="D63" s="5">
        <v>2073.25</v>
      </c>
      <c r="E63" t="s">
        <v>11</v>
      </c>
      <c r="F63" t="s">
        <v>12</v>
      </c>
      <c r="G63" s="6">
        <v>1312.0078740157478</v>
      </c>
      <c r="H63" s="6">
        <v>1379.9212598425197</v>
      </c>
      <c r="I63" s="6">
        <v>67.913385826771645</v>
      </c>
      <c r="J63" s="5">
        <v>2117</v>
      </c>
    </row>
    <row r="64" spans="1:10" x14ac:dyDescent="0.25">
      <c r="A64" t="s">
        <v>35</v>
      </c>
      <c r="B64" s="5">
        <v>562090.74</v>
      </c>
      <c r="C64" s="5">
        <v>4129796.62</v>
      </c>
      <c r="D64" s="5">
        <v>2073.25</v>
      </c>
      <c r="E64" t="s">
        <v>11</v>
      </c>
      <c r="F64" t="s">
        <v>12</v>
      </c>
      <c r="G64" s="6">
        <v>1379.9212598425197</v>
      </c>
      <c r="H64" s="6">
        <v>1459.9737532808399</v>
      </c>
      <c r="I64" s="6">
        <v>80.052493438320198</v>
      </c>
      <c r="J64" s="5">
        <v>2117</v>
      </c>
    </row>
    <row r="65" spans="1:10" x14ac:dyDescent="0.25">
      <c r="A65" t="s">
        <v>35</v>
      </c>
      <c r="B65" s="5">
        <v>562090.74</v>
      </c>
      <c r="C65" s="5">
        <v>4129796.62</v>
      </c>
      <c r="D65" s="5">
        <v>2073.25</v>
      </c>
      <c r="E65" t="s">
        <v>9</v>
      </c>
      <c r="F65" t="s">
        <v>5</v>
      </c>
      <c r="G65" s="6">
        <v>1459.9737532808399</v>
      </c>
      <c r="H65" s="6">
        <v>1609.9081364829394</v>
      </c>
      <c r="I65" s="6">
        <v>149.93438320209975</v>
      </c>
      <c r="J65" s="5">
        <v>2117</v>
      </c>
    </row>
    <row r="66" spans="1:10" x14ac:dyDescent="0.25">
      <c r="A66" t="s">
        <v>35</v>
      </c>
      <c r="B66" s="5">
        <v>562090.74</v>
      </c>
      <c r="C66" s="5">
        <v>4129796.62</v>
      </c>
      <c r="D66" s="5">
        <v>2073.25</v>
      </c>
      <c r="E66" t="s">
        <v>6</v>
      </c>
      <c r="F66" t="s">
        <v>7</v>
      </c>
      <c r="G66" s="6">
        <v>1609.9081364829394</v>
      </c>
      <c r="H66" s="6">
        <v>1745.0787401574801</v>
      </c>
      <c r="I66" s="6">
        <v>135.17060367454067</v>
      </c>
      <c r="J66" s="5">
        <v>2117</v>
      </c>
    </row>
    <row r="67" spans="1:10" x14ac:dyDescent="0.25">
      <c r="A67" t="s">
        <v>35</v>
      </c>
      <c r="B67" s="5">
        <v>562090.74</v>
      </c>
      <c r="C67" s="5">
        <v>4129796.62</v>
      </c>
      <c r="D67" s="5">
        <v>2073.25</v>
      </c>
      <c r="E67" t="s">
        <v>9</v>
      </c>
      <c r="F67" t="s">
        <v>5</v>
      </c>
      <c r="G67" s="6">
        <v>1745.0787401574801</v>
      </c>
      <c r="H67" s="6">
        <v>3520.0131233595803</v>
      </c>
      <c r="I67" s="6">
        <v>1774.9343832020998</v>
      </c>
      <c r="J67" s="5">
        <v>2117</v>
      </c>
    </row>
    <row r="68" spans="1:10" x14ac:dyDescent="0.25">
      <c r="A68" t="s">
        <v>35</v>
      </c>
      <c r="B68" s="5">
        <v>562090.74</v>
      </c>
      <c r="C68" s="5">
        <v>4129796.62</v>
      </c>
      <c r="D68" s="5">
        <v>2073.25</v>
      </c>
      <c r="E68" t="s">
        <v>4</v>
      </c>
      <c r="F68" t="s">
        <v>5</v>
      </c>
      <c r="G68" s="6">
        <v>3520.0131233595803</v>
      </c>
      <c r="H68" s="6">
        <v>3850.0656167979</v>
      </c>
      <c r="I68" s="6">
        <v>330.0524934383202</v>
      </c>
      <c r="J68" s="5">
        <v>2117</v>
      </c>
    </row>
    <row r="69" spans="1:10" x14ac:dyDescent="0.25">
      <c r="A69" t="s">
        <v>35</v>
      </c>
      <c r="B69" s="5">
        <v>562090.74</v>
      </c>
      <c r="C69" s="5">
        <v>4129796.62</v>
      </c>
      <c r="D69" s="5">
        <v>2073.25</v>
      </c>
      <c r="E69" t="s">
        <v>4</v>
      </c>
      <c r="F69" t="s">
        <v>5</v>
      </c>
      <c r="G69" s="6">
        <v>3850.0656167979</v>
      </c>
      <c r="H69" s="6">
        <v>3925.853018372703</v>
      </c>
      <c r="I69" s="6">
        <v>75.787401574803155</v>
      </c>
      <c r="J69" s="5">
        <v>2117</v>
      </c>
    </row>
    <row r="70" spans="1:10" x14ac:dyDescent="0.25">
      <c r="A70" t="s">
        <v>35</v>
      </c>
      <c r="B70" s="5">
        <v>562090.74</v>
      </c>
      <c r="C70" s="5">
        <v>4129796.62</v>
      </c>
      <c r="D70" s="5">
        <v>2073.25</v>
      </c>
      <c r="E70" t="s">
        <v>9</v>
      </c>
      <c r="F70" t="s">
        <v>5</v>
      </c>
      <c r="G70" s="6">
        <v>3925.853018372703</v>
      </c>
      <c r="H70" s="6">
        <v>4499.9999999999991</v>
      </c>
      <c r="I70" s="6">
        <v>574.14698162729655</v>
      </c>
      <c r="J70" s="5">
        <v>2117</v>
      </c>
    </row>
    <row r="71" spans="1:10" x14ac:dyDescent="0.25">
      <c r="A71" t="s">
        <v>37</v>
      </c>
      <c r="B71" s="5">
        <v>560338.88</v>
      </c>
      <c r="C71" s="5">
        <v>4124701.6</v>
      </c>
      <c r="D71" s="5">
        <v>2143.66</v>
      </c>
      <c r="E71" t="s">
        <v>4</v>
      </c>
      <c r="F71" t="s">
        <v>5</v>
      </c>
      <c r="G71" s="6">
        <v>0</v>
      </c>
      <c r="H71" s="6">
        <v>160.1049868766404</v>
      </c>
      <c r="I71" s="6">
        <v>160.1049868766404</v>
      </c>
      <c r="J71" s="5">
        <v>2339</v>
      </c>
    </row>
    <row r="72" spans="1:10" x14ac:dyDescent="0.25">
      <c r="A72" t="s">
        <v>37</v>
      </c>
      <c r="B72" s="5">
        <v>560338.88</v>
      </c>
      <c r="C72" s="5">
        <v>4124701.6</v>
      </c>
      <c r="D72" s="5">
        <v>2143.66</v>
      </c>
      <c r="E72" t="s">
        <v>4</v>
      </c>
      <c r="F72" t="s">
        <v>5</v>
      </c>
      <c r="G72" s="6">
        <v>160.1049868766404</v>
      </c>
      <c r="H72" s="6">
        <v>169.94750656167977</v>
      </c>
      <c r="I72" s="6">
        <v>9.8425196850393704</v>
      </c>
      <c r="J72" s="5">
        <v>2339</v>
      </c>
    </row>
    <row r="73" spans="1:10" x14ac:dyDescent="0.25">
      <c r="A73" t="s">
        <v>37</v>
      </c>
      <c r="B73" s="5">
        <v>560338.88</v>
      </c>
      <c r="C73" s="5">
        <v>4124701.6</v>
      </c>
      <c r="D73" s="5">
        <v>2143.66</v>
      </c>
      <c r="E73" t="s">
        <v>4</v>
      </c>
      <c r="F73" t="s">
        <v>5</v>
      </c>
      <c r="G73" s="6">
        <v>169.94750656167977</v>
      </c>
      <c r="H73" s="6">
        <v>202.0997375328084</v>
      </c>
      <c r="I73" s="6">
        <v>32.15223097112861</v>
      </c>
      <c r="J73" s="5">
        <v>2339</v>
      </c>
    </row>
    <row r="74" spans="1:10" x14ac:dyDescent="0.25">
      <c r="A74" t="s">
        <v>37</v>
      </c>
      <c r="B74" s="5">
        <v>560338.88</v>
      </c>
      <c r="C74" s="5">
        <v>4124701.6</v>
      </c>
      <c r="D74" s="5">
        <v>2143.66</v>
      </c>
      <c r="E74" t="s">
        <v>4</v>
      </c>
      <c r="F74" t="s">
        <v>7</v>
      </c>
      <c r="G74" s="6">
        <v>202.0997375328084</v>
      </c>
      <c r="H74" s="6">
        <v>208.98950131233596</v>
      </c>
      <c r="I74" s="6">
        <v>6.8897637795275593</v>
      </c>
      <c r="J74" s="5">
        <v>2339</v>
      </c>
    </row>
    <row r="75" spans="1:10" x14ac:dyDescent="0.25">
      <c r="A75" t="s">
        <v>37</v>
      </c>
      <c r="B75" s="5">
        <v>560338.88</v>
      </c>
      <c r="C75" s="5">
        <v>4124701.6</v>
      </c>
      <c r="D75" s="5">
        <v>2143.66</v>
      </c>
      <c r="E75" t="s">
        <v>6</v>
      </c>
      <c r="F75" t="s">
        <v>7</v>
      </c>
      <c r="G75" s="6">
        <v>208.98950131233596</v>
      </c>
      <c r="H75" s="6">
        <v>253.93700787401576</v>
      </c>
      <c r="I75" s="6">
        <v>44.947506561679788</v>
      </c>
      <c r="J75" s="5">
        <v>2339</v>
      </c>
    </row>
    <row r="76" spans="1:10" x14ac:dyDescent="0.25">
      <c r="A76" t="s">
        <v>37</v>
      </c>
      <c r="B76" s="5">
        <v>560338.88</v>
      </c>
      <c r="C76" s="5">
        <v>4124701.6</v>
      </c>
      <c r="D76" s="5">
        <v>2143.66</v>
      </c>
      <c r="E76" t="s">
        <v>6</v>
      </c>
      <c r="F76" t="s">
        <v>7</v>
      </c>
      <c r="G76" s="6">
        <v>253.93700787401576</v>
      </c>
      <c r="H76" s="6">
        <v>271.98162729658793</v>
      </c>
      <c r="I76" s="6">
        <v>18.044619422572179</v>
      </c>
      <c r="J76" s="5">
        <v>2339</v>
      </c>
    </row>
    <row r="77" spans="1:10" x14ac:dyDescent="0.25">
      <c r="A77" t="s">
        <v>37</v>
      </c>
      <c r="B77" s="5">
        <v>560338.88</v>
      </c>
      <c r="C77" s="5">
        <v>4124701.6</v>
      </c>
      <c r="D77" s="5">
        <v>2143.66</v>
      </c>
      <c r="E77" t="s">
        <v>4</v>
      </c>
      <c r="F77" t="s">
        <v>5</v>
      </c>
      <c r="G77" s="6">
        <v>271.98162729658793</v>
      </c>
      <c r="H77" s="6">
        <v>315.94488188976374</v>
      </c>
      <c r="I77" s="6">
        <v>43.963254593175854</v>
      </c>
      <c r="J77" s="5">
        <v>2339</v>
      </c>
    </row>
    <row r="78" spans="1:10" x14ac:dyDescent="0.25">
      <c r="A78" t="s">
        <v>37</v>
      </c>
      <c r="B78" s="5">
        <v>560338.88</v>
      </c>
      <c r="C78" s="5">
        <v>4124701.6</v>
      </c>
      <c r="D78" s="5">
        <v>2143.66</v>
      </c>
      <c r="E78" t="s">
        <v>4</v>
      </c>
      <c r="F78" t="s">
        <v>8</v>
      </c>
      <c r="G78" s="6">
        <v>315.94488188976374</v>
      </c>
      <c r="H78" s="6">
        <v>358.92388451443571</v>
      </c>
      <c r="I78" s="6">
        <v>42.979002624671914</v>
      </c>
      <c r="J78" s="5">
        <v>2339</v>
      </c>
    </row>
    <row r="79" spans="1:10" x14ac:dyDescent="0.25">
      <c r="A79" t="s">
        <v>37</v>
      </c>
      <c r="B79" s="5">
        <v>560338.88</v>
      </c>
      <c r="C79" s="5">
        <v>4124701.6</v>
      </c>
      <c r="D79" s="5">
        <v>2143.66</v>
      </c>
      <c r="E79" t="s">
        <v>4</v>
      </c>
      <c r="F79" t="s">
        <v>5</v>
      </c>
      <c r="G79" s="6">
        <v>358.92388451443571</v>
      </c>
      <c r="H79" s="6">
        <v>1080.0524934383202</v>
      </c>
      <c r="I79" s="6">
        <v>721.12860892388449</v>
      </c>
      <c r="J79" s="5">
        <v>2339</v>
      </c>
    </row>
    <row r="80" spans="1:10" x14ac:dyDescent="0.25">
      <c r="A80" t="s">
        <v>37</v>
      </c>
      <c r="B80" s="5">
        <v>560338.88</v>
      </c>
      <c r="C80" s="5">
        <v>4124701.6</v>
      </c>
      <c r="D80" s="5">
        <v>2143.66</v>
      </c>
      <c r="E80" t="s">
        <v>4</v>
      </c>
      <c r="F80" t="s">
        <v>8</v>
      </c>
      <c r="G80" s="6">
        <v>1080.0524934383202</v>
      </c>
      <c r="H80" s="6">
        <v>1290.0262467191601</v>
      </c>
      <c r="I80" s="6">
        <v>209.97375328083987</v>
      </c>
      <c r="J80" s="5">
        <v>2339</v>
      </c>
    </row>
    <row r="81" spans="1:10" x14ac:dyDescent="0.25">
      <c r="A81" t="s">
        <v>37</v>
      </c>
      <c r="B81" s="5">
        <v>560338.88</v>
      </c>
      <c r="C81" s="5">
        <v>4124701.6</v>
      </c>
      <c r="D81" s="5">
        <v>2143.66</v>
      </c>
      <c r="E81" t="s">
        <v>4</v>
      </c>
      <c r="F81" t="s">
        <v>7</v>
      </c>
      <c r="G81" s="6">
        <v>1290.0262467191601</v>
      </c>
      <c r="H81" s="6">
        <v>1319.8818897637796</v>
      </c>
      <c r="I81" s="6">
        <v>29.85564304461942</v>
      </c>
      <c r="J81" s="5">
        <v>2339</v>
      </c>
    </row>
    <row r="82" spans="1:10" x14ac:dyDescent="0.25">
      <c r="A82" t="s">
        <v>37</v>
      </c>
      <c r="B82" s="5">
        <v>560338.88</v>
      </c>
      <c r="C82" s="5">
        <v>4124701.6</v>
      </c>
      <c r="D82" s="5">
        <v>2143.66</v>
      </c>
      <c r="E82" t="s">
        <v>6</v>
      </c>
      <c r="F82" t="s">
        <v>7</v>
      </c>
      <c r="G82" s="6">
        <v>1319.8818897637796</v>
      </c>
      <c r="H82" s="6">
        <v>1365.1574803149606</v>
      </c>
      <c r="I82" s="6">
        <v>45.275590551181104</v>
      </c>
      <c r="J82" s="5">
        <v>2339</v>
      </c>
    </row>
    <row r="83" spans="1:10" x14ac:dyDescent="0.25">
      <c r="A83" t="s">
        <v>37</v>
      </c>
      <c r="B83" s="5">
        <v>560338.88</v>
      </c>
      <c r="C83" s="5">
        <v>4124701.6</v>
      </c>
      <c r="D83" s="5">
        <v>2143.66</v>
      </c>
      <c r="E83" t="s">
        <v>6</v>
      </c>
      <c r="F83" t="s">
        <v>7</v>
      </c>
      <c r="G83" s="6">
        <v>1365.1574803149606</v>
      </c>
      <c r="H83" s="6">
        <v>1470.1443569553805</v>
      </c>
      <c r="I83" s="6">
        <v>104.98687664041994</v>
      </c>
      <c r="J83" s="5">
        <v>2339</v>
      </c>
    </row>
    <row r="84" spans="1:10" x14ac:dyDescent="0.25">
      <c r="A84" t="s">
        <v>37</v>
      </c>
      <c r="B84" s="5">
        <v>560338.88</v>
      </c>
      <c r="C84" s="5">
        <v>4124701.6</v>
      </c>
      <c r="D84" s="5">
        <v>2143.66</v>
      </c>
      <c r="E84" t="s">
        <v>9</v>
      </c>
      <c r="F84" t="s">
        <v>7</v>
      </c>
      <c r="G84" s="6">
        <v>1470.1443569553805</v>
      </c>
      <c r="H84" s="6">
        <v>1524.9343832020998</v>
      </c>
      <c r="I84" s="6">
        <v>54.790026246719158</v>
      </c>
      <c r="J84" s="5">
        <v>2339</v>
      </c>
    </row>
    <row r="85" spans="1:10" x14ac:dyDescent="0.25">
      <c r="A85" t="s">
        <v>37</v>
      </c>
      <c r="B85" s="5">
        <v>560338.88</v>
      </c>
      <c r="C85" s="5">
        <v>4124701.6</v>
      </c>
      <c r="D85" s="5">
        <v>2143.66</v>
      </c>
      <c r="E85" t="s">
        <v>4</v>
      </c>
      <c r="F85" t="s">
        <v>5</v>
      </c>
      <c r="G85" s="6">
        <v>1524.9343832020998</v>
      </c>
      <c r="H85" s="6">
        <v>1600.0656167979002</v>
      </c>
      <c r="I85" s="6">
        <v>75.131233595800524</v>
      </c>
      <c r="J85" s="5">
        <v>2339</v>
      </c>
    </row>
    <row r="86" spans="1:10" x14ac:dyDescent="0.25">
      <c r="A86" t="s">
        <v>37</v>
      </c>
      <c r="B86" s="5">
        <v>560338.88</v>
      </c>
      <c r="C86" s="5">
        <v>4124701.6</v>
      </c>
      <c r="D86" s="5">
        <v>2143.66</v>
      </c>
      <c r="E86" t="s">
        <v>4</v>
      </c>
      <c r="F86" t="s">
        <v>5</v>
      </c>
      <c r="G86" s="6">
        <v>1600.0656167979002</v>
      </c>
      <c r="H86" s="6">
        <v>1617.1259842519682</v>
      </c>
      <c r="I86" s="6">
        <v>17.060367454068242</v>
      </c>
      <c r="J86" s="5">
        <v>2339</v>
      </c>
    </row>
    <row r="87" spans="1:10" x14ac:dyDescent="0.25">
      <c r="A87" t="s">
        <v>37</v>
      </c>
      <c r="B87" s="5">
        <v>560338.88</v>
      </c>
      <c r="C87" s="5">
        <v>4124701.6</v>
      </c>
      <c r="D87" s="5">
        <v>2143.66</v>
      </c>
      <c r="E87" t="s">
        <v>6</v>
      </c>
      <c r="F87" t="s">
        <v>7</v>
      </c>
      <c r="G87" s="6">
        <v>1617.1259842519682</v>
      </c>
      <c r="H87" s="6">
        <v>1679.1338582677165</v>
      </c>
      <c r="I87" s="6">
        <v>62.007874015748023</v>
      </c>
      <c r="J87" s="5">
        <v>2339</v>
      </c>
    </row>
    <row r="88" spans="1:10" x14ac:dyDescent="0.25">
      <c r="A88" t="s">
        <v>37</v>
      </c>
      <c r="B88" s="5">
        <v>560338.88</v>
      </c>
      <c r="C88" s="5">
        <v>4124701.6</v>
      </c>
      <c r="D88" s="5">
        <v>2143.66</v>
      </c>
      <c r="E88" t="s">
        <v>6</v>
      </c>
      <c r="F88" t="s">
        <v>7</v>
      </c>
      <c r="G88" s="6">
        <v>1679.1338582677165</v>
      </c>
      <c r="H88" s="6">
        <v>1879.9212598425197</v>
      </c>
      <c r="I88" s="6">
        <v>200.78740157480314</v>
      </c>
      <c r="J88" s="5">
        <v>2339</v>
      </c>
    </row>
    <row r="89" spans="1:10" x14ac:dyDescent="0.25">
      <c r="A89" t="s">
        <v>37</v>
      </c>
      <c r="B89" s="5">
        <v>560338.88</v>
      </c>
      <c r="C89" s="5">
        <v>4124701.6</v>
      </c>
      <c r="D89" s="5">
        <v>2143.66</v>
      </c>
      <c r="E89" t="s">
        <v>6</v>
      </c>
      <c r="F89" t="s">
        <v>19</v>
      </c>
      <c r="G89" s="6">
        <v>1879.9212598425197</v>
      </c>
      <c r="H89" s="6">
        <v>2149.9343832020995</v>
      </c>
      <c r="I89" s="6">
        <v>270.01312335958005</v>
      </c>
      <c r="J89" s="5">
        <v>2339</v>
      </c>
    </row>
    <row r="90" spans="1:10" x14ac:dyDescent="0.25">
      <c r="A90" t="s">
        <v>37</v>
      </c>
      <c r="B90" s="5">
        <v>560338.88</v>
      </c>
      <c r="C90" s="5">
        <v>4124701.6</v>
      </c>
      <c r="D90" s="5">
        <v>2143.66</v>
      </c>
      <c r="E90" t="s">
        <v>11</v>
      </c>
      <c r="F90" t="s">
        <v>18</v>
      </c>
      <c r="G90" s="6">
        <v>2149.9343832020995</v>
      </c>
      <c r="H90" s="6">
        <v>2187.0078740157478</v>
      </c>
      <c r="I90" s="6">
        <v>37.073490813648291</v>
      </c>
      <c r="J90" s="5">
        <v>2339</v>
      </c>
    </row>
    <row r="91" spans="1:10" x14ac:dyDescent="0.25">
      <c r="A91" t="s">
        <v>37</v>
      </c>
      <c r="B91" s="5">
        <v>560338.88</v>
      </c>
      <c r="C91" s="5">
        <v>4124701.6</v>
      </c>
      <c r="D91" s="5">
        <v>2143.66</v>
      </c>
      <c r="E91" t="s">
        <v>11</v>
      </c>
      <c r="F91" t="s">
        <v>18</v>
      </c>
      <c r="G91" s="6">
        <v>2187.0078740157478</v>
      </c>
      <c r="H91" s="6">
        <v>2342.8477690288714</v>
      </c>
      <c r="I91" s="6">
        <v>155.83989501312334</v>
      </c>
      <c r="J91" s="5">
        <v>2339</v>
      </c>
    </row>
    <row r="92" spans="1:10" x14ac:dyDescent="0.25">
      <c r="A92" t="s">
        <v>37</v>
      </c>
      <c r="B92" s="5">
        <v>560338.88</v>
      </c>
      <c r="C92" s="5">
        <v>4124701.6</v>
      </c>
      <c r="D92" s="5">
        <v>2143.66</v>
      </c>
      <c r="E92" t="s">
        <v>11</v>
      </c>
      <c r="F92" t="s">
        <v>38</v>
      </c>
      <c r="G92" s="6">
        <v>2342.8477690288714</v>
      </c>
      <c r="H92" s="6">
        <v>2376.9685039370079</v>
      </c>
      <c r="I92" s="6">
        <v>34.120734908136484</v>
      </c>
      <c r="J92" s="5">
        <v>2339</v>
      </c>
    </row>
    <row r="93" spans="1:10" x14ac:dyDescent="0.25">
      <c r="A93" t="s">
        <v>37</v>
      </c>
      <c r="B93" s="5">
        <v>560338.88</v>
      </c>
      <c r="C93" s="5">
        <v>4124701.6</v>
      </c>
      <c r="D93" s="5">
        <v>2143.66</v>
      </c>
      <c r="E93" t="s">
        <v>9</v>
      </c>
      <c r="F93" t="s">
        <v>5</v>
      </c>
      <c r="G93" s="6">
        <v>2376.9685039370079</v>
      </c>
      <c r="H93" s="6">
        <v>2810.0393700787399</v>
      </c>
      <c r="I93" s="6">
        <v>433.07086614173227</v>
      </c>
      <c r="J93" s="5">
        <v>2339</v>
      </c>
    </row>
    <row r="94" spans="1:10" x14ac:dyDescent="0.25">
      <c r="A94" t="s">
        <v>37</v>
      </c>
      <c r="B94" s="5">
        <v>560338.88</v>
      </c>
      <c r="C94" s="5">
        <v>4124701.6</v>
      </c>
      <c r="D94" s="5">
        <v>2143.66</v>
      </c>
      <c r="E94" t="s">
        <v>11</v>
      </c>
      <c r="F94" t="s">
        <v>12</v>
      </c>
      <c r="G94" s="6">
        <v>2810.0393700787399</v>
      </c>
      <c r="H94" s="6">
        <v>2834.9737532808399</v>
      </c>
      <c r="I94" s="6">
        <v>24.934383202099735</v>
      </c>
      <c r="J94" s="5">
        <v>2339</v>
      </c>
    </row>
    <row r="95" spans="1:10" x14ac:dyDescent="0.25">
      <c r="A95" t="s">
        <v>37</v>
      </c>
      <c r="B95" s="5">
        <v>560338.88</v>
      </c>
      <c r="C95" s="5">
        <v>4124701.6</v>
      </c>
      <c r="D95" s="5">
        <v>2143.66</v>
      </c>
      <c r="E95" t="s">
        <v>9</v>
      </c>
      <c r="F95" t="s">
        <v>5</v>
      </c>
      <c r="G95" s="6">
        <v>2834.9737532808399</v>
      </c>
      <c r="H95" s="6">
        <v>3120.0787401574803</v>
      </c>
      <c r="I95" s="6">
        <v>285.1049868766404</v>
      </c>
      <c r="J95" s="5">
        <v>2339</v>
      </c>
    </row>
    <row r="96" spans="1:10" x14ac:dyDescent="0.25">
      <c r="A96" t="s">
        <v>37</v>
      </c>
      <c r="B96" s="5">
        <v>560338.88</v>
      </c>
      <c r="C96" s="5">
        <v>4124701.6</v>
      </c>
      <c r="D96" s="5">
        <v>2143.66</v>
      </c>
      <c r="E96" t="s">
        <v>4</v>
      </c>
      <c r="F96" t="s">
        <v>5</v>
      </c>
      <c r="G96" s="6">
        <v>3120.0787401574803</v>
      </c>
      <c r="H96" s="6">
        <v>3194.8818897637793</v>
      </c>
      <c r="I96" s="6">
        <v>74.803149606299215</v>
      </c>
      <c r="J96" s="5">
        <v>2339</v>
      </c>
    </row>
    <row r="97" spans="1:10" x14ac:dyDescent="0.25">
      <c r="A97" t="s">
        <v>37</v>
      </c>
      <c r="B97" s="5">
        <v>560338.88</v>
      </c>
      <c r="C97" s="5">
        <v>4124701.6</v>
      </c>
      <c r="D97" s="5">
        <v>2143.66</v>
      </c>
      <c r="E97" t="s">
        <v>11</v>
      </c>
      <c r="F97" t="s">
        <v>39</v>
      </c>
      <c r="G97" s="6">
        <v>3194.8818897637793</v>
      </c>
      <c r="H97" s="6">
        <v>3384.8425196850394</v>
      </c>
      <c r="I97" s="6">
        <v>189.96062992125982</v>
      </c>
      <c r="J97" s="5">
        <v>2339</v>
      </c>
    </row>
    <row r="98" spans="1:10" x14ac:dyDescent="0.25">
      <c r="A98" t="s">
        <v>37</v>
      </c>
      <c r="B98" s="5">
        <v>560338.88</v>
      </c>
      <c r="C98" s="5">
        <v>4124701.6</v>
      </c>
      <c r="D98" s="5">
        <v>2143.66</v>
      </c>
      <c r="E98" t="s">
        <v>9</v>
      </c>
      <c r="F98" t="s">
        <v>5</v>
      </c>
      <c r="G98" s="6">
        <v>3384.8425196850394</v>
      </c>
      <c r="H98" s="6">
        <v>3524.9343832021</v>
      </c>
      <c r="I98" s="6">
        <v>140.09186351706037</v>
      </c>
      <c r="J98" s="5">
        <v>2339</v>
      </c>
    </row>
    <row r="99" spans="1:10" x14ac:dyDescent="0.25">
      <c r="A99" t="s">
        <v>37</v>
      </c>
      <c r="B99" s="5">
        <v>560338.88</v>
      </c>
      <c r="C99" s="5">
        <v>4124701.6</v>
      </c>
      <c r="D99" s="5">
        <v>2143.66</v>
      </c>
      <c r="E99" t="s">
        <v>4</v>
      </c>
      <c r="F99" t="s">
        <v>12</v>
      </c>
      <c r="G99" s="6">
        <v>3524.9343832021</v>
      </c>
      <c r="H99" s="6">
        <v>3595.1443569553803</v>
      </c>
      <c r="I99" s="6">
        <v>70.209973753280835</v>
      </c>
      <c r="J99" s="5">
        <v>2339</v>
      </c>
    </row>
    <row r="100" spans="1:10" x14ac:dyDescent="0.25">
      <c r="A100" t="s">
        <v>37</v>
      </c>
      <c r="B100" s="5">
        <v>560338.88</v>
      </c>
      <c r="C100" s="5">
        <v>4124701.6</v>
      </c>
      <c r="D100" s="5">
        <v>2143.66</v>
      </c>
      <c r="E100" t="s">
        <v>9</v>
      </c>
      <c r="F100" t="s">
        <v>5</v>
      </c>
      <c r="G100" s="6">
        <v>3595.1443569553803</v>
      </c>
      <c r="H100" s="6">
        <v>3895.0131233595798</v>
      </c>
      <c r="I100" s="6">
        <v>299.8687664041995</v>
      </c>
      <c r="J100" s="5">
        <v>2339</v>
      </c>
    </row>
    <row r="101" spans="1:10" x14ac:dyDescent="0.25">
      <c r="A101" t="s">
        <v>37</v>
      </c>
      <c r="B101" s="5">
        <v>560338.88</v>
      </c>
      <c r="C101" s="5">
        <v>4124701.6</v>
      </c>
      <c r="D101" s="5">
        <v>2143.66</v>
      </c>
      <c r="E101" t="s">
        <v>11</v>
      </c>
      <c r="F101" t="s">
        <v>23</v>
      </c>
      <c r="G101" s="6">
        <v>3895.0131233595798</v>
      </c>
      <c r="H101" s="6">
        <v>3919.9475065616793</v>
      </c>
      <c r="I101" s="6">
        <v>24.934383202099735</v>
      </c>
      <c r="J101" s="5">
        <v>2339</v>
      </c>
    </row>
    <row r="102" spans="1:10" x14ac:dyDescent="0.25">
      <c r="A102" t="s">
        <v>37</v>
      </c>
      <c r="B102" s="5">
        <v>560338.88</v>
      </c>
      <c r="C102" s="5">
        <v>4124701.6</v>
      </c>
      <c r="D102" s="5">
        <v>2143.66</v>
      </c>
      <c r="E102" t="s">
        <v>9</v>
      </c>
      <c r="F102" t="s">
        <v>12</v>
      </c>
      <c r="G102" s="6">
        <v>3919.9475065616793</v>
      </c>
      <c r="H102" s="6">
        <v>3970.1443569553799</v>
      </c>
      <c r="I102" s="6">
        <v>50.196850393700785</v>
      </c>
      <c r="J102" s="5">
        <v>2339</v>
      </c>
    </row>
    <row r="103" spans="1:10" x14ac:dyDescent="0.25">
      <c r="A103" t="s">
        <v>37</v>
      </c>
      <c r="B103" s="5">
        <v>560338.88</v>
      </c>
      <c r="C103" s="5">
        <v>4124701.6</v>
      </c>
      <c r="D103" s="5">
        <v>2143.66</v>
      </c>
      <c r="E103" t="s">
        <v>11</v>
      </c>
      <c r="F103" t="s">
        <v>23</v>
      </c>
      <c r="G103" s="6">
        <v>3970.1443569553799</v>
      </c>
      <c r="H103" s="6">
        <v>4069.8818897637793</v>
      </c>
      <c r="I103" s="6">
        <v>99.737532808398939</v>
      </c>
      <c r="J103" s="5">
        <v>2339</v>
      </c>
    </row>
    <row r="104" spans="1:10" x14ac:dyDescent="0.25">
      <c r="A104" t="s">
        <v>37</v>
      </c>
      <c r="B104" s="5">
        <v>560338.88</v>
      </c>
      <c r="C104" s="5">
        <v>4124701.6</v>
      </c>
      <c r="D104" s="5">
        <v>2143.66</v>
      </c>
      <c r="E104" t="s">
        <v>9</v>
      </c>
      <c r="F104" t="s">
        <v>5</v>
      </c>
      <c r="G104" s="6">
        <v>4069.8818897637793</v>
      </c>
      <c r="H104" s="6">
        <v>5160.1049868766404</v>
      </c>
      <c r="I104" s="6">
        <v>1090.2230971128608</v>
      </c>
      <c r="J104" s="5">
        <v>2339</v>
      </c>
    </row>
    <row r="105" spans="1:10" x14ac:dyDescent="0.25">
      <c r="A105" t="s">
        <v>37</v>
      </c>
      <c r="B105" s="5">
        <v>560338.88</v>
      </c>
      <c r="C105" s="5">
        <v>4124701.6</v>
      </c>
      <c r="D105" s="5">
        <v>2143.66</v>
      </c>
      <c r="E105" t="s">
        <v>4</v>
      </c>
      <c r="F105" t="s">
        <v>5</v>
      </c>
      <c r="G105" s="6">
        <v>5160.1049868766404</v>
      </c>
      <c r="H105" s="6">
        <v>5359.9081364829399</v>
      </c>
      <c r="I105" s="6">
        <v>199.8031496062992</v>
      </c>
      <c r="J105" s="5">
        <v>2339</v>
      </c>
    </row>
    <row r="106" spans="1:10" x14ac:dyDescent="0.25">
      <c r="A106" t="s">
        <v>37</v>
      </c>
      <c r="B106" s="5">
        <v>560338.88</v>
      </c>
      <c r="C106" s="5">
        <v>4124701.6</v>
      </c>
      <c r="D106" s="5">
        <v>2143.66</v>
      </c>
      <c r="E106" t="s">
        <v>11</v>
      </c>
      <c r="F106" t="s">
        <v>23</v>
      </c>
      <c r="G106" s="6">
        <v>5359.9081364829399</v>
      </c>
      <c r="H106" s="6">
        <v>5529.8556430446188</v>
      </c>
      <c r="I106" s="6">
        <v>169.94750656167977</v>
      </c>
      <c r="J106" s="5">
        <v>2339</v>
      </c>
    </row>
    <row r="107" spans="1:10" x14ac:dyDescent="0.25">
      <c r="A107" t="s">
        <v>37</v>
      </c>
      <c r="B107" s="5">
        <v>560338.88</v>
      </c>
      <c r="C107" s="5">
        <v>4124701.6</v>
      </c>
      <c r="D107" s="5">
        <v>2143.66</v>
      </c>
      <c r="E107" t="s">
        <v>9</v>
      </c>
      <c r="F107" t="s">
        <v>5</v>
      </c>
      <c r="G107" s="6">
        <v>5529.8556430446188</v>
      </c>
      <c r="H107" s="6">
        <v>5970.1443569553803</v>
      </c>
      <c r="I107" s="6">
        <v>440.28871391076109</v>
      </c>
      <c r="J107" s="5">
        <v>2339</v>
      </c>
    </row>
    <row r="108" spans="1:10" x14ac:dyDescent="0.25">
      <c r="A108" t="s">
        <v>37</v>
      </c>
      <c r="B108" s="5">
        <v>560338.88</v>
      </c>
      <c r="C108" s="5">
        <v>4124701.6</v>
      </c>
      <c r="D108" s="5">
        <v>2143.66</v>
      </c>
      <c r="E108" t="s">
        <v>11</v>
      </c>
      <c r="F108" t="s">
        <v>12</v>
      </c>
      <c r="G108" s="6">
        <v>5970.1443569553803</v>
      </c>
      <c r="H108" s="6">
        <v>6020.0131233595803</v>
      </c>
      <c r="I108" s="6">
        <v>49.868766404199469</v>
      </c>
      <c r="J108" s="5">
        <v>2339</v>
      </c>
    </row>
    <row r="109" spans="1:10" x14ac:dyDescent="0.25">
      <c r="A109" t="s">
        <v>37</v>
      </c>
      <c r="B109" s="5">
        <v>560338.88</v>
      </c>
      <c r="C109" s="5">
        <v>4124701.6</v>
      </c>
      <c r="D109" s="5">
        <v>2143.66</v>
      </c>
      <c r="E109" t="s">
        <v>9</v>
      </c>
      <c r="F109" t="s">
        <v>23</v>
      </c>
      <c r="G109" s="6">
        <v>6020.0131233595803</v>
      </c>
      <c r="H109" s="6">
        <v>7100.0656167978996</v>
      </c>
      <c r="I109" s="6">
        <v>1080.0524934383202</v>
      </c>
      <c r="J109" s="5">
        <v>2339</v>
      </c>
    </row>
    <row r="110" spans="1:10" x14ac:dyDescent="0.25">
      <c r="A110" t="s">
        <v>37</v>
      </c>
      <c r="B110" s="5">
        <v>560338.88</v>
      </c>
      <c r="C110" s="5">
        <v>4124701.6</v>
      </c>
      <c r="D110" s="5">
        <v>2143.66</v>
      </c>
      <c r="E110" t="s">
        <v>11</v>
      </c>
      <c r="F110" t="s">
        <v>40</v>
      </c>
      <c r="G110" s="6">
        <v>7100.0656167978996</v>
      </c>
      <c r="H110" s="6">
        <v>7379.9212598425192</v>
      </c>
      <c r="I110" s="6">
        <v>279.8556430446194</v>
      </c>
      <c r="J110" s="5">
        <v>2339</v>
      </c>
    </row>
    <row r="111" spans="1:10" x14ac:dyDescent="0.25">
      <c r="A111" t="s">
        <v>37</v>
      </c>
      <c r="B111" s="5">
        <v>560338.88</v>
      </c>
      <c r="C111" s="5">
        <v>4124701.6</v>
      </c>
      <c r="D111" s="5">
        <v>2143.66</v>
      </c>
      <c r="E111" t="s">
        <v>9</v>
      </c>
      <c r="F111" t="s">
        <v>5</v>
      </c>
      <c r="G111" s="6">
        <v>7379.9212598425192</v>
      </c>
      <c r="H111" s="6">
        <v>7629.9212598425192</v>
      </c>
      <c r="I111" s="6">
        <v>250</v>
      </c>
      <c r="J111" s="5">
        <v>2339</v>
      </c>
    </row>
    <row r="112" spans="1:10" x14ac:dyDescent="0.25">
      <c r="A112" t="s">
        <v>37</v>
      </c>
      <c r="B112" s="5">
        <v>560338.88</v>
      </c>
      <c r="C112" s="5">
        <v>4124701.6</v>
      </c>
      <c r="D112" s="5">
        <v>2143.66</v>
      </c>
      <c r="E112" t="s">
        <v>4</v>
      </c>
      <c r="F112" t="s">
        <v>41</v>
      </c>
      <c r="G112" s="6">
        <v>7629.9212598425192</v>
      </c>
      <c r="H112" s="6">
        <v>7879.9212598425202</v>
      </c>
      <c r="I112" s="6">
        <v>250</v>
      </c>
      <c r="J112" s="5">
        <v>2339</v>
      </c>
    </row>
    <row r="113" spans="1:10" x14ac:dyDescent="0.25">
      <c r="A113" t="s">
        <v>37</v>
      </c>
      <c r="B113" s="5">
        <v>560338.88</v>
      </c>
      <c r="C113" s="5">
        <v>4124701.6</v>
      </c>
      <c r="D113" s="5">
        <v>2143.66</v>
      </c>
      <c r="E113" t="s">
        <v>9</v>
      </c>
      <c r="F113" t="s">
        <v>41</v>
      </c>
      <c r="G113" s="6">
        <v>7879.9212598425202</v>
      </c>
      <c r="H113" s="6">
        <v>8229.9868766404197</v>
      </c>
      <c r="I113" s="6">
        <v>350.06561679790025</v>
      </c>
      <c r="J113" s="5">
        <v>2339</v>
      </c>
    </row>
    <row r="114" spans="1:10" x14ac:dyDescent="0.25">
      <c r="A114" t="s">
        <v>37</v>
      </c>
      <c r="B114" s="5">
        <v>560338.88</v>
      </c>
      <c r="C114" s="5">
        <v>4124701.6</v>
      </c>
      <c r="D114" s="5">
        <v>2143.66</v>
      </c>
      <c r="E114" t="s">
        <v>11</v>
      </c>
      <c r="F114" t="s">
        <v>24</v>
      </c>
      <c r="G114" s="6">
        <v>8229.9868766404197</v>
      </c>
      <c r="H114" s="6">
        <v>8488.8451443569556</v>
      </c>
      <c r="I114" s="6">
        <v>258.85826771653547</v>
      </c>
      <c r="J114" s="5">
        <v>2339</v>
      </c>
    </row>
    <row r="115" spans="1:10" x14ac:dyDescent="0.25">
      <c r="A115" t="s">
        <v>42</v>
      </c>
      <c r="B115" s="5">
        <v>560056.34</v>
      </c>
      <c r="C115" s="5">
        <v>4133534.77</v>
      </c>
      <c r="D115" s="5">
        <v>2091.11</v>
      </c>
      <c r="E115" t="s">
        <v>4</v>
      </c>
      <c r="F115" t="s">
        <v>5</v>
      </c>
      <c r="G115" s="6">
        <v>0</v>
      </c>
      <c r="H115" s="6">
        <v>60.039370078740156</v>
      </c>
      <c r="I115" s="6">
        <v>60.039370078740156</v>
      </c>
      <c r="J115" s="5">
        <v>2177</v>
      </c>
    </row>
    <row r="116" spans="1:10" x14ac:dyDescent="0.25">
      <c r="A116" t="s">
        <v>42</v>
      </c>
      <c r="B116" s="5">
        <v>560056.34</v>
      </c>
      <c r="C116" s="5">
        <v>4133534.77</v>
      </c>
      <c r="D116" s="5">
        <v>2091.11</v>
      </c>
      <c r="E116" t="s">
        <v>4</v>
      </c>
      <c r="F116" t="s">
        <v>5</v>
      </c>
      <c r="G116" s="6">
        <v>60.039370078740156</v>
      </c>
      <c r="H116" s="6">
        <v>220.14435695538054</v>
      </c>
      <c r="I116" s="6">
        <v>160.1049868766404</v>
      </c>
      <c r="J116" s="5">
        <v>2177</v>
      </c>
    </row>
    <row r="117" spans="1:10" x14ac:dyDescent="0.25">
      <c r="A117" t="s">
        <v>42</v>
      </c>
      <c r="B117" s="5">
        <v>560056.34</v>
      </c>
      <c r="C117" s="5">
        <v>4133534.77</v>
      </c>
      <c r="D117" s="5">
        <v>2091.11</v>
      </c>
      <c r="E117" t="s">
        <v>4</v>
      </c>
      <c r="F117" t="s">
        <v>7</v>
      </c>
      <c r="G117" s="6">
        <v>220.14435695538054</v>
      </c>
      <c r="H117" s="6">
        <v>250</v>
      </c>
      <c r="I117" s="6">
        <v>29.85564304461942</v>
      </c>
      <c r="J117" s="5">
        <v>2177</v>
      </c>
    </row>
    <row r="118" spans="1:10" x14ac:dyDescent="0.25">
      <c r="A118" t="s">
        <v>42</v>
      </c>
      <c r="B118" s="5">
        <v>560056.34</v>
      </c>
      <c r="C118" s="5">
        <v>4133534.77</v>
      </c>
      <c r="D118" s="5">
        <v>2091.11</v>
      </c>
      <c r="E118" t="s">
        <v>4</v>
      </c>
      <c r="F118" t="s">
        <v>5</v>
      </c>
      <c r="G118" s="6">
        <v>250</v>
      </c>
      <c r="H118" s="6">
        <v>299.8687664041995</v>
      </c>
      <c r="I118" s="6">
        <v>49.868766404199469</v>
      </c>
      <c r="J118" s="5">
        <v>2177</v>
      </c>
    </row>
    <row r="119" spans="1:10" x14ac:dyDescent="0.25">
      <c r="A119" t="s">
        <v>42</v>
      </c>
      <c r="B119" s="5">
        <v>560056.34</v>
      </c>
      <c r="C119" s="5">
        <v>4133534.77</v>
      </c>
      <c r="D119" s="5">
        <v>2091.11</v>
      </c>
      <c r="E119" t="s">
        <v>6</v>
      </c>
      <c r="F119" t="s">
        <v>7</v>
      </c>
      <c r="G119" s="6">
        <v>299.8687664041995</v>
      </c>
      <c r="H119" s="6">
        <v>339.89501312335955</v>
      </c>
      <c r="I119" s="6">
        <v>40.026246719160099</v>
      </c>
      <c r="J119" s="5">
        <v>2177</v>
      </c>
    </row>
    <row r="120" spans="1:10" x14ac:dyDescent="0.25">
      <c r="A120" t="s">
        <v>42</v>
      </c>
      <c r="B120" s="5">
        <v>560056.34</v>
      </c>
      <c r="C120" s="5">
        <v>4133534.77</v>
      </c>
      <c r="D120" s="5">
        <v>2091.11</v>
      </c>
      <c r="E120" t="s">
        <v>6</v>
      </c>
      <c r="F120" t="s">
        <v>7</v>
      </c>
      <c r="G120" s="6">
        <v>339.89501312335955</v>
      </c>
      <c r="H120" s="6">
        <v>450.13123359580044</v>
      </c>
      <c r="I120" s="6">
        <v>110.23622047244095</v>
      </c>
      <c r="J120" s="5">
        <v>2177</v>
      </c>
    </row>
    <row r="121" spans="1:10" x14ac:dyDescent="0.25">
      <c r="A121" t="s">
        <v>42</v>
      </c>
      <c r="B121" s="5">
        <v>560056.34</v>
      </c>
      <c r="C121" s="5">
        <v>4133534.77</v>
      </c>
      <c r="D121" s="5">
        <v>2091.11</v>
      </c>
      <c r="E121" t="s">
        <v>6</v>
      </c>
      <c r="F121" t="s">
        <v>7</v>
      </c>
      <c r="G121" s="6">
        <v>450.13123359580044</v>
      </c>
      <c r="H121" s="6">
        <v>569.88188976377944</v>
      </c>
      <c r="I121" s="6">
        <v>119.750656167979</v>
      </c>
      <c r="J121" s="5">
        <v>2177</v>
      </c>
    </row>
    <row r="122" spans="1:10" x14ac:dyDescent="0.25">
      <c r="A122" t="s">
        <v>42</v>
      </c>
      <c r="B122" s="5">
        <v>560056.34</v>
      </c>
      <c r="C122" s="5">
        <v>4133534.77</v>
      </c>
      <c r="D122" s="5">
        <v>2091.11</v>
      </c>
      <c r="E122" t="s">
        <v>11</v>
      </c>
      <c r="F122" t="s">
        <v>12</v>
      </c>
      <c r="G122" s="6">
        <v>569.88188976377944</v>
      </c>
      <c r="H122" s="6">
        <v>660.1049868766404</v>
      </c>
      <c r="I122" s="6">
        <v>90.223097112860884</v>
      </c>
      <c r="J122" s="5">
        <v>2177</v>
      </c>
    </row>
    <row r="123" spans="1:10" x14ac:dyDescent="0.25">
      <c r="A123" t="s">
        <v>42</v>
      </c>
      <c r="B123" s="5">
        <v>560056.34</v>
      </c>
      <c r="C123" s="5">
        <v>4133534.77</v>
      </c>
      <c r="D123" s="5">
        <v>2091.11</v>
      </c>
      <c r="E123" t="s">
        <v>9</v>
      </c>
      <c r="F123" t="s">
        <v>5</v>
      </c>
      <c r="G123" s="6">
        <v>660.1049868766404</v>
      </c>
      <c r="H123" s="6">
        <v>1240.1574803149606</v>
      </c>
      <c r="I123" s="6">
        <v>580.0524934383202</v>
      </c>
      <c r="J123" s="5">
        <v>2177</v>
      </c>
    </row>
    <row r="124" spans="1:10" x14ac:dyDescent="0.25">
      <c r="A124" t="s">
        <v>42</v>
      </c>
      <c r="B124" s="5">
        <v>560056.34</v>
      </c>
      <c r="C124" s="5">
        <v>4133534.77</v>
      </c>
      <c r="D124" s="5">
        <v>2091.11</v>
      </c>
      <c r="E124" t="s">
        <v>11</v>
      </c>
      <c r="F124" t="s">
        <v>12</v>
      </c>
      <c r="G124" s="6">
        <v>1240.1574803149606</v>
      </c>
      <c r="H124" s="6">
        <v>1270.01312335958</v>
      </c>
      <c r="I124" s="6">
        <v>29.85564304461942</v>
      </c>
      <c r="J124" s="5">
        <v>2177</v>
      </c>
    </row>
    <row r="125" spans="1:10" x14ac:dyDescent="0.25">
      <c r="A125" t="s">
        <v>42</v>
      </c>
      <c r="B125" s="5">
        <v>560056.34</v>
      </c>
      <c r="C125" s="5">
        <v>4133534.77</v>
      </c>
      <c r="D125" s="5">
        <v>2091.11</v>
      </c>
      <c r="E125" t="s">
        <v>9</v>
      </c>
      <c r="F125" t="s">
        <v>5</v>
      </c>
      <c r="G125" s="6">
        <v>1270.01312335958</v>
      </c>
      <c r="H125" s="6">
        <v>1859.9081364829394</v>
      </c>
      <c r="I125" s="6">
        <v>589.8950131233596</v>
      </c>
      <c r="J125" s="5">
        <v>2177</v>
      </c>
    </row>
    <row r="126" spans="1:10" x14ac:dyDescent="0.25">
      <c r="A126" t="s">
        <v>42</v>
      </c>
      <c r="B126" s="5">
        <v>560056.34</v>
      </c>
      <c r="C126" s="5">
        <v>4133534.77</v>
      </c>
      <c r="D126" s="5">
        <v>2091.11</v>
      </c>
      <c r="E126" t="s">
        <v>4</v>
      </c>
      <c r="F126" t="s">
        <v>5</v>
      </c>
      <c r="G126" s="6">
        <v>1859.9081364829394</v>
      </c>
      <c r="H126" s="6">
        <v>2069.8818897637793</v>
      </c>
      <c r="I126" s="6">
        <v>209.97375328083987</v>
      </c>
      <c r="J126" s="5">
        <v>2177</v>
      </c>
    </row>
    <row r="127" spans="1:10" x14ac:dyDescent="0.25">
      <c r="A127" t="s">
        <v>42</v>
      </c>
      <c r="B127" s="5">
        <v>560056.34</v>
      </c>
      <c r="C127" s="5">
        <v>4133534.77</v>
      </c>
      <c r="D127" s="5">
        <v>2091.11</v>
      </c>
      <c r="E127" t="s">
        <v>9</v>
      </c>
      <c r="F127" t="s">
        <v>5</v>
      </c>
      <c r="G127" s="6">
        <v>2069.8818897637793</v>
      </c>
      <c r="H127" s="6">
        <v>2660.1049868766399</v>
      </c>
      <c r="I127" s="6">
        <v>590.22309711286084</v>
      </c>
      <c r="J127" s="5">
        <v>2177</v>
      </c>
    </row>
    <row r="128" spans="1:10" x14ac:dyDescent="0.25">
      <c r="A128" t="s">
        <v>42</v>
      </c>
      <c r="B128" s="5">
        <v>560056.34</v>
      </c>
      <c r="C128" s="5">
        <v>4133534.77</v>
      </c>
      <c r="D128" s="5">
        <v>2091.11</v>
      </c>
      <c r="E128" t="s">
        <v>9</v>
      </c>
      <c r="F128" t="s">
        <v>5</v>
      </c>
      <c r="G128" s="6">
        <v>2660.1049868766399</v>
      </c>
      <c r="H128" s="6">
        <v>2910.1049868766404</v>
      </c>
      <c r="I128" s="6">
        <v>250</v>
      </c>
      <c r="J128" s="5">
        <v>2177</v>
      </c>
    </row>
    <row r="129" spans="1:10" x14ac:dyDescent="0.25">
      <c r="A129" t="s">
        <v>42</v>
      </c>
      <c r="B129" s="5">
        <v>560056.34</v>
      </c>
      <c r="C129" s="5">
        <v>4133534.77</v>
      </c>
      <c r="D129" s="5">
        <v>2091.11</v>
      </c>
      <c r="E129" t="s">
        <v>9</v>
      </c>
      <c r="F129" t="s">
        <v>5</v>
      </c>
      <c r="G129" s="6">
        <v>2910.1049868766404</v>
      </c>
      <c r="H129" s="6">
        <v>4615.1574803149606</v>
      </c>
      <c r="I129" s="6">
        <v>1705.0524934383202</v>
      </c>
      <c r="J129" s="5">
        <v>2177</v>
      </c>
    </row>
    <row r="130" spans="1:10" x14ac:dyDescent="0.25">
      <c r="A130" t="s">
        <v>42</v>
      </c>
      <c r="B130" s="5">
        <v>560056.34</v>
      </c>
      <c r="C130" s="5">
        <v>4133534.77</v>
      </c>
      <c r="D130" s="5">
        <v>2091.11</v>
      </c>
      <c r="E130" t="s">
        <v>9</v>
      </c>
      <c r="F130" t="s">
        <v>43</v>
      </c>
      <c r="G130" s="6">
        <v>4615.1574803149606</v>
      </c>
      <c r="H130" s="6">
        <v>5229.9868766404197</v>
      </c>
      <c r="I130" s="6">
        <v>614.82939632545936</v>
      </c>
      <c r="J130" s="5">
        <v>2177</v>
      </c>
    </row>
    <row r="131" spans="1:10" x14ac:dyDescent="0.25">
      <c r="A131" t="s">
        <v>42</v>
      </c>
      <c r="B131" s="5">
        <v>560056.34</v>
      </c>
      <c r="C131" s="5">
        <v>4133534.77</v>
      </c>
      <c r="D131" s="5">
        <v>2091.11</v>
      </c>
      <c r="E131" t="s">
        <v>9</v>
      </c>
      <c r="F131" t="s">
        <v>5</v>
      </c>
      <c r="G131" s="6">
        <v>5229.9868766404197</v>
      </c>
      <c r="H131" s="6">
        <v>5667.979002624671</v>
      </c>
      <c r="I131" s="6">
        <v>437.99212598425197</v>
      </c>
      <c r="J131" s="5">
        <v>2177</v>
      </c>
    </row>
    <row r="132" spans="1:10" x14ac:dyDescent="0.25">
      <c r="A132" t="s">
        <v>42</v>
      </c>
      <c r="B132" s="5">
        <v>560056.34</v>
      </c>
      <c r="C132" s="5">
        <v>4133534.77</v>
      </c>
      <c r="D132" s="5">
        <v>2091.11</v>
      </c>
      <c r="E132" t="s">
        <v>11</v>
      </c>
      <c r="F132" t="s">
        <v>44</v>
      </c>
      <c r="G132" s="6">
        <v>5667.979002624671</v>
      </c>
      <c r="H132" s="6">
        <v>5810.0393700787399</v>
      </c>
      <c r="I132" s="6">
        <v>142.06036745406823</v>
      </c>
      <c r="J132" s="5">
        <v>2177</v>
      </c>
    </row>
    <row r="133" spans="1:10" x14ac:dyDescent="0.25">
      <c r="A133" t="s">
        <v>42</v>
      </c>
      <c r="B133" s="5">
        <v>560056.34</v>
      </c>
      <c r="C133" s="5">
        <v>4133534.77</v>
      </c>
      <c r="D133" s="5">
        <v>2091.11</v>
      </c>
      <c r="E133" t="s">
        <v>9</v>
      </c>
      <c r="F133" t="s">
        <v>5</v>
      </c>
      <c r="G133" s="6">
        <v>5810.0393700787399</v>
      </c>
      <c r="H133" s="6">
        <v>6837.9265091863508</v>
      </c>
      <c r="I133" s="6">
        <v>1027.8871391076116</v>
      </c>
      <c r="J133" s="5">
        <v>2177</v>
      </c>
    </row>
    <row r="134" spans="1:10" x14ac:dyDescent="0.25">
      <c r="A134" t="s">
        <v>42</v>
      </c>
      <c r="B134" s="5">
        <v>560056.34</v>
      </c>
      <c r="C134" s="5">
        <v>4133534.77</v>
      </c>
      <c r="D134" s="5">
        <v>2091.11</v>
      </c>
      <c r="E134" t="s">
        <v>11</v>
      </c>
      <c r="F134" t="s">
        <v>23</v>
      </c>
      <c r="G134" s="6">
        <v>6837.9265091863508</v>
      </c>
      <c r="H134" s="6">
        <v>6928.1496062992119</v>
      </c>
      <c r="I134" s="6">
        <v>90.223097112860884</v>
      </c>
      <c r="J134" s="5">
        <v>2177</v>
      </c>
    </row>
    <row r="135" spans="1:10" x14ac:dyDescent="0.25">
      <c r="A135" t="s">
        <v>42</v>
      </c>
      <c r="B135" s="5">
        <v>560056.34</v>
      </c>
      <c r="C135" s="5">
        <v>4133534.77</v>
      </c>
      <c r="D135" s="5">
        <v>2091.11</v>
      </c>
      <c r="E135" t="s">
        <v>4</v>
      </c>
      <c r="F135" t="s">
        <v>5</v>
      </c>
      <c r="G135" s="6">
        <v>6928.1496062992119</v>
      </c>
      <c r="H135" s="6">
        <v>7479.9868766404197</v>
      </c>
      <c r="I135" s="6">
        <v>551.83727034120727</v>
      </c>
      <c r="J135" s="5">
        <v>2177</v>
      </c>
    </row>
    <row r="136" spans="1:10" x14ac:dyDescent="0.25">
      <c r="A136" t="s">
        <v>42</v>
      </c>
      <c r="B136" s="5">
        <v>560056.34</v>
      </c>
      <c r="C136" s="5">
        <v>4133534.77</v>
      </c>
      <c r="D136" s="5">
        <v>2091.11</v>
      </c>
      <c r="E136" t="s">
        <v>11</v>
      </c>
      <c r="F136" t="s">
        <v>45</v>
      </c>
      <c r="G136" s="6">
        <v>7479.9868766404197</v>
      </c>
      <c r="H136" s="6">
        <v>7689.0091863517064</v>
      </c>
      <c r="I136" s="6">
        <v>209.02230971128608</v>
      </c>
      <c r="J136" s="5">
        <v>2177</v>
      </c>
    </row>
    <row r="137" spans="1:10" x14ac:dyDescent="0.25">
      <c r="A137" t="s">
        <v>48</v>
      </c>
      <c r="B137" s="5">
        <v>559100.42000000004</v>
      </c>
      <c r="C137" s="5">
        <v>4127835.86</v>
      </c>
      <c r="D137" s="5">
        <v>2108.79</v>
      </c>
      <c r="E137" t="s">
        <v>4</v>
      </c>
      <c r="F137" t="s">
        <v>26</v>
      </c>
      <c r="G137" s="6">
        <v>0</v>
      </c>
      <c r="H137" s="6">
        <v>59.055118110236215</v>
      </c>
      <c r="I137" s="6">
        <v>59.055118110236215</v>
      </c>
      <c r="J137" s="5">
        <v>2221</v>
      </c>
    </row>
    <row r="138" spans="1:10" x14ac:dyDescent="0.25">
      <c r="A138" t="s">
        <v>48</v>
      </c>
      <c r="B138" s="5">
        <v>559100.42000000004</v>
      </c>
      <c r="C138" s="5">
        <v>4127835.86</v>
      </c>
      <c r="D138" s="5">
        <v>2108.79</v>
      </c>
      <c r="E138" t="s">
        <v>4</v>
      </c>
      <c r="F138" t="s">
        <v>26</v>
      </c>
      <c r="G138" s="6">
        <v>59.055118110236215</v>
      </c>
      <c r="H138" s="6">
        <v>111.87664041994751</v>
      </c>
      <c r="I138" s="6">
        <v>52.821522309711291</v>
      </c>
      <c r="J138" s="5">
        <v>2221</v>
      </c>
    </row>
    <row r="139" spans="1:10" x14ac:dyDescent="0.25">
      <c r="A139" t="s">
        <v>48</v>
      </c>
      <c r="B139" s="5">
        <v>559100.42000000004</v>
      </c>
      <c r="C139" s="5">
        <v>4127835.86</v>
      </c>
      <c r="D139" s="5">
        <v>2108.79</v>
      </c>
      <c r="E139" t="s">
        <v>4</v>
      </c>
      <c r="F139" t="s">
        <v>5</v>
      </c>
      <c r="G139" s="6">
        <v>111.87664041994751</v>
      </c>
      <c r="H139" s="6">
        <v>167.97900262467192</v>
      </c>
      <c r="I139" s="6">
        <v>56.102362204724415</v>
      </c>
      <c r="J139" s="5">
        <v>2221</v>
      </c>
    </row>
    <row r="140" spans="1:10" x14ac:dyDescent="0.25">
      <c r="A140" t="s">
        <v>48</v>
      </c>
      <c r="B140" s="5">
        <v>559100.42000000004</v>
      </c>
      <c r="C140" s="5">
        <v>4127835.86</v>
      </c>
      <c r="D140" s="5">
        <v>2108.79</v>
      </c>
      <c r="E140" t="s">
        <v>4</v>
      </c>
      <c r="F140" t="s">
        <v>5</v>
      </c>
      <c r="G140" s="6">
        <v>167.97900262467192</v>
      </c>
      <c r="H140" s="6">
        <v>178.14960629921259</v>
      </c>
      <c r="I140" s="6">
        <v>10.170603674540683</v>
      </c>
      <c r="J140" s="5">
        <v>2221</v>
      </c>
    </row>
    <row r="141" spans="1:10" x14ac:dyDescent="0.25">
      <c r="A141" t="s">
        <v>48</v>
      </c>
      <c r="B141" s="5">
        <v>559100.42000000004</v>
      </c>
      <c r="C141" s="5">
        <v>4127835.86</v>
      </c>
      <c r="D141" s="5">
        <v>2108.79</v>
      </c>
      <c r="E141" t="s">
        <v>4</v>
      </c>
      <c r="F141" t="s">
        <v>7</v>
      </c>
      <c r="G141" s="6">
        <v>178.14960629921259</v>
      </c>
      <c r="H141" s="6">
        <v>186.02362204724409</v>
      </c>
      <c r="I141" s="6">
        <v>7.8740157480314954</v>
      </c>
      <c r="J141" s="5">
        <v>2221</v>
      </c>
    </row>
    <row r="142" spans="1:10" x14ac:dyDescent="0.25">
      <c r="A142" t="s">
        <v>48</v>
      </c>
      <c r="B142" s="5">
        <v>559100.42000000004</v>
      </c>
      <c r="C142" s="5">
        <v>4127835.86</v>
      </c>
      <c r="D142" s="5">
        <v>2108.79</v>
      </c>
      <c r="E142" t="s">
        <v>6</v>
      </c>
      <c r="F142" t="s">
        <v>7</v>
      </c>
      <c r="G142" s="6">
        <v>186.02362204724409</v>
      </c>
      <c r="H142" s="6">
        <v>240.15748031496062</v>
      </c>
      <c r="I142" s="6">
        <v>54.133858267716533</v>
      </c>
      <c r="J142" s="5">
        <v>2221</v>
      </c>
    </row>
    <row r="143" spans="1:10" x14ac:dyDescent="0.25">
      <c r="A143" t="s">
        <v>48</v>
      </c>
      <c r="B143" s="5">
        <v>559100.42000000004</v>
      </c>
      <c r="C143" s="5">
        <v>4127835.86</v>
      </c>
      <c r="D143" s="5">
        <v>2108.79</v>
      </c>
      <c r="E143" t="s">
        <v>6</v>
      </c>
      <c r="F143" t="s">
        <v>7</v>
      </c>
      <c r="G143" s="6">
        <v>240.15748031496062</v>
      </c>
      <c r="H143" s="6">
        <v>246.06299212598424</v>
      </c>
      <c r="I143" s="6">
        <v>5.9055118110236222</v>
      </c>
      <c r="J143" s="5">
        <v>2221</v>
      </c>
    </row>
    <row r="144" spans="1:10" x14ac:dyDescent="0.25">
      <c r="A144" t="s">
        <v>48</v>
      </c>
      <c r="B144" s="5">
        <v>559100.42000000004</v>
      </c>
      <c r="C144" s="5">
        <v>4127835.86</v>
      </c>
      <c r="D144" s="5">
        <v>2108.79</v>
      </c>
      <c r="E144" t="s">
        <v>4</v>
      </c>
      <c r="F144" t="s">
        <v>5</v>
      </c>
      <c r="G144" s="6">
        <v>246.06299212598424</v>
      </c>
      <c r="H144" s="6">
        <v>326.11548556430449</v>
      </c>
      <c r="I144" s="6">
        <v>80.052493438320198</v>
      </c>
      <c r="J144" s="5">
        <v>2221</v>
      </c>
    </row>
    <row r="145" spans="1:10" x14ac:dyDescent="0.25">
      <c r="A145" t="s">
        <v>48</v>
      </c>
      <c r="B145" s="5">
        <v>559100.42000000004</v>
      </c>
      <c r="C145" s="5">
        <v>4127835.86</v>
      </c>
      <c r="D145" s="5">
        <v>2108.79</v>
      </c>
      <c r="E145" t="s">
        <v>4</v>
      </c>
      <c r="F145" t="s">
        <v>5</v>
      </c>
      <c r="G145" s="6">
        <v>326.11548556430449</v>
      </c>
      <c r="H145" s="6">
        <v>964.8950131233596</v>
      </c>
      <c r="I145" s="6">
        <v>638.77952755905505</v>
      </c>
      <c r="J145" s="5">
        <v>2221</v>
      </c>
    </row>
    <row r="146" spans="1:10" x14ac:dyDescent="0.25">
      <c r="A146" t="s">
        <v>48</v>
      </c>
      <c r="B146" s="5">
        <v>559100.42000000004</v>
      </c>
      <c r="C146" s="5">
        <v>4127835.86</v>
      </c>
      <c r="D146" s="5">
        <v>2108.79</v>
      </c>
      <c r="E146" t="s">
        <v>4</v>
      </c>
      <c r="F146" t="s">
        <v>7</v>
      </c>
      <c r="G146" s="6">
        <v>964.8950131233596</v>
      </c>
      <c r="H146" s="6">
        <v>978.01837270341207</v>
      </c>
      <c r="I146" s="6">
        <v>13.123359580052492</v>
      </c>
      <c r="J146" s="5">
        <v>2221</v>
      </c>
    </row>
    <row r="147" spans="1:10" x14ac:dyDescent="0.25">
      <c r="A147" t="s">
        <v>48</v>
      </c>
      <c r="B147" s="5">
        <v>559100.42000000004</v>
      </c>
      <c r="C147" s="5">
        <v>4127835.86</v>
      </c>
      <c r="D147" s="5">
        <v>2108.79</v>
      </c>
      <c r="E147" t="s">
        <v>4</v>
      </c>
      <c r="F147" t="s">
        <v>7</v>
      </c>
      <c r="G147" s="6">
        <v>978.01837270341207</v>
      </c>
      <c r="H147" s="6">
        <v>987.86089238845148</v>
      </c>
      <c r="I147" s="6">
        <v>9.8425196850393704</v>
      </c>
      <c r="J147" s="5">
        <v>2221</v>
      </c>
    </row>
    <row r="148" spans="1:10" x14ac:dyDescent="0.25">
      <c r="A148" t="s">
        <v>48</v>
      </c>
      <c r="B148" s="5">
        <v>559100.42000000004</v>
      </c>
      <c r="C148" s="5">
        <v>4127835.86</v>
      </c>
      <c r="D148" s="5">
        <v>2108.79</v>
      </c>
      <c r="E148" t="s">
        <v>4</v>
      </c>
      <c r="F148" t="s">
        <v>7</v>
      </c>
      <c r="G148" s="6">
        <v>987.86089238845148</v>
      </c>
      <c r="H148" s="6">
        <v>1007.2178477690288</v>
      </c>
      <c r="I148" s="6">
        <v>19.356955380577428</v>
      </c>
      <c r="J148" s="5">
        <v>2221</v>
      </c>
    </row>
    <row r="149" spans="1:10" x14ac:dyDescent="0.25">
      <c r="A149" t="s">
        <v>48</v>
      </c>
      <c r="B149" s="5">
        <v>559100.42000000004</v>
      </c>
      <c r="C149" s="5">
        <v>4127835.86</v>
      </c>
      <c r="D149" s="5">
        <v>2108.79</v>
      </c>
      <c r="E149" t="s">
        <v>6</v>
      </c>
      <c r="F149" t="s">
        <v>7</v>
      </c>
      <c r="G149" s="6">
        <v>1007.2178477690288</v>
      </c>
      <c r="H149" s="6">
        <v>1027.8871391076116</v>
      </c>
      <c r="I149" s="6">
        <v>20.669291338582674</v>
      </c>
      <c r="J149" s="5">
        <v>2221</v>
      </c>
    </row>
    <row r="150" spans="1:10" x14ac:dyDescent="0.25">
      <c r="A150" t="s">
        <v>48</v>
      </c>
      <c r="B150" s="5">
        <v>559100.42000000004</v>
      </c>
      <c r="C150" s="5">
        <v>4127835.86</v>
      </c>
      <c r="D150" s="5">
        <v>2108.79</v>
      </c>
      <c r="E150" t="s">
        <v>6</v>
      </c>
      <c r="F150" t="s">
        <v>7</v>
      </c>
      <c r="G150" s="6">
        <v>1027.8871391076116</v>
      </c>
      <c r="H150" s="6">
        <v>1729.002624671916</v>
      </c>
      <c r="I150" s="6">
        <v>701.11548556430444</v>
      </c>
      <c r="J150" s="5">
        <v>2221</v>
      </c>
    </row>
    <row r="151" spans="1:10" x14ac:dyDescent="0.25">
      <c r="A151" t="s">
        <v>48</v>
      </c>
      <c r="B151" s="5">
        <v>559100.42000000004</v>
      </c>
      <c r="C151" s="5">
        <v>4127835.86</v>
      </c>
      <c r="D151" s="5">
        <v>2108.79</v>
      </c>
      <c r="E151" t="s">
        <v>11</v>
      </c>
      <c r="F151" t="s">
        <v>18</v>
      </c>
      <c r="G151" s="6">
        <v>1729.002624671916</v>
      </c>
      <c r="H151" s="6">
        <v>1870.0787401574803</v>
      </c>
      <c r="I151" s="6">
        <v>141.07611548556429</v>
      </c>
      <c r="J151" s="5">
        <v>2221</v>
      </c>
    </row>
    <row r="152" spans="1:10" x14ac:dyDescent="0.25">
      <c r="A152" t="s">
        <v>48</v>
      </c>
      <c r="B152" s="5">
        <v>559100.42000000004</v>
      </c>
      <c r="C152" s="5">
        <v>4127835.86</v>
      </c>
      <c r="D152" s="5">
        <v>2108.79</v>
      </c>
      <c r="E152" t="s">
        <v>11</v>
      </c>
      <c r="F152" t="s">
        <v>24</v>
      </c>
      <c r="G152" s="6">
        <v>1870.0787401574803</v>
      </c>
      <c r="H152" s="6">
        <v>1908.1364829396325</v>
      </c>
      <c r="I152" s="6">
        <v>38.057742782152225</v>
      </c>
      <c r="J152" s="5">
        <v>2221</v>
      </c>
    </row>
    <row r="153" spans="1:10" x14ac:dyDescent="0.25">
      <c r="A153" t="s">
        <v>48</v>
      </c>
      <c r="B153" s="5">
        <v>559100.42000000004</v>
      </c>
      <c r="C153" s="5">
        <v>4127835.86</v>
      </c>
      <c r="D153" s="5">
        <v>2108.79</v>
      </c>
      <c r="E153" t="s">
        <v>9</v>
      </c>
      <c r="F153" t="s">
        <v>5</v>
      </c>
      <c r="G153" s="6">
        <v>1908.1364829396325</v>
      </c>
      <c r="H153" s="6">
        <v>2033.1364829396325</v>
      </c>
      <c r="I153" s="6">
        <v>125</v>
      </c>
      <c r="J153" s="5">
        <v>2221</v>
      </c>
    </row>
    <row r="154" spans="1:10" x14ac:dyDescent="0.25">
      <c r="A154" t="s">
        <v>48</v>
      </c>
      <c r="B154" s="5">
        <v>559100.42000000004</v>
      </c>
      <c r="C154" s="5">
        <v>4127835.86</v>
      </c>
      <c r="D154" s="5">
        <v>2108.79</v>
      </c>
      <c r="E154" t="s">
        <v>11</v>
      </c>
      <c r="F154" t="s">
        <v>18</v>
      </c>
      <c r="G154" s="6">
        <v>2033.1364829396325</v>
      </c>
      <c r="H154" s="6">
        <v>2569.8818897637793</v>
      </c>
      <c r="I154" s="6">
        <v>536.74540682414693</v>
      </c>
      <c r="J154" s="5">
        <v>2221</v>
      </c>
    </row>
    <row r="155" spans="1:10" x14ac:dyDescent="0.25">
      <c r="A155" t="s">
        <v>48</v>
      </c>
      <c r="B155" s="5">
        <v>559100.42000000004</v>
      </c>
      <c r="C155" s="5">
        <v>4127835.86</v>
      </c>
      <c r="D155" s="5">
        <v>2108.79</v>
      </c>
      <c r="E155" t="s">
        <v>11</v>
      </c>
      <c r="F155" t="s">
        <v>18</v>
      </c>
      <c r="G155" s="6">
        <v>2569.8818897637793</v>
      </c>
      <c r="H155" s="6">
        <v>2638.1233595800522</v>
      </c>
      <c r="I155" s="6">
        <v>68.241469816272968</v>
      </c>
      <c r="J155" s="5">
        <v>2221</v>
      </c>
    </row>
    <row r="156" spans="1:10" x14ac:dyDescent="0.25">
      <c r="A156" t="s">
        <v>48</v>
      </c>
      <c r="B156" s="5">
        <v>559100.42000000004</v>
      </c>
      <c r="C156" s="5">
        <v>4127835.86</v>
      </c>
      <c r="D156" s="5">
        <v>2108.79</v>
      </c>
      <c r="E156" t="s">
        <v>9</v>
      </c>
      <c r="F156" t="s">
        <v>5</v>
      </c>
      <c r="G156" s="6">
        <v>2638.1233595800522</v>
      </c>
      <c r="H156" s="6">
        <v>2729.0026246719158</v>
      </c>
      <c r="I156" s="6">
        <v>90.879265091863516</v>
      </c>
      <c r="J156" s="5">
        <v>2221</v>
      </c>
    </row>
    <row r="157" spans="1:10" x14ac:dyDescent="0.25">
      <c r="A157" t="s">
        <v>48</v>
      </c>
      <c r="B157" s="5">
        <v>559100.42000000004</v>
      </c>
      <c r="C157" s="5">
        <v>4127835.86</v>
      </c>
      <c r="D157" s="5">
        <v>2108.79</v>
      </c>
      <c r="E157" t="s">
        <v>11</v>
      </c>
      <c r="F157" t="s">
        <v>18</v>
      </c>
      <c r="G157" s="6">
        <v>2729.0026246719158</v>
      </c>
      <c r="H157" s="6">
        <v>2799.8687664041991</v>
      </c>
      <c r="I157" s="6">
        <v>70.866141732283467</v>
      </c>
      <c r="J157" s="5">
        <v>2221</v>
      </c>
    </row>
    <row r="158" spans="1:10" x14ac:dyDescent="0.25">
      <c r="A158" t="s">
        <v>48</v>
      </c>
      <c r="B158" s="5">
        <v>559100.42000000004</v>
      </c>
      <c r="C158" s="5">
        <v>4127835.86</v>
      </c>
      <c r="D158" s="5">
        <v>2108.79</v>
      </c>
      <c r="E158" t="s">
        <v>11</v>
      </c>
      <c r="F158" t="s">
        <v>18</v>
      </c>
      <c r="G158" s="6">
        <v>2799.8687664041991</v>
      </c>
      <c r="H158" s="6">
        <v>2933.070866141732</v>
      </c>
      <c r="I158" s="6">
        <v>133.20209973753282</v>
      </c>
      <c r="J158" s="5">
        <v>2221</v>
      </c>
    </row>
    <row r="159" spans="1:10" x14ac:dyDescent="0.25">
      <c r="A159" t="s">
        <v>48</v>
      </c>
      <c r="B159" s="5">
        <v>559100.42000000004</v>
      </c>
      <c r="C159" s="5">
        <v>4127835.86</v>
      </c>
      <c r="D159" s="5">
        <v>2108.79</v>
      </c>
      <c r="E159" t="s">
        <v>4</v>
      </c>
      <c r="F159" t="s">
        <v>5</v>
      </c>
      <c r="G159" s="6">
        <v>2933.070866141732</v>
      </c>
      <c r="H159" s="6">
        <v>3609.9081364829394</v>
      </c>
      <c r="I159" s="6">
        <v>676.83727034120739</v>
      </c>
      <c r="J159" s="5">
        <v>2221</v>
      </c>
    </row>
    <row r="160" spans="1:10" x14ac:dyDescent="0.25">
      <c r="A160" t="s">
        <v>48</v>
      </c>
      <c r="B160" s="5">
        <v>559100.42000000004</v>
      </c>
      <c r="C160" s="5">
        <v>4127835.86</v>
      </c>
      <c r="D160" s="5">
        <v>2108.79</v>
      </c>
      <c r="E160" t="s">
        <v>11</v>
      </c>
      <c r="F160" t="s">
        <v>12</v>
      </c>
      <c r="G160" s="6">
        <v>3609.9081364829394</v>
      </c>
      <c r="H160" s="6">
        <v>3674.8687664041991</v>
      </c>
      <c r="I160" s="6">
        <v>64.960629921259837</v>
      </c>
      <c r="J160" s="5">
        <v>2221</v>
      </c>
    </row>
    <row r="161" spans="1:10" x14ac:dyDescent="0.25">
      <c r="A161" t="s">
        <v>48</v>
      </c>
      <c r="B161" s="5">
        <v>559100.42000000004</v>
      </c>
      <c r="C161" s="5">
        <v>4127835.86</v>
      </c>
      <c r="D161" s="5">
        <v>2108.79</v>
      </c>
      <c r="E161" t="s">
        <v>4</v>
      </c>
      <c r="F161" t="s">
        <v>5</v>
      </c>
      <c r="G161" s="6">
        <v>3674.8687664041991</v>
      </c>
      <c r="H161" s="6">
        <v>3975.0656167978996</v>
      </c>
      <c r="I161" s="6">
        <v>300.1968503937008</v>
      </c>
      <c r="J161" s="5">
        <v>2221</v>
      </c>
    </row>
    <row r="162" spans="1:10" x14ac:dyDescent="0.25">
      <c r="A162" t="s">
        <v>48</v>
      </c>
      <c r="B162" s="5">
        <v>559100.42000000004</v>
      </c>
      <c r="C162" s="5">
        <v>4127835.86</v>
      </c>
      <c r="D162" s="5">
        <v>2108.79</v>
      </c>
      <c r="E162" t="s">
        <v>11</v>
      </c>
      <c r="F162" t="s">
        <v>23</v>
      </c>
      <c r="G162" s="6">
        <v>3975.0656167978996</v>
      </c>
      <c r="H162" s="6">
        <v>4125</v>
      </c>
      <c r="I162" s="6">
        <v>149.93438320209975</v>
      </c>
      <c r="J162" s="5">
        <v>2221</v>
      </c>
    </row>
    <row r="163" spans="1:10" x14ac:dyDescent="0.25">
      <c r="A163" t="s">
        <v>48</v>
      </c>
      <c r="B163" s="5">
        <v>559100.42000000004</v>
      </c>
      <c r="C163" s="5">
        <v>4127835.86</v>
      </c>
      <c r="D163" s="5">
        <v>2108.79</v>
      </c>
      <c r="E163" t="s">
        <v>11</v>
      </c>
      <c r="F163" t="s">
        <v>12</v>
      </c>
      <c r="G163" s="6">
        <v>4125</v>
      </c>
      <c r="H163" s="6">
        <v>4375</v>
      </c>
      <c r="I163" s="6">
        <v>250</v>
      </c>
      <c r="J163" s="5">
        <v>2221</v>
      </c>
    </row>
    <row r="164" spans="1:10" x14ac:dyDescent="0.25">
      <c r="A164" t="s">
        <v>48</v>
      </c>
      <c r="B164" s="5">
        <v>559100.42000000004</v>
      </c>
      <c r="C164" s="5">
        <v>4127835.86</v>
      </c>
      <c r="D164" s="5">
        <v>2108.79</v>
      </c>
      <c r="E164" t="s">
        <v>11</v>
      </c>
      <c r="F164" t="s">
        <v>23</v>
      </c>
      <c r="G164" s="6">
        <v>4375</v>
      </c>
      <c r="H164" s="6">
        <v>4390.0918635170601</v>
      </c>
      <c r="I164" s="6">
        <v>15.091863517060366</v>
      </c>
      <c r="J164" s="5">
        <v>2221</v>
      </c>
    </row>
    <row r="165" spans="1:10" x14ac:dyDescent="0.25">
      <c r="A165" t="s">
        <v>48</v>
      </c>
      <c r="B165" s="5">
        <v>559100.42000000004</v>
      </c>
      <c r="C165" s="5">
        <v>4127835.86</v>
      </c>
      <c r="D165" s="5">
        <v>2108.79</v>
      </c>
      <c r="E165" t="s">
        <v>4</v>
      </c>
      <c r="F165" t="s">
        <v>47</v>
      </c>
      <c r="G165" s="6">
        <v>4390.0918635170601</v>
      </c>
      <c r="H165" s="6">
        <v>4495.0787401574798</v>
      </c>
      <c r="I165" s="6">
        <v>104.98687664041994</v>
      </c>
      <c r="J165" s="5">
        <v>2221</v>
      </c>
    </row>
    <row r="166" spans="1:10" x14ac:dyDescent="0.25">
      <c r="A166" t="s">
        <v>48</v>
      </c>
      <c r="B166" s="5">
        <v>559100.42000000004</v>
      </c>
      <c r="C166" s="5">
        <v>4127835.86</v>
      </c>
      <c r="D166" s="5">
        <v>2108.79</v>
      </c>
      <c r="E166" t="s">
        <v>11</v>
      </c>
      <c r="F166" t="s">
        <v>24</v>
      </c>
      <c r="G166" s="6">
        <v>4495.0787401574798</v>
      </c>
      <c r="H166" s="6">
        <v>4509.8425196850385</v>
      </c>
      <c r="I166" s="6">
        <v>14.763779527559054</v>
      </c>
      <c r="J166" s="5">
        <v>2221</v>
      </c>
    </row>
    <row r="167" spans="1:10" x14ac:dyDescent="0.25">
      <c r="A167" t="s">
        <v>48</v>
      </c>
      <c r="B167" s="5">
        <v>559100.42000000004</v>
      </c>
      <c r="C167" s="5">
        <v>4127835.86</v>
      </c>
      <c r="D167" s="5">
        <v>2108.79</v>
      </c>
      <c r="E167" t="s">
        <v>4</v>
      </c>
      <c r="F167" t="s">
        <v>24</v>
      </c>
      <c r="G167" s="6">
        <v>4509.8425196850385</v>
      </c>
      <c r="H167" s="6">
        <v>4714.8950131233587</v>
      </c>
      <c r="I167" s="6">
        <v>205.0524934383202</v>
      </c>
      <c r="J167" s="5">
        <v>2221</v>
      </c>
    </row>
    <row r="168" spans="1:10" x14ac:dyDescent="0.25">
      <c r="A168" t="s">
        <v>48</v>
      </c>
      <c r="B168" s="5">
        <v>559100.42000000004</v>
      </c>
      <c r="C168" s="5">
        <v>4127835.86</v>
      </c>
      <c r="D168" s="5">
        <v>2108.79</v>
      </c>
      <c r="E168" t="s">
        <v>11</v>
      </c>
      <c r="F168" t="s">
        <v>24</v>
      </c>
      <c r="G168" s="6">
        <v>4714.8950131233587</v>
      </c>
      <c r="H168" s="6">
        <v>4810.0393700787399</v>
      </c>
      <c r="I168" s="6">
        <v>95.144356955380573</v>
      </c>
      <c r="J168" s="5">
        <v>2221</v>
      </c>
    </row>
    <row r="169" spans="1:10" x14ac:dyDescent="0.25">
      <c r="A169" t="s">
        <v>48</v>
      </c>
      <c r="B169" s="5">
        <v>559100.42000000004</v>
      </c>
      <c r="C169" s="5">
        <v>4127835.86</v>
      </c>
      <c r="D169" s="5">
        <v>2108.79</v>
      </c>
      <c r="E169" t="s">
        <v>9</v>
      </c>
      <c r="F169" t="s">
        <v>5</v>
      </c>
      <c r="G169" s="6">
        <v>4810.0393700787399</v>
      </c>
      <c r="H169" s="6">
        <v>5136.1548556430444</v>
      </c>
      <c r="I169" s="6">
        <v>326.11548556430449</v>
      </c>
      <c r="J169" s="5">
        <v>2221</v>
      </c>
    </row>
    <row r="170" spans="1:10" x14ac:dyDescent="0.25">
      <c r="A170" t="s">
        <v>48</v>
      </c>
      <c r="B170" s="5">
        <v>559100.42000000004</v>
      </c>
      <c r="C170" s="5">
        <v>4127835.86</v>
      </c>
      <c r="D170" s="5">
        <v>2108.79</v>
      </c>
      <c r="E170" t="s">
        <v>11</v>
      </c>
      <c r="F170" t="s">
        <v>49</v>
      </c>
      <c r="G170" s="6">
        <v>5136.1548556430444</v>
      </c>
      <c r="H170" s="6">
        <v>5178.1496062992119</v>
      </c>
      <c r="I170" s="6">
        <v>41.99475065616798</v>
      </c>
      <c r="J170" s="5">
        <v>2221</v>
      </c>
    </row>
    <row r="171" spans="1:10" x14ac:dyDescent="0.25">
      <c r="A171" t="s">
        <v>48</v>
      </c>
      <c r="B171" s="5">
        <v>559100.42000000004</v>
      </c>
      <c r="C171" s="5">
        <v>4127835.86</v>
      </c>
      <c r="D171" s="5">
        <v>2108.79</v>
      </c>
      <c r="E171" t="s">
        <v>9</v>
      </c>
      <c r="F171" t="s">
        <v>5</v>
      </c>
      <c r="G171" s="6">
        <v>5178.1496062992119</v>
      </c>
      <c r="H171" s="6">
        <v>5317.9133858267714</v>
      </c>
      <c r="I171" s="6">
        <v>139.76377952755905</v>
      </c>
      <c r="J171" s="5">
        <v>2221</v>
      </c>
    </row>
    <row r="172" spans="1:10" x14ac:dyDescent="0.25">
      <c r="A172" t="s">
        <v>48</v>
      </c>
      <c r="B172" s="5">
        <v>559100.42000000004</v>
      </c>
      <c r="C172" s="5">
        <v>4127835.86</v>
      </c>
      <c r="D172" s="5">
        <v>2108.79</v>
      </c>
      <c r="E172" t="s">
        <v>11</v>
      </c>
      <c r="F172" t="s">
        <v>50</v>
      </c>
      <c r="G172" s="6">
        <v>5317.9133858267714</v>
      </c>
      <c r="H172" s="6">
        <v>5404.8556430446197</v>
      </c>
      <c r="I172" s="6">
        <v>86.942257217847768</v>
      </c>
      <c r="J172" s="5">
        <v>2221</v>
      </c>
    </row>
    <row r="173" spans="1:10" x14ac:dyDescent="0.25">
      <c r="A173" t="s">
        <v>48</v>
      </c>
      <c r="B173" s="5">
        <v>559100.42000000004</v>
      </c>
      <c r="C173" s="5">
        <v>4127835.86</v>
      </c>
      <c r="D173" s="5">
        <v>2108.79</v>
      </c>
      <c r="E173" t="s">
        <v>4</v>
      </c>
      <c r="F173" t="s">
        <v>41</v>
      </c>
      <c r="G173" s="6">
        <v>5404.8556430446197</v>
      </c>
      <c r="H173" s="6">
        <v>5448.1627296587922</v>
      </c>
      <c r="I173" s="6">
        <v>43.307086614173222</v>
      </c>
      <c r="J173" s="5">
        <v>2221</v>
      </c>
    </row>
    <row r="174" spans="1:10" x14ac:dyDescent="0.25">
      <c r="A174" t="s">
        <v>48</v>
      </c>
      <c r="B174" s="5">
        <v>559100.42000000004</v>
      </c>
      <c r="C174" s="5">
        <v>4127835.86</v>
      </c>
      <c r="D174" s="5">
        <v>2108.79</v>
      </c>
      <c r="E174" t="s">
        <v>11</v>
      </c>
      <c r="F174" t="s">
        <v>50</v>
      </c>
      <c r="G174" s="6">
        <v>5448.1627296587922</v>
      </c>
      <c r="H174" s="6">
        <v>5481.9553805774276</v>
      </c>
      <c r="I174" s="6">
        <v>33.792650918635168</v>
      </c>
      <c r="J174" s="5">
        <v>2221</v>
      </c>
    </row>
    <row r="175" spans="1:10" x14ac:dyDescent="0.25">
      <c r="A175" t="s">
        <v>48</v>
      </c>
      <c r="B175" s="5">
        <v>559100.42000000004</v>
      </c>
      <c r="C175" s="5">
        <v>4127835.86</v>
      </c>
      <c r="D175" s="5">
        <v>2108.79</v>
      </c>
      <c r="E175" t="s">
        <v>9</v>
      </c>
      <c r="F175" t="s">
        <v>5</v>
      </c>
      <c r="G175" s="6">
        <v>5481.9553805774276</v>
      </c>
      <c r="H175" s="6">
        <v>5804.1338582677163</v>
      </c>
      <c r="I175" s="6">
        <v>322.17847769028873</v>
      </c>
      <c r="J175" s="5">
        <v>2221</v>
      </c>
    </row>
    <row r="176" spans="1:10" x14ac:dyDescent="0.25">
      <c r="A176" t="s">
        <v>48</v>
      </c>
      <c r="B176" s="5">
        <v>559100.42000000004</v>
      </c>
      <c r="C176" s="5">
        <v>4127835.86</v>
      </c>
      <c r="D176" s="5">
        <v>2108.79</v>
      </c>
      <c r="E176" t="s">
        <v>11</v>
      </c>
      <c r="F176" t="s">
        <v>12</v>
      </c>
      <c r="G176" s="6">
        <v>5804.1338582677163</v>
      </c>
      <c r="H176" s="6">
        <v>5923.8845144356947</v>
      </c>
      <c r="I176" s="6">
        <v>119.750656167979</v>
      </c>
      <c r="J176" s="5">
        <v>2221</v>
      </c>
    </row>
    <row r="177" spans="1:10" x14ac:dyDescent="0.25">
      <c r="A177" t="s">
        <v>48</v>
      </c>
      <c r="B177" s="5">
        <v>559100.42000000004</v>
      </c>
      <c r="C177" s="5">
        <v>4127835.86</v>
      </c>
      <c r="D177" s="5">
        <v>2108.79</v>
      </c>
      <c r="E177" t="s">
        <v>4</v>
      </c>
      <c r="F177" t="s">
        <v>5</v>
      </c>
      <c r="G177" s="6">
        <v>5923.8845144356947</v>
      </c>
      <c r="H177" s="6">
        <v>6004.9868766404197</v>
      </c>
      <c r="I177" s="6">
        <v>81.1023622047244</v>
      </c>
      <c r="J177" s="5">
        <v>2221</v>
      </c>
    </row>
    <row r="178" spans="1:10" x14ac:dyDescent="0.25">
      <c r="A178" t="s">
        <v>51</v>
      </c>
      <c r="B178" s="5">
        <v>556107.49</v>
      </c>
      <c r="C178" s="5">
        <v>4119780.7</v>
      </c>
      <c r="D178" s="5">
        <v>2052.83</v>
      </c>
      <c r="E178" t="s">
        <v>4</v>
      </c>
      <c r="F178" t="s">
        <v>5</v>
      </c>
      <c r="G178" s="6">
        <v>0</v>
      </c>
      <c r="H178" s="6">
        <v>100.06561679790026</v>
      </c>
      <c r="I178" s="6">
        <v>100.06561679790026</v>
      </c>
      <c r="J178" s="5">
        <v>2305</v>
      </c>
    </row>
    <row r="179" spans="1:10" x14ac:dyDescent="0.25">
      <c r="A179" t="s">
        <v>51</v>
      </c>
      <c r="B179" s="5">
        <v>556107.49</v>
      </c>
      <c r="C179" s="5">
        <v>4119780.7</v>
      </c>
      <c r="D179" s="5">
        <v>2052.83</v>
      </c>
      <c r="E179" t="s">
        <v>4</v>
      </c>
      <c r="F179" t="s">
        <v>26</v>
      </c>
      <c r="G179" s="6">
        <v>100.06561679790026</v>
      </c>
      <c r="H179" s="6">
        <v>106.95538057742782</v>
      </c>
      <c r="I179" s="6">
        <v>6.8897637795275593</v>
      </c>
      <c r="J179" s="5">
        <v>2305</v>
      </c>
    </row>
    <row r="180" spans="1:10" x14ac:dyDescent="0.25">
      <c r="A180" t="s">
        <v>51</v>
      </c>
      <c r="B180" s="5">
        <v>556107.49</v>
      </c>
      <c r="C180" s="5">
        <v>4119780.7</v>
      </c>
      <c r="D180" s="5">
        <v>2052.83</v>
      </c>
      <c r="E180" t="s">
        <v>4</v>
      </c>
      <c r="F180" t="s">
        <v>7</v>
      </c>
      <c r="G180" s="6">
        <v>106.95538057742782</v>
      </c>
      <c r="H180" s="6">
        <v>126.96850393700788</v>
      </c>
      <c r="I180" s="6">
        <v>20.01312335958005</v>
      </c>
      <c r="J180" s="5">
        <v>2305</v>
      </c>
    </row>
    <row r="181" spans="1:10" x14ac:dyDescent="0.25">
      <c r="A181" t="s">
        <v>51</v>
      </c>
      <c r="B181" s="5">
        <v>556107.49</v>
      </c>
      <c r="C181" s="5">
        <v>4119780.7</v>
      </c>
      <c r="D181" s="5">
        <v>2052.83</v>
      </c>
      <c r="E181" t="s">
        <v>6</v>
      </c>
      <c r="F181" t="s">
        <v>7</v>
      </c>
      <c r="G181" s="6">
        <v>126.96850393700788</v>
      </c>
      <c r="H181" s="6">
        <v>136.15485564304461</v>
      </c>
      <c r="I181" s="6">
        <v>9.1863517060367439</v>
      </c>
      <c r="J181" s="5">
        <v>2305</v>
      </c>
    </row>
    <row r="182" spans="1:10" x14ac:dyDescent="0.25">
      <c r="A182" t="s">
        <v>51</v>
      </c>
      <c r="B182" s="5">
        <v>556107.49</v>
      </c>
      <c r="C182" s="5">
        <v>4119780.7</v>
      </c>
      <c r="D182" s="5">
        <v>2052.83</v>
      </c>
      <c r="E182" t="s">
        <v>6</v>
      </c>
      <c r="F182" t="s">
        <v>7</v>
      </c>
      <c r="G182" s="6">
        <v>136.15485564304461</v>
      </c>
      <c r="H182" s="6">
        <v>193.89763779527559</v>
      </c>
      <c r="I182" s="6">
        <v>57.742782152230973</v>
      </c>
      <c r="J182" s="5">
        <v>2305</v>
      </c>
    </row>
    <row r="183" spans="1:10" x14ac:dyDescent="0.25">
      <c r="A183" t="s">
        <v>51</v>
      </c>
      <c r="B183" s="5">
        <v>556107.49</v>
      </c>
      <c r="C183" s="5">
        <v>4119780.7</v>
      </c>
      <c r="D183" s="5">
        <v>2052.83</v>
      </c>
      <c r="E183" t="s">
        <v>4</v>
      </c>
      <c r="F183" t="s">
        <v>7</v>
      </c>
      <c r="G183" s="6">
        <v>193.89763779527559</v>
      </c>
      <c r="H183" s="6">
        <v>209.97375328083987</v>
      </c>
      <c r="I183" s="6">
        <v>16.076115485564305</v>
      </c>
      <c r="J183" s="5">
        <v>2305</v>
      </c>
    </row>
    <row r="184" spans="1:10" x14ac:dyDescent="0.25">
      <c r="A184" t="s">
        <v>51</v>
      </c>
      <c r="B184" s="5">
        <v>556107.49</v>
      </c>
      <c r="C184" s="5">
        <v>4119780.7</v>
      </c>
      <c r="D184" s="5">
        <v>2052.83</v>
      </c>
      <c r="E184" t="s">
        <v>4</v>
      </c>
      <c r="F184" t="s">
        <v>26</v>
      </c>
      <c r="G184" s="6">
        <v>209.97375328083987</v>
      </c>
      <c r="H184" s="6">
        <v>240.15748031496062</v>
      </c>
      <c r="I184" s="6">
        <v>30.183727034120732</v>
      </c>
      <c r="J184" s="5">
        <v>2305</v>
      </c>
    </row>
    <row r="185" spans="1:10" x14ac:dyDescent="0.25">
      <c r="A185" t="s">
        <v>51</v>
      </c>
      <c r="B185" s="5">
        <v>556107.49</v>
      </c>
      <c r="C185" s="5">
        <v>4119780.7</v>
      </c>
      <c r="D185" s="5">
        <v>2052.83</v>
      </c>
      <c r="E185" t="s">
        <v>4</v>
      </c>
      <c r="F185" t="s">
        <v>5</v>
      </c>
      <c r="G185" s="6">
        <v>240.15748031496062</v>
      </c>
      <c r="H185" s="6">
        <v>285.1049868766404</v>
      </c>
      <c r="I185" s="6">
        <v>44.947506561679788</v>
      </c>
      <c r="J185" s="5">
        <v>2305</v>
      </c>
    </row>
    <row r="186" spans="1:10" x14ac:dyDescent="0.25">
      <c r="A186" t="s">
        <v>51</v>
      </c>
      <c r="B186" s="5">
        <v>556107.49</v>
      </c>
      <c r="C186" s="5">
        <v>4119780.7</v>
      </c>
      <c r="D186" s="5">
        <v>2052.83</v>
      </c>
      <c r="E186" t="s">
        <v>4</v>
      </c>
      <c r="F186" t="s">
        <v>5</v>
      </c>
      <c r="G186" s="6">
        <v>285.1049868766404</v>
      </c>
      <c r="H186" s="6">
        <v>299.8687664041995</v>
      </c>
      <c r="I186" s="6">
        <v>14.763779527559054</v>
      </c>
      <c r="J186" s="5">
        <v>2305</v>
      </c>
    </row>
    <row r="187" spans="1:10" x14ac:dyDescent="0.25">
      <c r="A187" t="s">
        <v>51</v>
      </c>
      <c r="B187" s="5">
        <v>556107.49</v>
      </c>
      <c r="C187" s="5">
        <v>4119780.7</v>
      </c>
      <c r="D187" s="5">
        <v>2052.83</v>
      </c>
      <c r="E187" t="s">
        <v>4</v>
      </c>
      <c r="F187" t="s">
        <v>5</v>
      </c>
      <c r="G187" s="6">
        <v>299.8687664041995</v>
      </c>
      <c r="H187" s="6">
        <v>337.92650918635167</v>
      </c>
      <c r="I187" s="6">
        <v>38.057742782152225</v>
      </c>
      <c r="J187" s="5">
        <v>2305</v>
      </c>
    </row>
    <row r="188" spans="1:10" x14ac:dyDescent="0.25">
      <c r="A188" t="s">
        <v>51</v>
      </c>
      <c r="B188" s="5">
        <v>556107.49</v>
      </c>
      <c r="C188" s="5">
        <v>4119780.7</v>
      </c>
      <c r="D188" s="5">
        <v>2052.83</v>
      </c>
      <c r="E188" t="s">
        <v>4</v>
      </c>
      <c r="F188" t="s">
        <v>5</v>
      </c>
      <c r="G188" s="6">
        <v>337.92650918635167</v>
      </c>
      <c r="H188" s="6">
        <v>855.97112860892378</v>
      </c>
      <c r="I188" s="6">
        <v>518.04461942257217</v>
      </c>
      <c r="J188" s="5">
        <v>2305</v>
      </c>
    </row>
    <row r="189" spans="1:10" x14ac:dyDescent="0.25">
      <c r="A189" t="s">
        <v>51</v>
      </c>
      <c r="B189" s="5">
        <v>556107.49</v>
      </c>
      <c r="C189" s="5">
        <v>4119780.7</v>
      </c>
      <c r="D189" s="5">
        <v>2052.83</v>
      </c>
      <c r="E189" t="s">
        <v>4</v>
      </c>
      <c r="F189" t="s">
        <v>7</v>
      </c>
      <c r="G189" s="6">
        <v>855.97112860892378</v>
      </c>
      <c r="H189" s="6">
        <v>870.07874015748018</v>
      </c>
      <c r="I189" s="6">
        <v>14.107611548556429</v>
      </c>
      <c r="J189" s="5">
        <v>2305</v>
      </c>
    </row>
    <row r="190" spans="1:10" x14ac:dyDescent="0.25">
      <c r="A190" t="s">
        <v>51</v>
      </c>
      <c r="B190" s="5">
        <v>556107.49</v>
      </c>
      <c r="C190" s="5">
        <v>4119780.7</v>
      </c>
      <c r="D190" s="5">
        <v>2052.83</v>
      </c>
      <c r="E190" t="s">
        <v>4</v>
      </c>
      <c r="F190" t="s">
        <v>7</v>
      </c>
      <c r="G190" s="6">
        <v>870.07874015748018</v>
      </c>
      <c r="H190" s="6">
        <v>903.8713910761154</v>
      </c>
      <c r="I190" s="6">
        <v>33.792650918635168</v>
      </c>
      <c r="J190" s="5">
        <v>2305</v>
      </c>
    </row>
    <row r="191" spans="1:10" x14ac:dyDescent="0.25">
      <c r="A191" t="s">
        <v>51</v>
      </c>
      <c r="B191" s="5">
        <v>556107.49</v>
      </c>
      <c r="C191" s="5">
        <v>4119780.7</v>
      </c>
      <c r="D191" s="5">
        <v>2052.83</v>
      </c>
      <c r="E191" t="s">
        <v>6</v>
      </c>
      <c r="F191" t="s">
        <v>7</v>
      </c>
      <c r="G191" s="6">
        <v>903.8713910761154</v>
      </c>
      <c r="H191" s="6">
        <v>943.8976377952755</v>
      </c>
      <c r="I191" s="6">
        <v>40.026246719160099</v>
      </c>
      <c r="J191" s="5">
        <v>2305</v>
      </c>
    </row>
    <row r="192" spans="1:10" x14ac:dyDescent="0.25">
      <c r="A192" t="s">
        <v>51</v>
      </c>
      <c r="B192" s="5">
        <v>556107.49</v>
      </c>
      <c r="C192" s="5">
        <v>4119780.7</v>
      </c>
      <c r="D192" s="5">
        <v>2052.83</v>
      </c>
      <c r="E192" t="s">
        <v>6</v>
      </c>
      <c r="F192" t="s">
        <v>7</v>
      </c>
      <c r="G192" s="6">
        <v>943.8976377952755</v>
      </c>
      <c r="H192" s="6">
        <v>990.15748031496059</v>
      </c>
      <c r="I192" s="6">
        <v>46.259842519685037</v>
      </c>
      <c r="J192" s="5">
        <v>2305</v>
      </c>
    </row>
    <row r="193" spans="1:10" x14ac:dyDescent="0.25">
      <c r="A193" t="s">
        <v>51</v>
      </c>
      <c r="B193" s="5">
        <v>556107.49</v>
      </c>
      <c r="C193" s="5">
        <v>4119780.7</v>
      </c>
      <c r="D193" s="5">
        <v>2052.83</v>
      </c>
      <c r="E193" t="s">
        <v>4</v>
      </c>
      <c r="F193" t="s">
        <v>7</v>
      </c>
      <c r="G193" s="6">
        <v>990.15748031496059</v>
      </c>
      <c r="H193" s="6">
        <v>993.1102362204723</v>
      </c>
      <c r="I193" s="6">
        <v>2.9527559055118111</v>
      </c>
      <c r="J193" s="5">
        <v>2305</v>
      </c>
    </row>
    <row r="194" spans="1:10" x14ac:dyDescent="0.25">
      <c r="A194" t="s">
        <v>51</v>
      </c>
      <c r="B194" s="5">
        <v>556107.49</v>
      </c>
      <c r="C194" s="5">
        <v>4119780.7</v>
      </c>
      <c r="D194" s="5">
        <v>2052.83</v>
      </c>
      <c r="E194" t="s">
        <v>4</v>
      </c>
      <c r="F194" t="s">
        <v>7</v>
      </c>
      <c r="G194" s="6">
        <v>993.1102362204723</v>
      </c>
      <c r="H194" s="6">
        <v>998.03149606299201</v>
      </c>
      <c r="I194" s="6">
        <v>4.9212598425196852</v>
      </c>
      <c r="J194" s="5">
        <v>2305</v>
      </c>
    </row>
    <row r="195" spans="1:10" x14ac:dyDescent="0.25">
      <c r="A195" t="s">
        <v>51</v>
      </c>
      <c r="B195" s="5">
        <v>556107.49</v>
      </c>
      <c r="C195" s="5">
        <v>4119780.7</v>
      </c>
      <c r="D195" s="5">
        <v>2052.83</v>
      </c>
      <c r="E195" t="s">
        <v>4</v>
      </c>
      <c r="F195" t="s">
        <v>7</v>
      </c>
      <c r="G195" s="6">
        <v>998.03149606299201</v>
      </c>
      <c r="H195" s="6">
        <v>1037.0734908136483</v>
      </c>
      <c r="I195" s="6">
        <v>39.041994750656166</v>
      </c>
      <c r="J195" s="5">
        <v>2305</v>
      </c>
    </row>
    <row r="196" spans="1:10" x14ac:dyDescent="0.25">
      <c r="A196" t="s">
        <v>51</v>
      </c>
      <c r="B196" s="5">
        <v>556107.49</v>
      </c>
      <c r="C196" s="5">
        <v>4119780.7</v>
      </c>
      <c r="D196" s="5">
        <v>2052.83</v>
      </c>
      <c r="E196" t="s">
        <v>4</v>
      </c>
      <c r="F196" t="s">
        <v>7</v>
      </c>
      <c r="G196" s="6">
        <v>1037.0734908136483</v>
      </c>
      <c r="H196" s="6">
        <v>1041.010498687664</v>
      </c>
      <c r="I196" s="6">
        <v>3.9370078740157477</v>
      </c>
      <c r="J196" s="5">
        <v>2305</v>
      </c>
    </row>
    <row r="197" spans="1:10" x14ac:dyDescent="0.25">
      <c r="A197" t="s">
        <v>51</v>
      </c>
      <c r="B197" s="5">
        <v>556107.49</v>
      </c>
      <c r="C197" s="5">
        <v>4119780.7</v>
      </c>
      <c r="D197" s="5">
        <v>2052.83</v>
      </c>
      <c r="E197" t="s">
        <v>4</v>
      </c>
      <c r="F197" t="s">
        <v>7</v>
      </c>
      <c r="G197" s="6">
        <v>1041.010498687664</v>
      </c>
      <c r="H197" s="6">
        <v>1049.8687664041995</v>
      </c>
      <c r="I197" s="6">
        <v>8.8582677165354333</v>
      </c>
      <c r="J197" s="5">
        <v>2305</v>
      </c>
    </row>
    <row r="198" spans="1:10" x14ac:dyDescent="0.25">
      <c r="A198" t="s">
        <v>51</v>
      </c>
      <c r="B198" s="5">
        <v>556107.49</v>
      </c>
      <c r="C198" s="5">
        <v>4119780.7</v>
      </c>
      <c r="D198" s="5">
        <v>2052.83</v>
      </c>
      <c r="E198" t="s">
        <v>6</v>
      </c>
      <c r="F198" t="s">
        <v>7</v>
      </c>
      <c r="G198" s="6">
        <v>1049.8687664041995</v>
      </c>
      <c r="H198" s="6">
        <v>1100.0656167979002</v>
      </c>
      <c r="I198" s="6">
        <v>50.196850393700785</v>
      </c>
      <c r="J198" s="5">
        <v>2305</v>
      </c>
    </row>
    <row r="199" spans="1:10" x14ac:dyDescent="0.25">
      <c r="A199" t="s">
        <v>51</v>
      </c>
      <c r="B199" s="5">
        <v>556107.49</v>
      </c>
      <c r="C199" s="5">
        <v>4119780.7</v>
      </c>
      <c r="D199" s="5">
        <v>2052.83</v>
      </c>
      <c r="E199" t="s">
        <v>6</v>
      </c>
      <c r="F199" t="s">
        <v>19</v>
      </c>
      <c r="G199" s="6">
        <v>1100.0656167979002</v>
      </c>
      <c r="H199" s="6">
        <v>1129.9212598425195</v>
      </c>
      <c r="I199" s="6">
        <v>29.85564304461942</v>
      </c>
      <c r="J199" s="5">
        <v>2305</v>
      </c>
    </row>
    <row r="200" spans="1:10" x14ac:dyDescent="0.25">
      <c r="A200" t="s">
        <v>51</v>
      </c>
      <c r="B200" s="5">
        <v>556107.49</v>
      </c>
      <c r="C200" s="5">
        <v>4119780.7</v>
      </c>
      <c r="D200" s="5">
        <v>2052.83</v>
      </c>
      <c r="E200" t="s">
        <v>6</v>
      </c>
      <c r="F200" t="s">
        <v>7</v>
      </c>
      <c r="G200" s="6">
        <v>1129.9212598425195</v>
      </c>
      <c r="H200" s="6">
        <v>1279.8556430446195</v>
      </c>
      <c r="I200" s="6">
        <v>149.93438320209975</v>
      </c>
      <c r="J200" s="5">
        <v>2305</v>
      </c>
    </row>
    <row r="201" spans="1:10" x14ac:dyDescent="0.25">
      <c r="A201" t="s">
        <v>51</v>
      </c>
      <c r="B201" s="5">
        <v>556107.49</v>
      </c>
      <c r="C201" s="5">
        <v>4119780.7</v>
      </c>
      <c r="D201" s="5">
        <v>2052.83</v>
      </c>
      <c r="E201" t="s">
        <v>9</v>
      </c>
      <c r="F201" t="s">
        <v>5</v>
      </c>
      <c r="G201" s="6">
        <v>1279.8556430446195</v>
      </c>
      <c r="H201" s="6">
        <v>1904.8556430446195</v>
      </c>
      <c r="I201" s="6">
        <v>625</v>
      </c>
      <c r="J201" s="5">
        <v>2305</v>
      </c>
    </row>
    <row r="202" spans="1:10" x14ac:dyDescent="0.25">
      <c r="A202" t="s">
        <v>51</v>
      </c>
      <c r="B202" s="5">
        <v>556107.49</v>
      </c>
      <c r="C202" s="5">
        <v>4119780.7</v>
      </c>
      <c r="D202" s="5">
        <v>2052.83</v>
      </c>
      <c r="E202" t="s">
        <v>9</v>
      </c>
      <c r="F202" t="s">
        <v>7</v>
      </c>
      <c r="G202" s="6">
        <v>1904.8556430446195</v>
      </c>
      <c r="H202" s="6">
        <v>1910.1049868766404</v>
      </c>
      <c r="I202" s="6">
        <v>5.2493438320209975</v>
      </c>
      <c r="J202" s="5">
        <v>2305</v>
      </c>
    </row>
    <row r="203" spans="1:10" x14ac:dyDescent="0.25">
      <c r="A203" t="s">
        <v>51</v>
      </c>
      <c r="B203" s="5">
        <v>556107.49</v>
      </c>
      <c r="C203" s="5">
        <v>4119780.7</v>
      </c>
      <c r="D203" s="5">
        <v>2052.83</v>
      </c>
      <c r="E203" t="s">
        <v>9</v>
      </c>
      <c r="F203" t="s">
        <v>5</v>
      </c>
      <c r="G203" s="6">
        <v>1910.1049868766404</v>
      </c>
      <c r="H203" s="6">
        <v>1996.062992125984</v>
      </c>
      <c r="I203" s="6">
        <v>85.958005249343827</v>
      </c>
      <c r="J203" s="5">
        <v>2305</v>
      </c>
    </row>
    <row r="204" spans="1:10" x14ac:dyDescent="0.25">
      <c r="A204" t="s">
        <v>51</v>
      </c>
      <c r="B204" s="5">
        <v>556107.49</v>
      </c>
      <c r="C204" s="5">
        <v>4119780.7</v>
      </c>
      <c r="D204" s="5">
        <v>2052.83</v>
      </c>
      <c r="E204" t="s">
        <v>4</v>
      </c>
      <c r="F204" t="s">
        <v>5</v>
      </c>
      <c r="G204" s="6">
        <v>1996.062992125984</v>
      </c>
      <c r="H204" s="6">
        <v>2179.1338582677167</v>
      </c>
      <c r="I204" s="6">
        <v>183.07086614173227</v>
      </c>
      <c r="J204" s="5">
        <v>2305</v>
      </c>
    </row>
    <row r="205" spans="1:10" x14ac:dyDescent="0.25">
      <c r="A205" t="s">
        <v>51</v>
      </c>
      <c r="B205" s="5">
        <v>556107.49</v>
      </c>
      <c r="C205" s="5">
        <v>4119780.7</v>
      </c>
      <c r="D205" s="5">
        <v>2052.83</v>
      </c>
      <c r="E205" t="s">
        <v>4</v>
      </c>
      <c r="F205" t="s">
        <v>7</v>
      </c>
      <c r="G205" s="6">
        <v>2179.1338582677167</v>
      </c>
      <c r="H205" s="6">
        <v>2196.8503937007872</v>
      </c>
      <c r="I205" s="6">
        <v>17.716535433070867</v>
      </c>
      <c r="J205" s="5">
        <v>2305</v>
      </c>
    </row>
    <row r="206" spans="1:10" x14ac:dyDescent="0.25">
      <c r="A206" t="s">
        <v>51</v>
      </c>
      <c r="B206" s="5">
        <v>556107.49</v>
      </c>
      <c r="C206" s="5">
        <v>4119780.7</v>
      </c>
      <c r="D206" s="5">
        <v>2052.83</v>
      </c>
      <c r="E206" t="s">
        <v>4</v>
      </c>
      <c r="F206" t="s">
        <v>7</v>
      </c>
      <c r="G206" s="6">
        <v>2196.8503937007872</v>
      </c>
      <c r="H206" s="6">
        <v>2249.9999999999995</v>
      </c>
      <c r="I206" s="6">
        <v>53.149606299212593</v>
      </c>
      <c r="J206" s="5">
        <v>2305</v>
      </c>
    </row>
    <row r="207" spans="1:10" x14ac:dyDescent="0.25">
      <c r="A207" t="s">
        <v>51</v>
      </c>
      <c r="B207" s="5">
        <v>556107.49</v>
      </c>
      <c r="C207" s="5">
        <v>4119780.7</v>
      </c>
      <c r="D207" s="5">
        <v>2052.83</v>
      </c>
      <c r="E207" t="s">
        <v>4</v>
      </c>
      <c r="F207" t="s">
        <v>5</v>
      </c>
      <c r="G207" s="6">
        <v>2249.9999999999995</v>
      </c>
      <c r="H207" s="6">
        <v>2286.0892388451439</v>
      </c>
      <c r="I207" s="6">
        <v>36.089238845144358</v>
      </c>
      <c r="J207" s="5">
        <v>2305</v>
      </c>
    </row>
    <row r="208" spans="1:10" x14ac:dyDescent="0.25">
      <c r="A208" t="s">
        <v>51</v>
      </c>
      <c r="B208" s="5">
        <v>556107.49</v>
      </c>
      <c r="C208" s="5">
        <v>4119780.7</v>
      </c>
      <c r="D208" s="5">
        <v>2052.83</v>
      </c>
      <c r="E208" t="s">
        <v>11</v>
      </c>
      <c r="F208" t="s">
        <v>18</v>
      </c>
      <c r="G208" s="6">
        <v>2286.0892388451439</v>
      </c>
      <c r="H208" s="6">
        <v>2410.1049868766404</v>
      </c>
      <c r="I208" s="6">
        <v>124.01574803149605</v>
      </c>
      <c r="J208" s="5">
        <v>2305</v>
      </c>
    </row>
    <row r="209" spans="1:10" x14ac:dyDescent="0.25">
      <c r="A209" t="s">
        <v>51</v>
      </c>
      <c r="B209" s="5">
        <v>556107.49</v>
      </c>
      <c r="C209" s="5">
        <v>4119780.7</v>
      </c>
      <c r="D209" s="5">
        <v>2052.83</v>
      </c>
      <c r="E209" t="s">
        <v>11</v>
      </c>
      <c r="F209" t="s">
        <v>18</v>
      </c>
      <c r="G209" s="6">
        <v>2410.1049868766404</v>
      </c>
      <c r="H209" s="6">
        <v>2545.9317585301837</v>
      </c>
      <c r="I209" s="6">
        <v>135.82677165354329</v>
      </c>
      <c r="J209" s="5">
        <v>2305</v>
      </c>
    </row>
    <row r="210" spans="1:10" x14ac:dyDescent="0.25">
      <c r="A210" t="s">
        <v>51</v>
      </c>
      <c r="B210" s="5">
        <v>556107.49</v>
      </c>
      <c r="C210" s="5">
        <v>4119780.7</v>
      </c>
      <c r="D210" s="5">
        <v>2052.83</v>
      </c>
      <c r="E210" t="s">
        <v>11</v>
      </c>
      <c r="F210" t="s">
        <v>18</v>
      </c>
      <c r="G210" s="6">
        <v>2545.9317585301837</v>
      </c>
      <c r="H210" s="6">
        <v>2563.9763779527557</v>
      </c>
      <c r="I210" s="6">
        <v>18.044619422572179</v>
      </c>
      <c r="J210" s="5">
        <v>2305</v>
      </c>
    </row>
    <row r="211" spans="1:10" x14ac:dyDescent="0.25">
      <c r="A211" t="s">
        <v>51</v>
      </c>
      <c r="B211" s="5">
        <v>556107.49</v>
      </c>
      <c r="C211" s="5">
        <v>4119780.7</v>
      </c>
      <c r="D211" s="5">
        <v>2052.83</v>
      </c>
      <c r="E211" t="s">
        <v>11</v>
      </c>
      <c r="F211" t="s">
        <v>18</v>
      </c>
      <c r="G211" s="6">
        <v>2563.9763779527557</v>
      </c>
      <c r="H211" s="6">
        <v>2720.1443569553803</v>
      </c>
      <c r="I211" s="6">
        <v>156.16797900262466</v>
      </c>
      <c r="J211" s="5">
        <v>2305</v>
      </c>
    </row>
    <row r="212" spans="1:10" x14ac:dyDescent="0.25">
      <c r="A212" t="s">
        <v>51</v>
      </c>
      <c r="B212" s="5">
        <v>556107.49</v>
      </c>
      <c r="C212" s="5">
        <v>4119780.7</v>
      </c>
      <c r="D212" s="5">
        <v>2052.83</v>
      </c>
      <c r="E212" t="s">
        <v>11</v>
      </c>
      <c r="F212" t="s">
        <v>52</v>
      </c>
      <c r="G212" s="6">
        <v>2720.1443569553803</v>
      </c>
      <c r="H212" s="6">
        <v>2750</v>
      </c>
      <c r="I212" s="6">
        <v>29.85564304461942</v>
      </c>
      <c r="J212" s="5">
        <v>2305</v>
      </c>
    </row>
    <row r="213" spans="1:10" x14ac:dyDescent="0.25">
      <c r="A213" t="s">
        <v>51</v>
      </c>
      <c r="B213" s="5">
        <v>556107.49</v>
      </c>
      <c r="C213" s="5">
        <v>4119780.7</v>
      </c>
      <c r="D213" s="5">
        <v>2052.83</v>
      </c>
      <c r="E213" t="s">
        <v>11</v>
      </c>
      <c r="F213" t="s">
        <v>53</v>
      </c>
      <c r="G213" s="6">
        <v>2750</v>
      </c>
      <c r="H213" s="6">
        <v>2790.0262467191601</v>
      </c>
      <c r="I213" s="6">
        <v>40.026246719160099</v>
      </c>
      <c r="J213" s="5">
        <v>2305</v>
      </c>
    </row>
    <row r="214" spans="1:10" x14ac:dyDescent="0.25">
      <c r="A214" t="s">
        <v>51</v>
      </c>
      <c r="B214" s="5">
        <v>556107.49</v>
      </c>
      <c r="C214" s="5">
        <v>4119780.7</v>
      </c>
      <c r="D214" s="5">
        <v>2052.83</v>
      </c>
      <c r="E214" t="s">
        <v>9</v>
      </c>
      <c r="F214" t="s">
        <v>22</v>
      </c>
      <c r="G214" s="6">
        <v>2790.0262467191601</v>
      </c>
      <c r="H214" s="6">
        <v>4345.1443569553803</v>
      </c>
      <c r="I214" s="6">
        <v>1555.1181102362204</v>
      </c>
      <c r="J214" s="5">
        <v>2305</v>
      </c>
    </row>
    <row r="215" spans="1:10" x14ac:dyDescent="0.25">
      <c r="A215" t="s">
        <v>51</v>
      </c>
      <c r="B215" s="5">
        <v>556107.49</v>
      </c>
      <c r="C215" s="5">
        <v>4119780.7</v>
      </c>
      <c r="D215" s="5">
        <v>2052.83</v>
      </c>
      <c r="E215" t="s">
        <v>9</v>
      </c>
      <c r="F215" t="s">
        <v>7</v>
      </c>
      <c r="G215" s="6">
        <v>4345.1443569553803</v>
      </c>
      <c r="H215" s="6">
        <v>4375</v>
      </c>
      <c r="I215" s="6">
        <v>29.85564304461942</v>
      </c>
      <c r="J215" s="5">
        <v>2305</v>
      </c>
    </row>
    <row r="216" spans="1:10" x14ac:dyDescent="0.25">
      <c r="A216" t="s">
        <v>51</v>
      </c>
      <c r="B216" s="5">
        <v>556107.49</v>
      </c>
      <c r="C216" s="5">
        <v>4119780.7</v>
      </c>
      <c r="D216" s="5">
        <v>2052.83</v>
      </c>
      <c r="E216" t="s">
        <v>9</v>
      </c>
      <c r="F216" t="s">
        <v>5</v>
      </c>
      <c r="G216" s="6">
        <v>4375</v>
      </c>
      <c r="H216" s="6">
        <v>4384.8425196850394</v>
      </c>
      <c r="I216" s="6">
        <v>9.8425196850393704</v>
      </c>
      <c r="J216" s="5">
        <v>2305</v>
      </c>
    </row>
    <row r="217" spans="1:10" x14ac:dyDescent="0.25">
      <c r="A217" t="s">
        <v>51</v>
      </c>
      <c r="B217" s="5">
        <v>556107.49</v>
      </c>
      <c r="C217" s="5">
        <v>4119780.7</v>
      </c>
      <c r="D217" s="5">
        <v>2052.83</v>
      </c>
      <c r="E217" t="s">
        <v>11</v>
      </c>
      <c r="F217" t="s">
        <v>54</v>
      </c>
      <c r="G217" s="6">
        <v>4384.8425196850394</v>
      </c>
      <c r="H217" s="6">
        <v>4490.1574803149597</v>
      </c>
      <c r="I217" s="6">
        <v>105.31496062992126</v>
      </c>
      <c r="J217" s="5">
        <v>2305</v>
      </c>
    </row>
    <row r="218" spans="1:10" x14ac:dyDescent="0.25">
      <c r="A218" t="s">
        <v>51</v>
      </c>
      <c r="B218" s="5">
        <v>556107.49</v>
      </c>
      <c r="C218" s="5">
        <v>4119780.7</v>
      </c>
      <c r="D218" s="5">
        <v>2052.83</v>
      </c>
      <c r="E218" t="s">
        <v>11</v>
      </c>
      <c r="F218" t="s">
        <v>54</v>
      </c>
      <c r="G218" s="6">
        <v>4490.1574803149597</v>
      </c>
      <c r="H218" s="6">
        <v>4790.0262467191596</v>
      </c>
      <c r="I218" s="6">
        <v>299.8687664041995</v>
      </c>
      <c r="J218" s="5">
        <v>2305</v>
      </c>
    </row>
    <row r="219" spans="1:10" x14ac:dyDescent="0.25">
      <c r="A219" t="s">
        <v>51</v>
      </c>
      <c r="B219" s="5">
        <v>556107.49</v>
      </c>
      <c r="C219" s="5">
        <v>4119780.7</v>
      </c>
      <c r="D219" s="5">
        <v>2052.83</v>
      </c>
      <c r="E219" t="s">
        <v>9</v>
      </c>
      <c r="F219" t="s">
        <v>22</v>
      </c>
      <c r="G219" s="6">
        <v>4790.0262467191596</v>
      </c>
      <c r="H219" s="6">
        <v>4879.9212598425202</v>
      </c>
      <c r="I219" s="6">
        <v>89.895013123359576</v>
      </c>
      <c r="J219" s="5">
        <v>2305</v>
      </c>
    </row>
    <row r="220" spans="1:10" x14ac:dyDescent="0.25">
      <c r="A220" t="s">
        <v>51</v>
      </c>
      <c r="B220" s="5">
        <v>556107.49</v>
      </c>
      <c r="C220" s="5">
        <v>4119780.7</v>
      </c>
      <c r="D220" s="5">
        <v>2052.83</v>
      </c>
      <c r="E220" t="s">
        <v>11</v>
      </c>
      <c r="F220" t="s">
        <v>55</v>
      </c>
      <c r="G220" s="6">
        <v>4879.9212598425202</v>
      </c>
      <c r="H220" s="6">
        <v>4950.1312335958</v>
      </c>
      <c r="I220" s="6">
        <v>70.209973753280835</v>
      </c>
      <c r="J220" s="5">
        <v>2305</v>
      </c>
    </row>
    <row r="221" spans="1:10" x14ac:dyDescent="0.25">
      <c r="A221" t="s">
        <v>51</v>
      </c>
      <c r="B221" s="5">
        <v>556107.49</v>
      </c>
      <c r="C221" s="5">
        <v>4119780.7</v>
      </c>
      <c r="D221" s="5">
        <v>2052.83</v>
      </c>
      <c r="E221" t="s">
        <v>9</v>
      </c>
      <c r="F221" t="s">
        <v>56</v>
      </c>
      <c r="G221" s="6">
        <v>4950.1312335958</v>
      </c>
      <c r="H221" s="6">
        <v>5095.1443569553803</v>
      </c>
      <c r="I221" s="6">
        <v>145.01312335958005</v>
      </c>
      <c r="J221" s="5">
        <v>2305</v>
      </c>
    </row>
    <row r="222" spans="1:10" x14ac:dyDescent="0.25">
      <c r="A222" t="s">
        <v>51</v>
      </c>
      <c r="B222" s="5">
        <v>556107.49</v>
      </c>
      <c r="C222" s="5">
        <v>4119780.7</v>
      </c>
      <c r="D222" s="5">
        <v>2052.83</v>
      </c>
      <c r="E222" t="s">
        <v>9</v>
      </c>
      <c r="F222" t="s">
        <v>5</v>
      </c>
      <c r="G222" s="6">
        <v>5095.1443569553803</v>
      </c>
      <c r="H222" s="6">
        <v>5290.0262467191606</v>
      </c>
      <c r="I222" s="6">
        <v>194.88188976377953</v>
      </c>
      <c r="J222" s="5">
        <v>2305</v>
      </c>
    </row>
    <row r="223" spans="1:10" x14ac:dyDescent="0.25">
      <c r="A223" t="s">
        <v>51</v>
      </c>
      <c r="B223" s="5">
        <v>556107.49</v>
      </c>
      <c r="C223" s="5">
        <v>4119780.7</v>
      </c>
      <c r="D223" s="5">
        <v>2052.83</v>
      </c>
      <c r="E223" t="s">
        <v>11</v>
      </c>
      <c r="F223" t="s">
        <v>20</v>
      </c>
      <c r="G223" s="6">
        <v>5290.0262467191606</v>
      </c>
      <c r="H223" s="6">
        <v>5330.0524934383193</v>
      </c>
      <c r="I223" s="6">
        <v>40.026246719160099</v>
      </c>
      <c r="J223" s="5">
        <v>2305</v>
      </c>
    </row>
    <row r="224" spans="1:10" x14ac:dyDescent="0.25">
      <c r="A224" t="s">
        <v>51</v>
      </c>
      <c r="B224" s="5">
        <v>556107.49</v>
      </c>
      <c r="C224" s="5">
        <v>4119780.7</v>
      </c>
      <c r="D224" s="5">
        <v>2052.83</v>
      </c>
      <c r="E224" t="s">
        <v>9</v>
      </c>
      <c r="F224" t="s">
        <v>5</v>
      </c>
      <c r="G224" s="6">
        <v>5330.0524934383193</v>
      </c>
      <c r="H224" s="6">
        <v>5509.8425196850394</v>
      </c>
      <c r="I224" s="6">
        <v>179.79002624671915</v>
      </c>
      <c r="J224" s="5">
        <v>2305</v>
      </c>
    </row>
    <row r="225" spans="1:10" x14ac:dyDescent="0.25">
      <c r="A225" t="s">
        <v>51</v>
      </c>
      <c r="B225" s="5">
        <v>556107.49</v>
      </c>
      <c r="C225" s="5">
        <v>4119780.7</v>
      </c>
      <c r="D225" s="5">
        <v>2052.83</v>
      </c>
      <c r="E225" t="s">
        <v>4</v>
      </c>
      <c r="F225" t="s">
        <v>57</v>
      </c>
      <c r="G225" s="6">
        <v>5509.8425196850394</v>
      </c>
      <c r="H225" s="6">
        <v>5580.0524934383202</v>
      </c>
      <c r="I225" s="6">
        <v>70.209973753280835</v>
      </c>
      <c r="J225" s="5">
        <v>2305</v>
      </c>
    </row>
    <row r="226" spans="1:10" x14ac:dyDescent="0.25">
      <c r="A226" t="s">
        <v>51</v>
      </c>
      <c r="B226" s="5">
        <v>556107.49</v>
      </c>
      <c r="C226" s="5">
        <v>4119780.7</v>
      </c>
      <c r="D226" s="5">
        <v>2052.83</v>
      </c>
      <c r="E226" t="s">
        <v>9</v>
      </c>
      <c r="F226" t="s">
        <v>5</v>
      </c>
      <c r="G226" s="6">
        <v>5580.0524934383202</v>
      </c>
      <c r="H226" s="6">
        <v>5819.8818897637793</v>
      </c>
      <c r="I226" s="6">
        <v>239.8293963254593</v>
      </c>
      <c r="J226" s="5">
        <v>2305</v>
      </c>
    </row>
    <row r="227" spans="1:10" x14ac:dyDescent="0.25">
      <c r="A227" t="s">
        <v>51</v>
      </c>
      <c r="B227" s="5">
        <v>556107.49</v>
      </c>
      <c r="C227" s="5">
        <v>4119780.7</v>
      </c>
      <c r="D227" s="5">
        <v>2052.83</v>
      </c>
      <c r="E227" t="s">
        <v>11</v>
      </c>
      <c r="F227" t="s">
        <v>20</v>
      </c>
      <c r="G227" s="6">
        <v>5819.8818897637793</v>
      </c>
      <c r="H227" s="6">
        <v>5899.9343832020995</v>
      </c>
      <c r="I227" s="6">
        <v>80.052493438320198</v>
      </c>
      <c r="J227" s="5">
        <v>2305</v>
      </c>
    </row>
    <row r="228" spans="1:10" x14ac:dyDescent="0.25">
      <c r="A228" t="s">
        <v>51</v>
      </c>
      <c r="B228" s="5">
        <v>556107.49</v>
      </c>
      <c r="C228" s="5">
        <v>4119780.7</v>
      </c>
      <c r="D228" s="5">
        <v>2052.83</v>
      </c>
      <c r="E228" t="s">
        <v>9</v>
      </c>
      <c r="F228" t="s">
        <v>5</v>
      </c>
      <c r="G228" s="6">
        <v>5899.9343832020995</v>
      </c>
      <c r="H228" s="6">
        <v>5990.1574803149606</v>
      </c>
      <c r="I228" s="6">
        <v>90.223097112860884</v>
      </c>
      <c r="J228" s="5">
        <v>2305</v>
      </c>
    </row>
    <row r="229" spans="1:10" x14ac:dyDescent="0.25">
      <c r="A229" t="s">
        <v>51</v>
      </c>
      <c r="B229" s="5">
        <v>556107.49</v>
      </c>
      <c r="C229" s="5">
        <v>4119780.7</v>
      </c>
      <c r="D229" s="5">
        <v>2052.83</v>
      </c>
      <c r="E229" t="s">
        <v>11</v>
      </c>
      <c r="F229" t="s">
        <v>20</v>
      </c>
      <c r="G229" s="6">
        <v>5990.1574803149606</v>
      </c>
      <c r="H229" s="6">
        <v>6029.8556430446197</v>
      </c>
      <c r="I229" s="6">
        <v>39.69816272965879</v>
      </c>
      <c r="J229" s="5">
        <v>2305</v>
      </c>
    </row>
    <row r="230" spans="1:10" x14ac:dyDescent="0.25">
      <c r="A230" t="s">
        <v>51</v>
      </c>
      <c r="B230" s="5">
        <v>556107.49</v>
      </c>
      <c r="C230" s="5">
        <v>4119780.7</v>
      </c>
      <c r="D230" s="5">
        <v>2052.83</v>
      </c>
      <c r="E230" t="s">
        <v>9</v>
      </c>
      <c r="F230" t="s">
        <v>58</v>
      </c>
      <c r="G230" s="6">
        <v>6029.8556430446197</v>
      </c>
      <c r="H230" s="6">
        <v>6350.0656167978996</v>
      </c>
      <c r="I230" s="6">
        <v>320.20997375328079</v>
      </c>
      <c r="J230" s="5">
        <v>2305</v>
      </c>
    </row>
    <row r="231" spans="1:10" x14ac:dyDescent="0.25">
      <c r="A231" t="s">
        <v>51</v>
      </c>
      <c r="B231" s="5">
        <v>556107.49</v>
      </c>
      <c r="C231" s="5">
        <v>4119780.7</v>
      </c>
      <c r="D231" s="5">
        <v>2052.83</v>
      </c>
      <c r="E231" t="s">
        <v>11</v>
      </c>
      <c r="F231" t="s">
        <v>20</v>
      </c>
      <c r="G231" s="6">
        <v>6350.0656167978996</v>
      </c>
      <c r="H231" s="6">
        <v>6370.0787401574798</v>
      </c>
      <c r="I231" s="6">
        <v>20.01312335958005</v>
      </c>
      <c r="J231" s="5">
        <v>2305</v>
      </c>
    </row>
    <row r="232" spans="1:10" x14ac:dyDescent="0.25">
      <c r="A232" t="s">
        <v>51</v>
      </c>
      <c r="B232" s="5">
        <v>556107.49</v>
      </c>
      <c r="C232" s="5">
        <v>4119780.7</v>
      </c>
      <c r="D232" s="5">
        <v>2052.83</v>
      </c>
      <c r="E232" t="s">
        <v>4</v>
      </c>
      <c r="F232" t="s">
        <v>20</v>
      </c>
      <c r="G232" s="6">
        <v>6370.0787401574798</v>
      </c>
      <c r="H232" s="6">
        <v>6394.3569553805773</v>
      </c>
      <c r="I232" s="6">
        <v>24.278215223097114</v>
      </c>
      <c r="J232" s="5">
        <v>2305</v>
      </c>
    </row>
    <row r="233" spans="1:10" x14ac:dyDescent="0.25">
      <c r="A233" t="s">
        <v>51</v>
      </c>
      <c r="B233" s="5">
        <v>556107.49</v>
      </c>
      <c r="C233" s="5">
        <v>4119780.7</v>
      </c>
      <c r="D233" s="5">
        <v>2052.83</v>
      </c>
      <c r="E233" t="s">
        <v>4</v>
      </c>
      <c r="F233" t="s">
        <v>5</v>
      </c>
      <c r="G233" s="6">
        <v>6394.3569553805773</v>
      </c>
      <c r="H233" s="6">
        <v>6490.1574803149606</v>
      </c>
      <c r="I233" s="6">
        <v>95.800524934383191</v>
      </c>
      <c r="J233" s="5">
        <v>2305</v>
      </c>
    </row>
    <row r="234" spans="1:10" x14ac:dyDescent="0.25">
      <c r="A234" t="s">
        <v>51</v>
      </c>
      <c r="B234" s="5">
        <v>556107.49</v>
      </c>
      <c r="C234" s="5">
        <v>4119780.7</v>
      </c>
      <c r="D234" s="5">
        <v>2052.83</v>
      </c>
      <c r="E234" t="s">
        <v>4</v>
      </c>
      <c r="F234" t="s">
        <v>5</v>
      </c>
      <c r="G234" s="6">
        <v>6490.1574803149606</v>
      </c>
      <c r="H234" s="6">
        <v>6950.1312335958</v>
      </c>
      <c r="I234" s="6">
        <v>459.97375328083984</v>
      </c>
      <c r="J234" s="5">
        <v>2305</v>
      </c>
    </row>
    <row r="235" spans="1:10" x14ac:dyDescent="0.25">
      <c r="A235" t="s">
        <v>61</v>
      </c>
      <c r="B235" s="5">
        <v>556306.09</v>
      </c>
      <c r="C235" s="5">
        <v>4129056.77</v>
      </c>
      <c r="D235" s="5">
        <v>2048.04</v>
      </c>
      <c r="E235" t="s">
        <v>4</v>
      </c>
      <c r="F235" t="s">
        <v>26</v>
      </c>
      <c r="G235" s="6">
        <v>0</v>
      </c>
      <c r="H235" s="6">
        <v>69.881889763779526</v>
      </c>
      <c r="I235" s="6">
        <v>69.881889763779526</v>
      </c>
      <c r="J235" s="5">
        <v>2044</v>
      </c>
    </row>
    <row r="236" spans="1:10" x14ac:dyDescent="0.25">
      <c r="A236" t="s">
        <v>61</v>
      </c>
      <c r="B236" s="5">
        <v>556306.09</v>
      </c>
      <c r="C236" s="5">
        <v>4129056.77</v>
      </c>
      <c r="D236" s="5">
        <v>2048.04</v>
      </c>
      <c r="E236" t="s">
        <v>4</v>
      </c>
      <c r="F236" t="s">
        <v>26</v>
      </c>
      <c r="G236" s="6">
        <v>69.881889763779526</v>
      </c>
      <c r="H236" s="6">
        <v>85.958005249343827</v>
      </c>
      <c r="I236" s="6">
        <v>16.076115485564305</v>
      </c>
      <c r="J236" s="5">
        <v>2044</v>
      </c>
    </row>
    <row r="237" spans="1:10" x14ac:dyDescent="0.25">
      <c r="A237" t="s">
        <v>61</v>
      </c>
      <c r="B237" s="5">
        <v>556306.09</v>
      </c>
      <c r="C237" s="5">
        <v>4129056.77</v>
      </c>
      <c r="D237" s="5">
        <v>2048.04</v>
      </c>
      <c r="E237" t="s">
        <v>4</v>
      </c>
      <c r="F237" t="s">
        <v>7</v>
      </c>
      <c r="G237" s="6">
        <v>85.958005249343827</v>
      </c>
      <c r="H237" s="6">
        <v>90.879265091863516</v>
      </c>
      <c r="I237" s="6">
        <v>4.9212598425196852</v>
      </c>
      <c r="J237" s="5">
        <v>2044</v>
      </c>
    </row>
    <row r="238" spans="1:10" x14ac:dyDescent="0.25">
      <c r="A238" t="s">
        <v>61</v>
      </c>
      <c r="B238" s="5">
        <v>556306.09</v>
      </c>
      <c r="C238" s="5">
        <v>4129056.77</v>
      </c>
      <c r="D238" s="5">
        <v>2048.04</v>
      </c>
      <c r="E238" t="s">
        <v>6</v>
      </c>
      <c r="F238" t="s">
        <v>7</v>
      </c>
      <c r="G238" s="6">
        <v>90.879265091863516</v>
      </c>
      <c r="H238" s="6">
        <v>160.1049868766404</v>
      </c>
      <c r="I238" s="6">
        <v>69.225721784776908</v>
      </c>
      <c r="J238" s="5">
        <v>2044</v>
      </c>
    </row>
    <row r="239" spans="1:10" x14ac:dyDescent="0.25">
      <c r="A239" t="s">
        <v>61</v>
      </c>
      <c r="B239" s="5">
        <v>556306.09</v>
      </c>
      <c r="C239" s="5">
        <v>4129056.77</v>
      </c>
      <c r="D239" s="5">
        <v>2048.04</v>
      </c>
      <c r="E239" t="s">
        <v>6</v>
      </c>
      <c r="F239" t="s">
        <v>7</v>
      </c>
      <c r="G239" s="6">
        <v>160.1049868766404</v>
      </c>
      <c r="H239" s="6">
        <v>180.11811023622045</v>
      </c>
      <c r="I239" s="6">
        <v>20.01312335958005</v>
      </c>
      <c r="J239" s="5">
        <v>2044</v>
      </c>
    </row>
    <row r="240" spans="1:10" x14ac:dyDescent="0.25">
      <c r="A240" t="s">
        <v>61</v>
      </c>
      <c r="B240" s="5">
        <v>556306.09</v>
      </c>
      <c r="C240" s="5">
        <v>4129056.77</v>
      </c>
      <c r="D240" s="5">
        <v>2048.04</v>
      </c>
      <c r="E240" t="s">
        <v>4</v>
      </c>
      <c r="F240" t="s">
        <v>5</v>
      </c>
      <c r="G240" s="6">
        <v>180.11811023622045</v>
      </c>
      <c r="H240" s="6">
        <v>270.01312335958005</v>
      </c>
      <c r="I240" s="6">
        <v>89.895013123359576</v>
      </c>
      <c r="J240" s="5">
        <v>2044</v>
      </c>
    </row>
    <row r="241" spans="1:10" x14ac:dyDescent="0.25">
      <c r="A241" t="s">
        <v>61</v>
      </c>
      <c r="B241" s="5">
        <v>556306.09</v>
      </c>
      <c r="C241" s="5">
        <v>4129056.77</v>
      </c>
      <c r="D241" s="5">
        <v>2048.04</v>
      </c>
      <c r="E241" t="s">
        <v>4</v>
      </c>
      <c r="F241" t="s">
        <v>5</v>
      </c>
      <c r="G241" s="6">
        <v>270.01312335958005</v>
      </c>
      <c r="H241" s="6">
        <v>299.8687664041995</v>
      </c>
      <c r="I241" s="6">
        <v>29.85564304461942</v>
      </c>
      <c r="J241" s="5">
        <v>2044</v>
      </c>
    </row>
    <row r="242" spans="1:10" x14ac:dyDescent="0.25">
      <c r="A242" t="s">
        <v>61</v>
      </c>
      <c r="B242" s="5">
        <v>556306.09</v>
      </c>
      <c r="C242" s="5">
        <v>4129056.77</v>
      </c>
      <c r="D242" s="5">
        <v>2048.04</v>
      </c>
      <c r="E242" t="s">
        <v>4</v>
      </c>
      <c r="F242" t="s">
        <v>5</v>
      </c>
      <c r="G242" s="6">
        <v>299.8687664041995</v>
      </c>
      <c r="H242" s="6">
        <v>330.0524934383202</v>
      </c>
      <c r="I242" s="6">
        <v>30.183727034120732</v>
      </c>
      <c r="J242" s="5">
        <v>2044</v>
      </c>
    </row>
    <row r="243" spans="1:10" x14ac:dyDescent="0.25">
      <c r="A243" t="s">
        <v>61</v>
      </c>
      <c r="B243" s="5">
        <v>556306.09</v>
      </c>
      <c r="C243" s="5">
        <v>4129056.77</v>
      </c>
      <c r="D243" s="5">
        <v>2048.04</v>
      </c>
      <c r="E243" t="s">
        <v>4</v>
      </c>
      <c r="F243" t="s">
        <v>5</v>
      </c>
      <c r="G243" s="6">
        <v>330.0524934383202</v>
      </c>
      <c r="H243" s="6">
        <v>740.15748031496059</v>
      </c>
      <c r="I243" s="6">
        <v>410.1049868766404</v>
      </c>
      <c r="J243" s="5">
        <v>2044</v>
      </c>
    </row>
    <row r="244" spans="1:10" x14ac:dyDescent="0.25">
      <c r="A244" t="s">
        <v>61</v>
      </c>
      <c r="B244" s="5">
        <v>556306.09</v>
      </c>
      <c r="C244" s="5">
        <v>4129056.77</v>
      </c>
      <c r="D244" s="5">
        <v>2048.04</v>
      </c>
      <c r="E244" t="s">
        <v>4</v>
      </c>
      <c r="F244" t="s">
        <v>5</v>
      </c>
      <c r="G244" s="6">
        <v>740.15748031496059</v>
      </c>
      <c r="H244" s="6">
        <v>770.01312335957994</v>
      </c>
      <c r="I244" s="6">
        <v>29.85564304461942</v>
      </c>
      <c r="J244" s="5">
        <v>2044</v>
      </c>
    </row>
    <row r="245" spans="1:10" x14ac:dyDescent="0.25">
      <c r="A245" t="s">
        <v>61</v>
      </c>
      <c r="B245" s="5">
        <v>556306.09</v>
      </c>
      <c r="C245" s="5">
        <v>4129056.77</v>
      </c>
      <c r="D245" s="5">
        <v>2048.04</v>
      </c>
      <c r="E245" t="s">
        <v>4</v>
      </c>
      <c r="F245" t="s">
        <v>7</v>
      </c>
      <c r="G245" s="6">
        <v>770.01312335957994</v>
      </c>
      <c r="H245" s="6">
        <v>795.93175853018363</v>
      </c>
      <c r="I245" s="6">
        <v>25.918635170603675</v>
      </c>
      <c r="J245" s="5">
        <v>2044</v>
      </c>
    </row>
    <row r="246" spans="1:10" x14ac:dyDescent="0.25">
      <c r="A246" t="s">
        <v>61</v>
      </c>
      <c r="B246" s="5">
        <v>556306.09</v>
      </c>
      <c r="C246" s="5">
        <v>4129056.77</v>
      </c>
      <c r="D246" s="5">
        <v>2048.04</v>
      </c>
      <c r="E246" t="s">
        <v>4</v>
      </c>
      <c r="F246" t="s">
        <v>7</v>
      </c>
      <c r="G246" s="6">
        <v>795.93175853018363</v>
      </c>
      <c r="H246" s="6">
        <v>799.8687664041995</v>
      </c>
      <c r="I246" s="6">
        <v>3.9370078740157477</v>
      </c>
      <c r="J246" s="5">
        <v>2044</v>
      </c>
    </row>
    <row r="247" spans="1:10" x14ac:dyDescent="0.25">
      <c r="A247" t="s">
        <v>61</v>
      </c>
      <c r="B247" s="5">
        <v>556306.09</v>
      </c>
      <c r="C247" s="5">
        <v>4129056.77</v>
      </c>
      <c r="D247" s="5">
        <v>2048.04</v>
      </c>
      <c r="E247" t="s">
        <v>6</v>
      </c>
      <c r="F247" t="s">
        <v>7</v>
      </c>
      <c r="G247" s="6">
        <v>799.8687664041995</v>
      </c>
      <c r="H247" s="6">
        <v>842.84776902887131</v>
      </c>
      <c r="I247" s="6">
        <v>42.979002624671914</v>
      </c>
      <c r="J247" s="5">
        <v>2044</v>
      </c>
    </row>
    <row r="248" spans="1:10" x14ac:dyDescent="0.25">
      <c r="A248" t="s">
        <v>61</v>
      </c>
      <c r="B248" s="5">
        <v>556306.09</v>
      </c>
      <c r="C248" s="5">
        <v>4129056.77</v>
      </c>
      <c r="D248" s="5">
        <v>2048.04</v>
      </c>
      <c r="E248" t="s">
        <v>6</v>
      </c>
      <c r="F248" t="s">
        <v>7</v>
      </c>
      <c r="G248" s="6">
        <v>842.84776902887131</v>
      </c>
      <c r="H248" s="6">
        <v>1770.01312335958</v>
      </c>
      <c r="I248" s="6">
        <v>927.16535433070874</v>
      </c>
      <c r="J248" s="5">
        <v>2044</v>
      </c>
    </row>
    <row r="249" spans="1:10" x14ac:dyDescent="0.25">
      <c r="A249" t="s">
        <v>61</v>
      </c>
      <c r="B249" s="5">
        <v>556306.09</v>
      </c>
      <c r="C249" s="5">
        <v>4129056.77</v>
      </c>
      <c r="D249" s="5">
        <v>2048.04</v>
      </c>
      <c r="E249" t="s">
        <v>6</v>
      </c>
      <c r="F249" t="s">
        <v>7</v>
      </c>
      <c r="G249" s="6">
        <v>1770.01312335958</v>
      </c>
      <c r="H249" s="6">
        <v>1910.1049868766404</v>
      </c>
      <c r="I249" s="6">
        <v>140.09186351706037</v>
      </c>
      <c r="J249" s="5">
        <v>2044</v>
      </c>
    </row>
    <row r="250" spans="1:10" x14ac:dyDescent="0.25">
      <c r="A250" t="s">
        <v>61</v>
      </c>
      <c r="B250" s="5">
        <v>556306.09</v>
      </c>
      <c r="C250" s="5">
        <v>4129056.77</v>
      </c>
      <c r="D250" s="5">
        <v>2048.04</v>
      </c>
      <c r="E250" t="s">
        <v>11</v>
      </c>
      <c r="F250" t="s">
        <v>18</v>
      </c>
      <c r="G250" s="6">
        <v>1910.1049868766404</v>
      </c>
      <c r="H250" s="6">
        <v>1959.9737532808397</v>
      </c>
      <c r="I250" s="6">
        <v>49.868766404199469</v>
      </c>
      <c r="J250" s="5">
        <v>2044</v>
      </c>
    </row>
    <row r="251" spans="1:10" x14ac:dyDescent="0.25">
      <c r="A251" t="s">
        <v>61</v>
      </c>
      <c r="B251" s="5">
        <v>556306.09</v>
      </c>
      <c r="C251" s="5">
        <v>4129056.77</v>
      </c>
      <c r="D251" s="5">
        <v>2048.04</v>
      </c>
      <c r="E251" t="s">
        <v>11</v>
      </c>
      <c r="F251" t="s">
        <v>18</v>
      </c>
      <c r="G251" s="6">
        <v>1959.9737532808397</v>
      </c>
      <c r="H251" s="6">
        <v>2020.01312335958</v>
      </c>
      <c r="I251" s="6">
        <v>60.039370078740156</v>
      </c>
      <c r="J251" s="5">
        <v>2044</v>
      </c>
    </row>
    <row r="252" spans="1:10" x14ac:dyDescent="0.25">
      <c r="A252" t="s">
        <v>61</v>
      </c>
      <c r="B252" s="5">
        <v>556306.09</v>
      </c>
      <c r="C252" s="5">
        <v>4129056.77</v>
      </c>
      <c r="D252" s="5">
        <v>2048.04</v>
      </c>
      <c r="E252" t="s">
        <v>11</v>
      </c>
      <c r="F252" t="s">
        <v>18</v>
      </c>
      <c r="G252" s="6">
        <v>2020.01312335958</v>
      </c>
      <c r="H252" s="6">
        <v>2124.0157480314961</v>
      </c>
      <c r="I252" s="6">
        <v>104.00262467191601</v>
      </c>
      <c r="J252" s="5">
        <v>2044</v>
      </c>
    </row>
    <row r="253" spans="1:10" x14ac:dyDescent="0.25">
      <c r="A253" t="s">
        <v>61</v>
      </c>
      <c r="B253" s="5">
        <v>556306.09</v>
      </c>
      <c r="C253" s="5">
        <v>4129056.77</v>
      </c>
      <c r="D253" s="5">
        <v>2048.04</v>
      </c>
      <c r="E253" t="s">
        <v>11</v>
      </c>
      <c r="F253" t="s">
        <v>62</v>
      </c>
      <c r="G253" s="6">
        <v>2124.0157480314961</v>
      </c>
      <c r="H253" s="6">
        <v>2161.0892388451443</v>
      </c>
      <c r="I253" s="6">
        <v>37.073490813648291</v>
      </c>
      <c r="J253" s="5">
        <v>2044</v>
      </c>
    </row>
    <row r="254" spans="1:10" x14ac:dyDescent="0.25">
      <c r="A254" t="s">
        <v>61</v>
      </c>
      <c r="B254" s="5">
        <v>556306.09</v>
      </c>
      <c r="C254" s="5">
        <v>4129056.77</v>
      </c>
      <c r="D254" s="5">
        <v>2048.04</v>
      </c>
      <c r="E254" t="s">
        <v>11</v>
      </c>
      <c r="F254" t="s">
        <v>12</v>
      </c>
      <c r="G254" s="6">
        <v>2161.0892388451443</v>
      </c>
      <c r="H254" s="6">
        <v>2279.8556430446192</v>
      </c>
      <c r="I254" s="6">
        <v>118.76640419947506</v>
      </c>
      <c r="J254" s="5">
        <v>2044</v>
      </c>
    </row>
    <row r="255" spans="1:10" x14ac:dyDescent="0.25">
      <c r="A255" t="s">
        <v>61</v>
      </c>
      <c r="B255" s="5">
        <v>556306.09</v>
      </c>
      <c r="C255" s="5">
        <v>4129056.77</v>
      </c>
      <c r="D255" s="5">
        <v>2048.04</v>
      </c>
      <c r="E255" t="s">
        <v>11</v>
      </c>
      <c r="F255" t="s">
        <v>12</v>
      </c>
      <c r="G255" s="6">
        <v>2279.8556430446192</v>
      </c>
      <c r="H255" s="6">
        <v>2649.9343832021</v>
      </c>
      <c r="I255" s="6">
        <v>370.0787401574803</v>
      </c>
      <c r="J255" s="5">
        <v>2044</v>
      </c>
    </row>
    <row r="256" spans="1:10" x14ac:dyDescent="0.25">
      <c r="A256" t="s">
        <v>61</v>
      </c>
      <c r="B256" s="5">
        <v>556306.09</v>
      </c>
      <c r="C256" s="5">
        <v>4129056.77</v>
      </c>
      <c r="D256" s="5">
        <v>2048.04</v>
      </c>
      <c r="E256" t="s">
        <v>9</v>
      </c>
      <c r="F256" t="s">
        <v>5</v>
      </c>
      <c r="G256" s="6">
        <v>2649.9343832021</v>
      </c>
      <c r="H256" s="6">
        <v>2914.0419947506562</v>
      </c>
      <c r="I256" s="6">
        <v>264.10761154855641</v>
      </c>
      <c r="J256" s="5">
        <v>2044</v>
      </c>
    </row>
    <row r="257" spans="1:10" x14ac:dyDescent="0.25">
      <c r="A257" t="s">
        <v>61</v>
      </c>
      <c r="B257" s="5">
        <v>556306.09</v>
      </c>
      <c r="C257" s="5">
        <v>4129056.77</v>
      </c>
      <c r="D257" s="5">
        <v>2048.04</v>
      </c>
      <c r="E257" t="s">
        <v>11</v>
      </c>
      <c r="F257" t="s">
        <v>12</v>
      </c>
      <c r="G257" s="6">
        <v>2914.0419947506562</v>
      </c>
      <c r="H257" s="6">
        <v>3076.1154855643044</v>
      </c>
      <c r="I257" s="6">
        <v>162.07349081364828</v>
      </c>
      <c r="J257" s="5">
        <v>2044</v>
      </c>
    </row>
    <row r="258" spans="1:10" x14ac:dyDescent="0.25">
      <c r="A258" t="s">
        <v>61</v>
      </c>
      <c r="B258" s="5">
        <v>556306.09</v>
      </c>
      <c r="C258" s="5">
        <v>4129056.77</v>
      </c>
      <c r="D258" s="5">
        <v>2048.04</v>
      </c>
      <c r="E258" t="s">
        <v>9</v>
      </c>
      <c r="F258" t="s">
        <v>5</v>
      </c>
      <c r="G258" s="6">
        <v>3076.1154855643044</v>
      </c>
      <c r="H258" s="6">
        <v>3700.1312335958</v>
      </c>
      <c r="I258" s="6">
        <v>624.01574803149595</v>
      </c>
      <c r="J258" s="5">
        <v>2044</v>
      </c>
    </row>
    <row r="259" spans="1:10" x14ac:dyDescent="0.25">
      <c r="A259" t="s">
        <v>61</v>
      </c>
      <c r="B259" s="5">
        <v>556306.09</v>
      </c>
      <c r="C259" s="5">
        <v>4129056.77</v>
      </c>
      <c r="D259" s="5">
        <v>2048.04</v>
      </c>
      <c r="E259" t="s">
        <v>11</v>
      </c>
      <c r="F259" t="s">
        <v>12</v>
      </c>
      <c r="G259" s="6">
        <v>3700.1312335958</v>
      </c>
      <c r="H259" s="6">
        <v>3759.8425196850394</v>
      </c>
      <c r="I259" s="6">
        <v>59.71128608923884</v>
      </c>
      <c r="J259" s="5">
        <v>2044</v>
      </c>
    </row>
    <row r="260" spans="1:10" x14ac:dyDescent="0.25">
      <c r="A260" t="s">
        <v>61</v>
      </c>
      <c r="B260" s="5">
        <v>556306.09</v>
      </c>
      <c r="C260" s="5">
        <v>4129056.77</v>
      </c>
      <c r="D260" s="5">
        <v>2048.04</v>
      </c>
      <c r="E260" t="s">
        <v>9</v>
      </c>
      <c r="F260" t="s">
        <v>19</v>
      </c>
      <c r="G260" s="6">
        <v>3759.8425196850394</v>
      </c>
      <c r="H260" s="6">
        <v>3955.0524934383202</v>
      </c>
      <c r="I260" s="6">
        <v>195.20997375328082</v>
      </c>
      <c r="J260" s="5">
        <v>2044</v>
      </c>
    </row>
    <row r="261" spans="1:10" x14ac:dyDescent="0.25">
      <c r="A261" t="s">
        <v>61</v>
      </c>
      <c r="B261" s="5">
        <v>556306.09</v>
      </c>
      <c r="C261" s="5">
        <v>4129056.77</v>
      </c>
      <c r="D261" s="5">
        <v>2048.04</v>
      </c>
      <c r="E261" t="s">
        <v>4</v>
      </c>
      <c r="F261" t="s">
        <v>31</v>
      </c>
      <c r="G261" s="6">
        <v>3955.0524934383202</v>
      </c>
      <c r="H261" s="6">
        <v>4084.9737532808394</v>
      </c>
      <c r="I261" s="6">
        <v>129.92125984251967</v>
      </c>
      <c r="J261" s="5">
        <v>2044</v>
      </c>
    </row>
    <row r="262" spans="1:10" x14ac:dyDescent="0.25">
      <c r="A262" t="s">
        <v>61</v>
      </c>
      <c r="B262" s="5">
        <v>556306.09</v>
      </c>
      <c r="C262" s="5">
        <v>4129056.77</v>
      </c>
      <c r="D262" s="5">
        <v>2048.04</v>
      </c>
      <c r="E262" t="s">
        <v>9</v>
      </c>
      <c r="F262" t="s">
        <v>5</v>
      </c>
      <c r="G262" s="6">
        <v>4084.9737532808394</v>
      </c>
      <c r="H262" s="6">
        <v>4290.0262467191596</v>
      </c>
      <c r="I262" s="6">
        <v>205.0524934383202</v>
      </c>
      <c r="J262" s="5">
        <v>2044</v>
      </c>
    </row>
    <row r="263" spans="1:10" x14ac:dyDescent="0.25">
      <c r="A263" t="s">
        <v>61</v>
      </c>
      <c r="B263" s="5">
        <v>556306.09</v>
      </c>
      <c r="C263" s="5">
        <v>4129056.77</v>
      </c>
      <c r="D263" s="5">
        <v>2048.04</v>
      </c>
      <c r="E263" t="s">
        <v>11</v>
      </c>
      <c r="F263" t="s">
        <v>23</v>
      </c>
      <c r="G263" s="6">
        <v>4290.0262467191596</v>
      </c>
      <c r="H263" s="6">
        <v>4310.0393700787399</v>
      </c>
      <c r="I263" s="6">
        <v>20.01312335958005</v>
      </c>
      <c r="J263" s="5">
        <v>2044</v>
      </c>
    </row>
    <row r="264" spans="1:10" x14ac:dyDescent="0.25">
      <c r="A264" t="s">
        <v>61</v>
      </c>
      <c r="B264" s="5">
        <v>556306.09</v>
      </c>
      <c r="C264" s="5">
        <v>4129056.77</v>
      </c>
      <c r="D264" s="5">
        <v>2048.04</v>
      </c>
      <c r="E264" t="s">
        <v>4</v>
      </c>
      <c r="F264" t="s">
        <v>47</v>
      </c>
      <c r="G264" s="6">
        <v>4310.0393700787399</v>
      </c>
      <c r="H264" s="6">
        <v>4580.0524934383202</v>
      </c>
      <c r="I264" s="6">
        <v>270.01312335958005</v>
      </c>
      <c r="J264" s="5">
        <v>2044</v>
      </c>
    </row>
    <row r="265" spans="1:10" x14ac:dyDescent="0.25">
      <c r="A265" t="s">
        <v>61</v>
      </c>
      <c r="B265" s="5">
        <v>556306.09</v>
      </c>
      <c r="C265" s="5">
        <v>4129056.77</v>
      </c>
      <c r="D265" s="5">
        <v>2048.04</v>
      </c>
      <c r="E265" t="s">
        <v>4</v>
      </c>
      <c r="F265" t="s">
        <v>5</v>
      </c>
      <c r="G265" s="6">
        <v>4580.0524934383202</v>
      </c>
      <c r="H265" s="6">
        <v>4793.9632545931754</v>
      </c>
      <c r="I265" s="6">
        <v>213.91076115485563</v>
      </c>
      <c r="J265" s="5">
        <v>2044</v>
      </c>
    </row>
    <row r="266" spans="1:10" x14ac:dyDescent="0.25">
      <c r="A266" t="s">
        <v>61</v>
      </c>
      <c r="B266" s="5">
        <v>556306.09</v>
      </c>
      <c r="C266" s="5">
        <v>4129056.77</v>
      </c>
      <c r="D266" s="5">
        <v>2048.04</v>
      </c>
      <c r="E266" t="s">
        <v>11</v>
      </c>
      <c r="F266" t="s">
        <v>23</v>
      </c>
      <c r="G266" s="6">
        <v>4793.9632545931754</v>
      </c>
      <c r="H266" s="6">
        <v>4810.0393700787399</v>
      </c>
      <c r="I266" s="6">
        <v>16.076115485564305</v>
      </c>
      <c r="J266" s="5">
        <v>2044</v>
      </c>
    </row>
    <row r="267" spans="1:10" x14ac:dyDescent="0.25">
      <c r="A267" t="s">
        <v>61</v>
      </c>
      <c r="B267" s="5">
        <v>556306.09</v>
      </c>
      <c r="C267" s="5">
        <v>4129056.77</v>
      </c>
      <c r="D267" s="5">
        <v>2048.04</v>
      </c>
      <c r="E267" t="s">
        <v>4</v>
      </c>
      <c r="F267" t="s">
        <v>47</v>
      </c>
      <c r="G267" s="6">
        <v>4810.0393700787399</v>
      </c>
      <c r="H267" s="6">
        <v>5129.9212598425192</v>
      </c>
      <c r="I267" s="6">
        <v>319.8818897637795</v>
      </c>
      <c r="J267" s="5">
        <v>2044</v>
      </c>
    </row>
    <row r="268" spans="1:10" x14ac:dyDescent="0.25">
      <c r="A268" t="s">
        <v>61</v>
      </c>
      <c r="B268" s="5">
        <v>556306.09</v>
      </c>
      <c r="C268" s="5">
        <v>4129056.77</v>
      </c>
      <c r="D268" s="5">
        <v>2048.04</v>
      </c>
      <c r="E268" t="s">
        <v>4</v>
      </c>
      <c r="F268" t="s">
        <v>47</v>
      </c>
      <c r="G268" s="6">
        <v>5129.9212598425192</v>
      </c>
      <c r="H268" s="6">
        <v>5184.0551181102355</v>
      </c>
      <c r="I268" s="6">
        <v>54.133858267716533</v>
      </c>
      <c r="J268" s="5">
        <v>2044</v>
      </c>
    </row>
    <row r="269" spans="1:10" x14ac:dyDescent="0.25">
      <c r="A269" t="s">
        <v>61</v>
      </c>
      <c r="B269" s="5">
        <v>556306.09</v>
      </c>
      <c r="C269" s="5">
        <v>4129056.77</v>
      </c>
      <c r="D269" s="5">
        <v>2048.04</v>
      </c>
      <c r="E269" t="s">
        <v>4</v>
      </c>
      <c r="F269" t="s">
        <v>63</v>
      </c>
      <c r="G269" s="6">
        <v>5184.0551181102355</v>
      </c>
      <c r="H269" s="6">
        <v>5350.0656167979005</v>
      </c>
      <c r="I269" s="6">
        <v>166.01049868766404</v>
      </c>
      <c r="J269" s="5">
        <v>2044</v>
      </c>
    </row>
    <row r="270" spans="1:10" x14ac:dyDescent="0.25">
      <c r="A270" t="s">
        <v>61</v>
      </c>
      <c r="B270" s="5">
        <v>556306.09</v>
      </c>
      <c r="C270" s="5">
        <v>4129056.77</v>
      </c>
      <c r="D270" s="5">
        <v>2048.04</v>
      </c>
      <c r="E270" t="s">
        <v>4</v>
      </c>
      <c r="F270" t="s">
        <v>64</v>
      </c>
      <c r="G270" s="6">
        <v>5350.0656167979005</v>
      </c>
      <c r="H270" s="6">
        <v>6100.0656167978996</v>
      </c>
      <c r="I270" s="6">
        <v>750</v>
      </c>
      <c r="J270" s="5">
        <v>2044</v>
      </c>
    </row>
    <row r="271" spans="1:10" x14ac:dyDescent="0.25">
      <c r="A271" t="s">
        <v>61</v>
      </c>
      <c r="B271" s="5">
        <v>556306.09</v>
      </c>
      <c r="C271" s="5">
        <v>4129056.77</v>
      </c>
      <c r="D271" s="5">
        <v>2048.04</v>
      </c>
      <c r="E271" t="s">
        <v>4</v>
      </c>
      <c r="F271" t="s">
        <v>5</v>
      </c>
      <c r="G271" s="6">
        <v>6100.0656167978996</v>
      </c>
      <c r="H271" s="6">
        <v>6569.8818897637793</v>
      </c>
      <c r="I271" s="6">
        <v>469.81627296587919</v>
      </c>
      <c r="J271" s="5">
        <v>2044</v>
      </c>
    </row>
    <row r="272" spans="1:10" x14ac:dyDescent="0.25">
      <c r="A272" t="s">
        <v>61</v>
      </c>
      <c r="B272" s="5">
        <v>556306.09</v>
      </c>
      <c r="C272" s="5">
        <v>4129056.77</v>
      </c>
      <c r="D272" s="5">
        <v>2048.04</v>
      </c>
      <c r="E272" t="s">
        <v>11</v>
      </c>
      <c r="F272" t="s">
        <v>12</v>
      </c>
      <c r="G272" s="6">
        <v>6569.8818897637793</v>
      </c>
      <c r="H272" s="6">
        <v>7242.1259842519685</v>
      </c>
      <c r="I272" s="6">
        <v>672.24409448818892</v>
      </c>
      <c r="J272" s="5">
        <v>2044</v>
      </c>
    </row>
    <row r="273" spans="1:10" x14ac:dyDescent="0.25">
      <c r="A273" t="s">
        <v>61</v>
      </c>
      <c r="B273" s="5">
        <v>556306.09</v>
      </c>
      <c r="C273" s="5">
        <v>4129056.77</v>
      </c>
      <c r="D273" s="5">
        <v>2048.04</v>
      </c>
      <c r="E273" t="s">
        <v>11</v>
      </c>
      <c r="F273" t="s">
        <v>65</v>
      </c>
      <c r="G273" s="6">
        <v>7242.1259842519685</v>
      </c>
      <c r="H273" s="6">
        <v>7500</v>
      </c>
      <c r="I273" s="6">
        <v>257.87401574803147</v>
      </c>
      <c r="J273" s="5">
        <v>2044</v>
      </c>
    </row>
    <row r="274" spans="1:10" x14ac:dyDescent="0.25">
      <c r="A274" t="s">
        <v>66</v>
      </c>
      <c r="B274" s="5">
        <v>555488.43999999994</v>
      </c>
      <c r="C274" s="5">
        <v>4132881.78</v>
      </c>
      <c r="D274" s="5">
        <v>2066.54</v>
      </c>
      <c r="E274" t="s">
        <v>4</v>
      </c>
      <c r="F274" t="s">
        <v>5</v>
      </c>
      <c r="G274" s="6">
        <v>0</v>
      </c>
      <c r="H274" s="6">
        <v>69.881889763779526</v>
      </c>
      <c r="I274" s="6">
        <v>69.881889763779526</v>
      </c>
      <c r="J274" s="5">
        <v>2112</v>
      </c>
    </row>
    <row r="275" spans="1:10" x14ac:dyDescent="0.25">
      <c r="A275" t="s">
        <v>66</v>
      </c>
      <c r="B275" s="5">
        <v>555488.43999999994</v>
      </c>
      <c r="C275" s="5">
        <v>4132881.78</v>
      </c>
      <c r="D275" s="5">
        <v>2066.54</v>
      </c>
      <c r="E275" t="s">
        <v>4</v>
      </c>
      <c r="F275" t="s">
        <v>5</v>
      </c>
      <c r="G275" s="6">
        <v>69.881889763779526</v>
      </c>
      <c r="H275" s="6">
        <v>450.13123359580044</v>
      </c>
      <c r="I275" s="6">
        <v>380.249343832021</v>
      </c>
      <c r="J275" s="5">
        <v>2112</v>
      </c>
    </row>
    <row r="276" spans="1:10" x14ac:dyDescent="0.25">
      <c r="A276" t="s">
        <v>66</v>
      </c>
      <c r="B276" s="5">
        <v>555488.43999999994</v>
      </c>
      <c r="C276" s="5">
        <v>4132881.78</v>
      </c>
      <c r="D276" s="5">
        <v>2066.54</v>
      </c>
      <c r="E276" t="s">
        <v>4</v>
      </c>
      <c r="F276" t="s">
        <v>7</v>
      </c>
      <c r="G276" s="6">
        <v>450.13123359580044</v>
      </c>
      <c r="H276" s="6">
        <v>470.1443569553806</v>
      </c>
      <c r="I276" s="6">
        <v>20.01312335958005</v>
      </c>
      <c r="J276" s="5">
        <v>2112</v>
      </c>
    </row>
    <row r="277" spans="1:10" x14ac:dyDescent="0.25">
      <c r="A277" t="s">
        <v>66</v>
      </c>
      <c r="B277" s="5">
        <v>555488.43999999994</v>
      </c>
      <c r="C277" s="5">
        <v>4132881.78</v>
      </c>
      <c r="D277" s="5">
        <v>2066.54</v>
      </c>
      <c r="E277" t="s">
        <v>6</v>
      </c>
      <c r="F277" t="s">
        <v>7</v>
      </c>
      <c r="G277" s="6">
        <v>470.1443569553806</v>
      </c>
      <c r="H277" s="6">
        <v>520.01312335958005</v>
      </c>
      <c r="I277" s="6">
        <v>49.868766404199469</v>
      </c>
      <c r="J277" s="5">
        <v>2112</v>
      </c>
    </row>
    <row r="278" spans="1:10" x14ac:dyDescent="0.25">
      <c r="A278" t="s">
        <v>66</v>
      </c>
      <c r="B278" s="5">
        <v>555488.43999999994</v>
      </c>
      <c r="C278" s="5">
        <v>4132881.78</v>
      </c>
      <c r="D278" s="5">
        <v>2066.54</v>
      </c>
      <c r="E278" t="s">
        <v>6</v>
      </c>
      <c r="F278" t="s">
        <v>7</v>
      </c>
      <c r="G278" s="6">
        <v>520.01312335958005</v>
      </c>
      <c r="H278" s="6">
        <v>1089.8950131233594</v>
      </c>
      <c r="I278" s="6">
        <v>569.88188976377944</v>
      </c>
      <c r="J278" s="5">
        <v>2112</v>
      </c>
    </row>
    <row r="279" spans="1:10" x14ac:dyDescent="0.25">
      <c r="A279" t="s">
        <v>66</v>
      </c>
      <c r="B279" s="5">
        <v>555488.43999999994</v>
      </c>
      <c r="C279" s="5">
        <v>4132881.78</v>
      </c>
      <c r="D279" s="5">
        <v>2066.54</v>
      </c>
      <c r="E279" t="s">
        <v>11</v>
      </c>
      <c r="F279" t="s">
        <v>12</v>
      </c>
      <c r="G279" s="6">
        <v>1089.8950131233594</v>
      </c>
      <c r="H279" s="6">
        <v>1200.1312335958005</v>
      </c>
      <c r="I279" s="6">
        <v>110.23622047244095</v>
      </c>
      <c r="J279" s="5">
        <v>2112</v>
      </c>
    </row>
    <row r="280" spans="1:10" x14ac:dyDescent="0.25">
      <c r="A280" t="s">
        <v>66</v>
      </c>
      <c r="B280" s="5">
        <v>555488.43999999994</v>
      </c>
      <c r="C280" s="5">
        <v>4132881.78</v>
      </c>
      <c r="D280" s="5">
        <v>2066.54</v>
      </c>
      <c r="E280" t="s">
        <v>11</v>
      </c>
      <c r="F280" t="s">
        <v>12</v>
      </c>
      <c r="G280" s="6">
        <v>1200.1312335958005</v>
      </c>
      <c r="H280" s="6">
        <v>1299.8687664041993</v>
      </c>
      <c r="I280" s="6">
        <v>99.737532808398939</v>
      </c>
      <c r="J280" s="5">
        <v>2112</v>
      </c>
    </row>
    <row r="281" spans="1:10" x14ac:dyDescent="0.25">
      <c r="A281" t="s">
        <v>66</v>
      </c>
      <c r="B281" s="5">
        <v>555488.43999999994</v>
      </c>
      <c r="C281" s="5">
        <v>4132881.78</v>
      </c>
      <c r="D281" s="5">
        <v>2066.54</v>
      </c>
      <c r="E281" t="s">
        <v>11</v>
      </c>
      <c r="F281" t="s">
        <v>12</v>
      </c>
      <c r="G281" s="6">
        <v>1299.8687664041993</v>
      </c>
      <c r="H281" s="6">
        <v>1509.8425196850392</v>
      </c>
      <c r="I281" s="6">
        <v>209.97375328083987</v>
      </c>
      <c r="J281" s="5">
        <v>2112</v>
      </c>
    </row>
    <row r="282" spans="1:10" x14ac:dyDescent="0.25">
      <c r="A282" t="s">
        <v>66</v>
      </c>
      <c r="B282" s="5">
        <v>555488.43999999994</v>
      </c>
      <c r="C282" s="5">
        <v>4132881.78</v>
      </c>
      <c r="D282" s="5">
        <v>2066.54</v>
      </c>
      <c r="E282" t="s">
        <v>9</v>
      </c>
      <c r="F282" t="s">
        <v>10</v>
      </c>
      <c r="G282" s="6">
        <v>1509.8425196850392</v>
      </c>
      <c r="H282" s="6">
        <v>2032.1522309711283</v>
      </c>
      <c r="I282" s="6">
        <v>522.30971128608917</v>
      </c>
      <c r="J282" s="5">
        <v>2112</v>
      </c>
    </row>
    <row r="283" spans="1:10" x14ac:dyDescent="0.25">
      <c r="A283" t="s">
        <v>66</v>
      </c>
      <c r="B283" s="5">
        <v>555488.43999999994</v>
      </c>
      <c r="C283" s="5">
        <v>4132881.78</v>
      </c>
      <c r="D283" s="5">
        <v>2066.54</v>
      </c>
      <c r="E283" t="s">
        <v>11</v>
      </c>
      <c r="F283" t="s">
        <v>12</v>
      </c>
      <c r="G283" s="6">
        <v>2032.1522309711283</v>
      </c>
      <c r="H283" s="6">
        <v>2063.9763779527557</v>
      </c>
      <c r="I283" s="6">
        <v>31.824146981627294</v>
      </c>
      <c r="J283" s="5">
        <v>2112</v>
      </c>
    </row>
    <row r="284" spans="1:10" x14ac:dyDescent="0.25">
      <c r="A284" t="s">
        <v>66</v>
      </c>
      <c r="B284" s="5">
        <v>555488.43999999994</v>
      </c>
      <c r="C284" s="5">
        <v>4132881.78</v>
      </c>
      <c r="D284" s="5">
        <v>2066.54</v>
      </c>
      <c r="E284" t="s">
        <v>9</v>
      </c>
      <c r="F284" t="s">
        <v>5</v>
      </c>
      <c r="G284" s="6">
        <v>2063.9763779527557</v>
      </c>
      <c r="H284" s="6">
        <v>2299.8687664041995</v>
      </c>
      <c r="I284" s="6">
        <v>235.89238845144357</v>
      </c>
      <c r="J284" s="5">
        <v>2112</v>
      </c>
    </row>
    <row r="285" spans="1:10" x14ac:dyDescent="0.25">
      <c r="A285" t="s">
        <v>66</v>
      </c>
      <c r="B285" s="5">
        <v>555488.43999999994</v>
      </c>
      <c r="C285" s="5">
        <v>4132881.78</v>
      </c>
      <c r="D285" s="5">
        <v>2066.54</v>
      </c>
      <c r="E285" t="s">
        <v>4</v>
      </c>
      <c r="F285" t="s">
        <v>5</v>
      </c>
      <c r="G285" s="6">
        <v>2299.8687664041995</v>
      </c>
      <c r="H285" s="6">
        <v>2463.9107611548557</v>
      </c>
      <c r="I285" s="6">
        <v>164.04199475065616</v>
      </c>
      <c r="J285" s="5">
        <v>2112</v>
      </c>
    </row>
    <row r="286" spans="1:10" x14ac:dyDescent="0.25">
      <c r="A286" t="s">
        <v>66</v>
      </c>
      <c r="B286" s="5">
        <v>555488.43999999994</v>
      </c>
      <c r="C286" s="5">
        <v>4132881.78</v>
      </c>
      <c r="D286" s="5">
        <v>2066.54</v>
      </c>
      <c r="E286" t="s">
        <v>4</v>
      </c>
      <c r="F286" t="s">
        <v>5</v>
      </c>
      <c r="G286" s="6">
        <v>2463.9107611548557</v>
      </c>
      <c r="H286" s="6">
        <v>2503.9370078740158</v>
      </c>
      <c r="I286" s="6">
        <v>40.026246719160099</v>
      </c>
      <c r="J286" s="5">
        <v>2112</v>
      </c>
    </row>
    <row r="287" spans="1:10" x14ac:dyDescent="0.25">
      <c r="A287" t="s">
        <v>66</v>
      </c>
      <c r="B287" s="5">
        <v>555488.43999999994</v>
      </c>
      <c r="C287" s="5">
        <v>4132881.78</v>
      </c>
      <c r="D287" s="5">
        <v>2066.54</v>
      </c>
      <c r="E287" t="s">
        <v>9</v>
      </c>
      <c r="F287" t="s">
        <v>5</v>
      </c>
      <c r="G287" s="6">
        <v>2503.9370078740158</v>
      </c>
      <c r="H287" s="6">
        <v>2983.9238845144355</v>
      </c>
      <c r="I287" s="6">
        <v>479.98687664041995</v>
      </c>
      <c r="J287" s="5">
        <v>2112</v>
      </c>
    </row>
    <row r="288" spans="1:10" x14ac:dyDescent="0.25">
      <c r="A288" t="s">
        <v>66</v>
      </c>
      <c r="B288" s="5">
        <v>555488.43999999994</v>
      </c>
      <c r="C288" s="5">
        <v>4132881.78</v>
      </c>
      <c r="D288" s="5">
        <v>2066.54</v>
      </c>
      <c r="E288" t="s">
        <v>9</v>
      </c>
      <c r="F288" t="s">
        <v>5</v>
      </c>
      <c r="G288" s="6">
        <v>2983.9238845144355</v>
      </c>
      <c r="H288" s="6">
        <v>3704.9868766404197</v>
      </c>
      <c r="I288" s="6">
        <v>721.06299212598424</v>
      </c>
      <c r="J288" s="5">
        <v>2112</v>
      </c>
    </row>
    <row r="289" spans="1:10" x14ac:dyDescent="0.25">
      <c r="A289" t="s">
        <v>67</v>
      </c>
      <c r="B289" s="5">
        <v>557922.26</v>
      </c>
      <c r="C289" s="5">
        <v>4122592.04</v>
      </c>
      <c r="D289" s="5">
        <v>2084.5300000000002</v>
      </c>
      <c r="E289" t="s">
        <v>4</v>
      </c>
      <c r="F289" t="s">
        <v>7</v>
      </c>
      <c r="G289" s="6">
        <v>0</v>
      </c>
      <c r="H289" s="6">
        <v>9.8425196850393704</v>
      </c>
      <c r="I289" s="6">
        <v>9.8425196850393704</v>
      </c>
      <c r="J289" s="5">
        <v>2251</v>
      </c>
    </row>
    <row r="290" spans="1:10" x14ac:dyDescent="0.25">
      <c r="A290" t="s">
        <v>67</v>
      </c>
      <c r="B290" s="5">
        <v>557922.26</v>
      </c>
      <c r="C290" s="5">
        <v>4122592.04</v>
      </c>
      <c r="D290" s="5">
        <v>2084.5300000000002</v>
      </c>
      <c r="E290" t="s">
        <v>4</v>
      </c>
      <c r="F290" t="s">
        <v>5</v>
      </c>
      <c r="G290" s="6">
        <v>9.8425196850393704</v>
      </c>
      <c r="H290" s="6">
        <v>69.881889763779526</v>
      </c>
      <c r="I290" s="6">
        <v>60.039370078740156</v>
      </c>
      <c r="J290" s="5">
        <v>2251</v>
      </c>
    </row>
    <row r="291" spans="1:10" x14ac:dyDescent="0.25">
      <c r="A291" t="s">
        <v>67</v>
      </c>
      <c r="B291" s="5">
        <v>557922.26</v>
      </c>
      <c r="C291" s="5">
        <v>4122592.04</v>
      </c>
      <c r="D291" s="5">
        <v>2084.5300000000002</v>
      </c>
      <c r="E291" t="s">
        <v>4</v>
      </c>
      <c r="F291" t="s">
        <v>8</v>
      </c>
      <c r="G291" s="6">
        <v>69.881889763779526</v>
      </c>
      <c r="H291" s="6">
        <v>100.06561679790026</v>
      </c>
      <c r="I291" s="6">
        <v>30.183727034120732</v>
      </c>
      <c r="J291" s="5">
        <v>2251</v>
      </c>
    </row>
    <row r="292" spans="1:10" x14ac:dyDescent="0.25">
      <c r="A292" t="s">
        <v>67</v>
      </c>
      <c r="B292" s="5">
        <v>557922.26</v>
      </c>
      <c r="C292" s="5">
        <v>4122592.04</v>
      </c>
      <c r="D292" s="5">
        <v>2084.5300000000002</v>
      </c>
      <c r="E292" t="s">
        <v>4</v>
      </c>
      <c r="F292" t="s">
        <v>5</v>
      </c>
      <c r="G292" s="6">
        <v>100.06561679790026</v>
      </c>
      <c r="H292" s="6">
        <v>149.93438320209975</v>
      </c>
      <c r="I292" s="6">
        <v>49.868766404199469</v>
      </c>
      <c r="J292" s="5">
        <v>2251</v>
      </c>
    </row>
    <row r="293" spans="1:10" x14ac:dyDescent="0.25">
      <c r="A293" t="s">
        <v>67</v>
      </c>
      <c r="B293" s="5">
        <v>557922.26</v>
      </c>
      <c r="C293" s="5">
        <v>4122592.04</v>
      </c>
      <c r="D293" s="5">
        <v>2084.5300000000002</v>
      </c>
      <c r="E293" t="s">
        <v>4</v>
      </c>
      <c r="F293" t="s">
        <v>5</v>
      </c>
      <c r="G293" s="6">
        <v>149.93438320209975</v>
      </c>
      <c r="H293" s="6">
        <v>715.87926509186343</v>
      </c>
      <c r="I293" s="6">
        <v>565.94488188976379</v>
      </c>
      <c r="J293" s="5">
        <v>2251</v>
      </c>
    </row>
    <row r="294" spans="1:10" x14ac:dyDescent="0.25">
      <c r="A294" t="s">
        <v>67</v>
      </c>
      <c r="B294" s="5">
        <v>557922.26</v>
      </c>
      <c r="C294" s="5">
        <v>4122592.04</v>
      </c>
      <c r="D294" s="5">
        <v>2084.5300000000002</v>
      </c>
      <c r="E294" t="s">
        <v>4</v>
      </c>
      <c r="F294" t="s">
        <v>8</v>
      </c>
      <c r="G294" s="6">
        <v>715.87926509186343</v>
      </c>
      <c r="H294" s="6">
        <v>737.86089238845148</v>
      </c>
      <c r="I294" s="6">
        <v>21.981627296587927</v>
      </c>
      <c r="J294" s="5">
        <v>2251</v>
      </c>
    </row>
    <row r="295" spans="1:10" x14ac:dyDescent="0.25">
      <c r="A295" t="s">
        <v>67</v>
      </c>
      <c r="B295" s="5">
        <v>557922.26</v>
      </c>
      <c r="C295" s="5">
        <v>4122592.04</v>
      </c>
      <c r="D295" s="5">
        <v>2084.5300000000002</v>
      </c>
      <c r="E295" t="s">
        <v>4</v>
      </c>
      <c r="F295" t="s">
        <v>7</v>
      </c>
      <c r="G295" s="6">
        <v>737.86089238845148</v>
      </c>
      <c r="H295" s="6">
        <v>756.88976377952747</v>
      </c>
      <c r="I295" s="6">
        <v>19.028871391076112</v>
      </c>
      <c r="J295" s="5">
        <v>2251</v>
      </c>
    </row>
    <row r="296" spans="1:10" x14ac:dyDescent="0.25">
      <c r="A296" t="s">
        <v>67</v>
      </c>
      <c r="B296" s="5">
        <v>557922.26</v>
      </c>
      <c r="C296" s="5">
        <v>4122592.04</v>
      </c>
      <c r="D296" s="5">
        <v>2084.5300000000002</v>
      </c>
      <c r="E296" t="s">
        <v>4</v>
      </c>
      <c r="F296" t="s">
        <v>8</v>
      </c>
      <c r="G296" s="6">
        <v>756.88976377952747</v>
      </c>
      <c r="H296" s="6">
        <v>771.98162729658793</v>
      </c>
      <c r="I296" s="6">
        <v>15.091863517060366</v>
      </c>
      <c r="J296" s="5">
        <v>2251</v>
      </c>
    </row>
    <row r="297" spans="1:10" x14ac:dyDescent="0.25">
      <c r="A297" t="s">
        <v>67</v>
      </c>
      <c r="B297" s="5">
        <v>557922.26</v>
      </c>
      <c r="C297" s="5">
        <v>4122592.04</v>
      </c>
      <c r="D297" s="5">
        <v>2084.5300000000002</v>
      </c>
      <c r="E297" t="s">
        <v>6</v>
      </c>
      <c r="F297" t="s">
        <v>7</v>
      </c>
      <c r="G297" s="6">
        <v>771.98162729658793</v>
      </c>
      <c r="H297" s="6">
        <v>793.96325459317586</v>
      </c>
      <c r="I297" s="6">
        <v>21.981627296587927</v>
      </c>
      <c r="J297" s="5">
        <v>2251</v>
      </c>
    </row>
    <row r="298" spans="1:10" x14ac:dyDescent="0.25">
      <c r="A298" t="s">
        <v>67</v>
      </c>
      <c r="B298" s="5">
        <v>557922.26</v>
      </c>
      <c r="C298" s="5">
        <v>4122592.04</v>
      </c>
      <c r="D298" s="5">
        <v>2084.5300000000002</v>
      </c>
      <c r="E298" t="s">
        <v>6</v>
      </c>
      <c r="F298" t="s">
        <v>7</v>
      </c>
      <c r="G298" s="6">
        <v>793.96325459317586</v>
      </c>
      <c r="H298" s="6">
        <v>854.00262467191601</v>
      </c>
      <c r="I298" s="6">
        <v>60.039370078740156</v>
      </c>
      <c r="J298" s="5">
        <v>2251</v>
      </c>
    </row>
    <row r="299" spans="1:10" x14ac:dyDescent="0.25">
      <c r="A299" t="s">
        <v>67</v>
      </c>
      <c r="B299" s="5">
        <v>557922.26</v>
      </c>
      <c r="C299" s="5">
        <v>4122592.04</v>
      </c>
      <c r="D299" s="5">
        <v>2084.5300000000002</v>
      </c>
      <c r="E299" t="s">
        <v>4</v>
      </c>
      <c r="F299" t="s">
        <v>5</v>
      </c>
      <c r="G299" s="6">
        <v>854.00262467191601</v>
      </c>
      <c r="H299" s="6">
        <v>862.86089238845136</v>
      </c>
      <c r="I299" s="6">
        <v>8.8582677165354333</v>
      </c>
      <c r="J299" s="5">
        <v>2251</v>
      </c>
    </row>
    <row r="300" spans="1:10" x14ac:dyDescent="0.25">
      <c r="A300" t="s">
        <v>67</v>
      </c>
      <c r="B300" s="5">
        <v>557922.26</v>
      </c>
      <c r="C300" s="5">
        <v>4122592.04</v>
      </c>
      <c r="D300" s="5">
        <v>2084.5300000000002</v>
      </c>
      <c r="E300" t="s">
        <v>4</v>
      </c>
      <c r="F300" t="s">
        <v>7</v>
      </c>
      <c r="G300" s="6">
        <v>862.86089238845136</v>
      </c>
      <c r="H300" s="6">
        <v>868.11023622047242</v>
      </c>
      <c r="I300" s="6">
        <v>5.2493438320209975</v>
      </c>
      <c r="J300" s="5">
        <v>2251</v>
      </c>
    </row>
    <row r="301" spans="1:10" x14ac:dyDescent="0.25">
      <c r="A301" t="s">
        <v>67</v>
      </c>
      <c r="B301" s="5">
        <v>557922.26</v>
      </c>
      <c r="C301" s="5">
        <v>4122592.04</v>
      </c>
      <c r="D301" s="5">
        <v>2084.5300000000002</v>
      </c>
      <c r="E301" t="s">
        <v>4</v>
      </c>
      <c r="F301" t="s">
        <v>26</v>
      </c>
      <c r="G301" s="6">
        <v>868.11023622047242</v>
      </c>
      <c r="H301" s="6">
        <v>890.09186351706035</v>
      </c>
      <c r="I301" s="6">
        <v>21.981627296587927</v>
      </c>
      <c r="J301" s="5">
        <v>2251</v>
      </c>
    </row>
    <row r="302" spans="1:10" x14ac:dyDescent="0.25">
      <c r="A302" t="s">
        <v>67</v>
      </c>
      <c r="B302" s="5">
        <v>557922.26</v>
      </c>
      <c r="C302" s="5">
        <v>4122592.04</v>
      </c>
      <c r="D302" s="5">
        <v>2084.5300000000002</v>
      </c>
      <c r="E302" t="s">
        <v>6</v>
      </c>
      <c r="F302" t="s">
        <v>7</v>
      </c>
      <c r="G302" s="6">
        <v>890.09186351706035</v>
      </c>
      <c r="H302" s="6">
        <v>895.99737532808399</v>
      </c>
      <c r="I302" s="6">
        <v>5.9055118110236222</v>
      </c>
      <c r="J302" s="5">
        <v>2251</v>
      </c>
    </row>
    <row r="303" spans="1:10" x14ac:dyDescent="0.25">
      <c r="A303" t="s">
        <v>67</v>
      </c>
      <c r="B303" s="5">
        <v>557922.26</v>
      </c>
      <c r="C303" s="5">
        <v>4122592.04</v>
      </c>
      <c r="D303" s="5">
        <v>2084.5300000000002</v>
      </c>
      <c r="E303" t="s">
        <v>6</v>
      </c>
      <c r="F303" t="s">
        <v>7</v>
      </c>
      <c r="G303" s="6">
        <v>895.99737532808399</v>
      </c>
      <c r="H303" s="6">
        <v>1000</v>
      </c>
      <c r="I303" s="6">
        <v>104.00262467191601</v>
      </c>
      <c r="J303" s="5">
        <v>2251</v>
      </c>
    </row>
    <row r="304" spans="1:10" x14ac:dyDescent="0.25">
      <c r="A304" t="s">
        <v>67</v>
      </c>
      <c r="B304" s="5">
        <v>557922.26</v>
      </c>
      <c r="C304" s="5">
        <v>4122592.04</v>
      </c>
      <c r="D304" s="5">
        <v>2084.5300000000002</v>
      </c>
      <c r="E304" t="s">
        <v>6</v>
      </c>
      <c r="F304" t="s">
        <v>7</v>
      </c>
      <c r="G304" s="6">
        <v>1000</v>
      </c>
      <c r="H304" s="6">
        <v>1049.8687664041995</v>
      </c>
      <c r="I304" s="6">
        <v>49.868766404199469</v>
      </c>
      <c r="J304" s="5">
        <v>2251</v>
      </c>
    </row>
    <row r="305" spans="1:10" x14ac:dyDescent="0.25">
      <c r="A305" t="s">
        <v>67</v>
      </c>
      <c r="B305" s="5">
        <v>557922.26</v>
      </c>
      <c r="C305" s="5">
        <v>4122592.04</v>
      </c>
      <c r="D305" s="5">
        <v>2084.5300000000002</v>
      </c>
      <c r="E305" t="s">
        <v>9</v>
      </c>
      <c r="F305" t="s">
        <v>7</v>
      </c>
      <c r="G305" s="6">
        <v>1049.8687664041995</v>
      </c>
      <c r="H305" s="6">
        <v>1149.9343832020998</v>
      </c>
      <c r="I305" s="6">
        <v>100.06561679790026</v>
      </c>
      <c r="J305" s="5">
        <v>2251</v>
      </c>
    </row>
    <row r="306" spans="1:10" x14ac:dyDescent="0.25">
      <c r="A306" t="s">
        <v>67</v>
      </c>
      <c r="B306" s="5">
        <v>557922.26</v>
      </c>
      <c r="C306" s="5">
        <v>4122592.04</v>
      </c>
      <c r="D306" s="5">
        <v>2084.5300000000002</v>
      </c>
      <c r="E306" t="s">
        <v>9</v>
      </c>
      <c r="F306" t="s">
        <v>5</v>
      </c>
      <c r="G306" s="6">
        <v>1149.9343832020998</v>
      </c>
      <c r="H306" s="6">
        <v>1160.1049868766404</v>
      </c>
      <c r="I306" s="6">
        <v>10.170603674540683</v>
      </c>
      <c r="J306" s="5">
        <v>2251</v>
      </c>
    </row>
    <row r="307" spans="1:10" x14ac:dyDescent="0.25">
      <c r="A307" t="s">
        <v>67</v>
      </c>
      <c r="B307" s="5">
        <v>557922.26</v>
      </c>
      <c r="C307" s="5">
        <v>4122592.04</v>
      </c>
      <c r="D307" s="5">
        <v>2084.5300000000002</v>
      </c>
      <c r="E307" t="s">
        <v>6</v>
      </c>
      <c r="F307" t="s">
        <v>7</v>
      </c>
      <c r="G307" s="6">
        <v>1160.1049868766404</v>
      </c>
      <c r="H307" s="6">
        <v>1174.8687664041995</v>
      </c>
      <c r="I307" s="6">
        <v>14.763779527559054</v>
      </c>
      <c r="J307" s="5">
        <v>2251</v>
      </c>
    </row>
    <row r="308" spans="1:10" x14ac:dyDescent="0.25">
      <c r="A308" t="s">
        <v>67</v>
      </c>
      <c r="B308" s="5">
        <v>557922.26</v>
      </c>
      <c r="C308" s="5">
        <v>4122592.04</v>
      </c>
      <c r="D308" s="5">
        <v>2084.5300000000002</v>
      </c>
      <c r="E308" t="s">
        <v>9</v>
      </c>
      <c r="F308" t="s">
        <v>8</v>
      </c>
      <c r="G308" s="6">
        <v>1174.8687664041995</v>
      </c>
      <c r="H308" s="6">
        <v>1275.9186351706035</v>
      </c>
      <c r="I308" s="6">
        <v>101.0498687664042</v>
      </c>
      <c r="J308" s="5">
        <v>2251</v>
      </c>
    </row>
    <row r="309" spans="1:10" x14ac:dyDescent="0.25">
      <c r="A309" t="s">
        <v>67</v>
      </c>
      <c r="B309" s="5">
        <v>557922.26</v>
      </c>
      <c r="C309" s="5">
        <v>4122592.04</v>
      </c>
      <c r="D309" s="5">
        <v>2084.5300000000002</v>
      </c>
      <c r="E309" t="s">
        <v>9</v>
      </c>
      <c r="F309" t="s">
        <v>5</v>
      </c>
      <c r="G309" s="6">
        <v>1275.9186351706035</v>
      </c>
      <c r="H309" s="6">
        <v>1815.9448818897638</v>
      </c>
      <c r="I309" s="6">
        <v>540.0262467191601</v>
      </c>
      <c r="J309" s="5">
        <v>2251</v>
      </c>
    </row>
    <row r="310" spans="1:10" x14ac:dyDescent="0.25">
      <c r="A310" t="s">
        <v>67</v>
      </c>
      <c r="B310" s="5">
        <v>557922.26</v>
      </c>
      <c r="C310" s="5">
        <v>4122592.04</v>
      </c>
      <c r="D310" s="5">
        <v>2084.5300000000002</v>
      </c>
      <c r="E310" t="s">
        <v>9</v>
      </c>
      <c r="F310" t="s">
        <v>8</v>
      </c>
      <c r="G310" s="6">
        <v>1815.9448818897638</v>
      </c>
      <c r="H310" s="6">
        <v>1850.0656167979</v>
      </c>
      <c r="I310" s="6">
        <v>34.120734908136484</v>
      </c>
      <c r="J310" s="5">
        <v>2251</v>
      </c>
    </row>
    <row r="311" spans="1:10" x14ac:dyDescent="0.25">
      <c r="A311" t="s">
        <v>67</v>
      </c>
      <c r="B311" s="5">
        <v>557922.26</v>
      </c>
      <c r="C311" s="5">
        <v>4122592.04</v>
      </c>
      <c r="D311" s="5">
        <v>2084.5300000000002</v>
      </c>
      <c r="E311" t="s">
        <v>9</v>
      </c>
      <c r="F311" t="s">
        <v>7</v>
      </c>
      <c r="G311" s="6">
        <v>1850.0656167979</v>
      </c>
      <c r="H311" s="6">
        <v>1892.0603674540682</v>
      </c>
      <c r="I311" s="6">
        <v>41.99475065616798</v>
      </c>
      <c r="J311" s="5">
        <v>2251</v>
      </c>
    </row>
    <row r="312" spans="1:10" x14ac:dyDescent="0.25">
      <c r="A312" t="s">
        <v>67</v>
      </c>
      <c r="B312" s="5">
        <v>557922.26</v>
      </c>
      <c r="C312" s="5">
        <v>4122592.04</v>
      </c>
      <c r="D312" s="5">
        <v>2084.5300000000002</v>
      </c>
      <c r="E312" t="s">
        <v>4</v>
      </c>
      <c r="F312" t="s">
        <v>7</v>
      </c>
      <c r="G312" s="6">
        <v>1892.0603674540682</v>
      </c>
      <c r="H312" s="6">
        <v>1937.0078740157478</v>
      </c>
      <c r="I312" s="6">
        <v>44.947506561679788</v>
      </c>
      <c r="J312" s="5">
        <v>2251</v>
      </c>
    </row>
    <row r="313" spans="1:10" x14ac:dyDescent="0.25">
      <c r="A313" t="s">
        <v>67</v>
      </c>
      <c r="B313" s="5">
        <v>557922.26</v>
      </c>
      <c r="C313" s="5">
        <v>4122592.04</v>
      </c>
      <c r="D313" s="5">
        <v>2084.5300000000002</v>
      </c>
      <c r="E313" t="s">
        <v>4</v>
      </c>
      <c r="F313" t="s">
        <v>7</v>
      </c>
      <c r="G313" s="6">
        <v>1937.0078740157478</v>
      </c>
      <c r="H313" s="6">
        <v>2100.0656167979</v>
      </c>
      <c r="I313" s="6">
        <v>163.05774278215225</v>
      </c>
      <c r="J313" s="5">
        <v>2251</v>
      </c>
    </row>
    <row r="314" spans="1:10" x14ac:dyDescent="0.25">
      <c r="A314" t="s">
        <v>67</v>
      </c>
      <c r="B314" s="5">
        <v>557922.26</v>
      </c>
      <c r="C314" s="5">
        <v>4122592.04</v>
      </c>
      <c r="D314" s="5">
        <v>2084.5300000000002</v>
      </c>
      <c r="E314" t="s">
        <v>6</v>
      </c>
      <c r="F314" t="s">
        <v>19</v>
      </c>
      <c r="G314" s="6">
        <v>2100.0656167979</v>
      </c>
      <c r="H314" s="6">
        <v>2157.1522309711286</v>
      </c>
      <c r="I314" s="6">
        <v>57.086614173228341</v>
      </c>
      <c r="J314" s="5">
        <v>2251</v>
      </c>
    </row>
    <row r="315" spans="1:10" x14ac:dyDescent="0.25">
      <c r="A315" t="s">
        <v>67</v>
      </c>
      <c r="B315" s="5">
        <v>557922.26</v>
      </c>
      <c r="C315" s="5">
        <v>4122592.04</v>
      </c>
      <c r="D315" s="5">
        <v>2084.5300000000002</v>
      </c>
      <c r="E315" t="s">
        <v>6</v>
      </c>
      <c r="F315" t="s">
        <v>7</v>
      </c>
      <c r="G315" s="6">
        <v>2157.1522309711286</v>
      </c>
      <c r="H315" s="6">
        <v>2317.9133858267714</v>
      </c>
      <c r="I315" s="6">
        <v>160.76115485564304</v>
      </c>
      <c r="J315" s="5">
        <v>2251</v>
      </c>
    </row>
    <row r="316" spans="1:10" x14ac:dyDescent="0.25">
      <c r="A316" t="s">
        <v>67</v>
      </c>
      <c r="B316" s="5">
        <v>557922.26</v>
      </c>
      <c r="C316" s="5">
        <v>4122592.04</v>
      </c>
      <c r="D316" s="5">
        <v>2084.5300000000002</v>
      </c>
      <c r="E316" t="s">
        <v>6</v>
      </c>
      <c r="F316" t="s">
        <v>19</v>
      </c>
      <c r="G316" s="6">
        <v>2317.9133858267714</v>
      </c>
      <c r="H316" s="6">
        <v>2397.9658792650916</v>
      </c>
      <c r="I316" s="6">
        <v>80.052493438320198</v>
      </c>
      <c r="J316" s="5">
        <v>2251</v>
      </c>
    </row>
    <row r="317" spans="1:10" x14ac:dyDescent="0.25">
      <c r="A317" t="s">
        <v>67</v>
      </c>
      <c r="B317" s="5">
        <v>557922.26</v>
      </c>
      <c r="C317" s="5">
        <v>4122592.04</v>
      </c>
      <c r="D317" s="5">
        <v>2084.5300000000002</v>
      </c>
      <c r="E317" t="s">
        <v>6</v>
      </c>
      <c r="F317" t="s">
        <v>19</v>
      </c>
      <c r="G317" s="6">
        <v>2397.9658792650916</v>
      </c>
      <c r="H317" s="6">
        <v>2496.0629921259838</v>
      </c>
      <c r="I317" s="6">
        <v>98.097112860892381</v>
      </c>
      <c r="J317" s="5">
        <v>2251</v>
      </c>
    </row>
    <row r="318" spans="1:10" x14ac:dyDescent="0.25">
      <c r="A318" t="s">
        <v>67</v>
      </c>
      <c r="B318" s="5">
        <v>557922.26</v>
      </c>
      <c r="C318" s="5">
        <v>4122592.04</v>
      </c>
      <c r="D318" s="5">
        <v>2084.5300000000002</v>
      </c>
      <c r="E318" t="s">
        <v>11</v>
      </c>
      <c r="F318" t="s">
        <v>18</v>
      </c>
      <c r="G318" s="6">
        <v>2496.0629921259838</v>
      </c>
      <c r="H318" s="6">
        <v>2884.842519685039</v>
      </c>
      <c r="I318" s="6">
        <v>388.77952755905511</v>
      </c>
      <c r="J318" s="5">
        <v>2251</v>
      </c>
    </row>
    <row r="319" spans="1:10" x14ac:dyDescent="0.25">
      <c r="A319" t="s">
        <v>67</v>
      </c>
      <c r="B319" s="5">
        <v>557922.26</v>
      </c>
      <c r="C319" s="5">
        <v>4122592.04</v>
      </c>
      <c r="D319" s="5">
        <v>2084.5300000000002</v>
      </c>
      <c r="E319" t="s">
        <v>11</v>
      </c>
      <c r="F319" t="s">
        <v>18</v>
      </c>
      <c r="G319" s="6">
        <v>2884.842519685039</v>
      </c>
      <c r="H319" s="6">
        <v>2899.9343832020995</v>
      </c>
      <c r="I319" s="6">
        <v>15.091863517060366</v>
      </c>
      <c r="J319" s="5">
        <v>2251</v>
      </c>
    </row>
    <row r="320" spans="1:10" x14ac:dyDescent="0.25">
      <c r="A320" t="s">
        <v>67</v>
      </c>
      <c r="B320" s="5">
        <v>557922.26</v>
      </c>
      <c r="C320" s="5">
        <v>4122592.04</v>
      </c>
      <c r="D320" s="5">
        <v>2084.5300000000002</v>
      </c>
      <c r="E320" t="s">
        <v>11</v>
      </c>
      <c r="F320" t="s">
        <v>18</v>
      </c>
      <c r="G320" s="6">
        <v>2899.9343832020995</v>
      </c>
      <c r="H320" s="6">
        <v>3053.1496062992123</v>
      </c>
      <c r="I320" s="6">
        <v>153.21522309711287</v>
      </c>
      <c r="J320" s="5">
        <v>2251</v>
      </c>
    </row>
    <row r="321" spans="1:10" x14ac:dyDescent="0.25">
      <c r="A321" t="s">
        <v>67</v>
      </c>
      <c r="B321" s="5">
        <v>557922.26</v>
      </c>
      <c r="C321" s="5">
        <v>4122592.04</v>
      </c>
      <c r="D321" s="5">
        <v>2084.5300000000002</v>
      </c>
      <c r="E321" t="s">
        <v>11</v>
      </c>
      <c r="F321" t="s">
        <v>18</v>
      </c>
      <c r="G321" s="6">
        <v>3053.1496062992123</v>
      </c>
      <c r="H321" s="6">
        <v>3272.9658792650916</v>
      </c>
      <c r="I321" s="6">
        <v>219.81627296587925</v>
      </c>
      <c r="J321" s="5">
        <v>2251</v>
      </c>
    </row>
    <row r="322" spans="1:10" x14ac:dyDescent="0.25">
      <c r="A322" t="s">
        <v>67</v>
      </c>
      <c r="B322" s="5">
        <v>557922.26</v>
      </c>
      <c r="C322" s="5">
        <v>4122592.04</v>
      </c>
      <c r="D322" s="5">
        <v>2084.5300000000002</v>
      </c>
      <c r="E322" t="s">
        <v>4</v>
      </c>
      <c r="F322" t="s">
        <v>5</v>
      </c>
      <c r="G322" s="6">
        <v>3272.9658792650916</v>
      </c>
      <c r="H322" s="6">
        <v>3367.125984251968</v>
      </c>
      <c r="I322" s="6">
        <v>94.160104986876632</v>
      </c>
      <c r="J322" s="5">
        <v>2251</v>
      </c>
    </row>
    <row r="323" spans="1:10" x14ac:dyDescent="0.25">
      <c r="A323" t="s">
        <v>67</v>
      </c>
      <c r="B323" s="5">
        <v>557922.26</v>
      </c>
      <c r="C323" s="5">
        <v>4122592.04</v>
      </c>
      <c r="D323" s="5">
        <v>2084.5300000000002</v>
      </c>
      <c r="E323" t="s">
        <v>9</v>
      </c>
      <c r="F323" t="s">
        <v>5</v>
      </c>
      <c r="G323" s="6">
        <v>3367.125984251968</v>
      </c>
      <c r="H323" s="6">
        <v>3537.0734908136478</v>
      </c>
      <c r="I323" s="6">
        <v>169.94750656167977</v>
      </c>
      <c r="J323" s="5">
        <v>2251</v>
      </c>
    </row>
    <row r="324" spans="1:10" x14ac:dyDescent="0.25">
      <c r="A324" t="s">
        <v>67</v>
      </c>
      <c r="B324" s="5">
        <v>557922.26</v>
      </c>
      <c r="C324" s="5">
        <v>4122592.04</v>
      </c>
      <c r="D324" s="5">
        <v>2084.5300000000002</v>
      </c>
      <c r="E324" t="s">
        <v>9</v>
      </c>
      <c r="F324" t="s">
        <v>18</v>
      </c>
      <c r="G324" s="6">
        <v>3537.0734908136478</v>
      </c>
      <c r="H324" s="6">
        <v>3575.1312335958005</v>
      </c>
      <c r="I324" s="6">
        <v>38.057742782152225</v>
      </c>
      <c r="J324" s="5">
        <v>2251</v>
      </c>
    </row>
    <row r="325" spans="1:10" x14ac:dyDescent="0.25">
      <c r="A325" t="s">
        <v>67</v>
      </c>
      <c r="B325" s="5">
        <v>557922.26</v>
      </c>
      <c r="C325" s="5">
        <v>4122592.04</v>
      </c>
      <c r="D325" s="5">
        <v>2084.5300000000002</v>
      </c>
      <c r="E325" t="s">
        <v>9</v>
      </c>
      <c r="F325" t="s">
        <v>5</v>
      </c>
      <c r="G325" s="6">
        <v>3575.1312335958005</v>
      </c>
      <c r="H325" s="6">
        <v>3797.9002624671912</v>
      </c>
      <c r="I325" s="6">
        <v>222.76902887139107</v>
      </c>
      <c r="J325" s="5">
        <v>2251</v>
      </c>
    </row>
    <row r="326" spans="1:10" x14ac:dyDescent="0.25">
      <c r="A326" t="s">
        <v>67</v>
      </c>
      <c r="B326" s="5">
        <v>557922.26</v>
      </c>
      <c r="C326" s="5">
        <v>4122592.04</v>
      </c>
      <c r="D326" s="5">
        <v>2084.5300000000002</v>
      </c>
      <c r="E326" t="s">
        <v>4</v>
      </c>
      <c r="F326" t="s">
        <v>5</v>
      </c>
      <c r="G326" s="6">
        <v>3797.9002624671912</v>
      </c>
      <c r="H326" s="6">
        <v>3812.0078740157483</v>
      </c>
      <c r="I326" s="6">
        <v>14.107611548556429</v>
      </c>
      <c r="J326" s="5">
        <v>2251</v>
      </c>
    </row>
    <row r="327" spans="1:10" x14ac:dyDescent="0.25">
      <c r="A327" t="s">
        <v>67</v>
      </c>
      <c r="B327" s="5">
        <v>557922.26</v>
      </c>
      <c r="C327" s="5">
        <v>4122592.04</v>
      </c>
      <c r="D327" s="5">
        <v>2084.5300000000002</v>
      </c>
      <c r="E327" t="s">
        <v>11</v>
      </c>
      <c r="F327" t="s">
        <v>18</v>
      </c>
      <c r="G327" s="6">
        <v>3812.0078740157483</v>
      </c>
      <c r="H327" s="6">
        <v>3812.3359580052493</v>
      </c>
      <c r="I327" s="6">
        <v>0.32808398950131235</v>
      </c>
      <c r="J327" s="5">
        <v>2251</v>
      </c>
    </row>
    <row r="328" spans="1:10" x14ac:dyDescent="0.25">
      <c r="A328" t="s">
        <v>67</v>
      </c>
      <c r="B328" s="5">
        <v>557922.26</v>
      </c>
      <c r="C328" s="5">
        <v>4122592.04</v>
      </c>
      <c r="D328" s="5">
        <v>2084.5300000000002</v>
      </c>
      <c r="E328" t="s">
        <v>4</v>
      </c>
      <c r="F328" t="s">
        <v>5</v>
      </c>
      <c r="G328" s="6">
        <v>3812.3359580052493</v>
      </c>
      <c r="H328" s="6">
        <v>3826.1154855643044</v>
      </c>
      <c r="I328" s="6">
        <v>13.779527559055119</v>
      </c>
      <c r="J328" s="5">
        <v>2251</v>
      </c>
    </row>
    <row r="329" spans="1:10" x14ac:dyDescent="0.25">
      <c r="A329" t="s">
        <v>67</v>
      </c>
      <c r="B329" s="5">
        <v>557922.26</v>
      </c>
      <c r="C329" s="5">
        <v>4122592.04</v>
      </c>
      <c r="D329" s="5">
        <v>2084.5300000000002</v>
      </c>
      <c r="E329" t="s">
        <v>11</v>
      </c>
      <c r="F329" t="s">
        <v>18</v>
      </c>
      <c r="G329" s="6">
        <v>3826.1154855643044</v>
      </c>
      <c r="H329" s="6">
        <v>4066.9291338582671</v>
      </c>
      <c r="I329" s="6">
        <v>240.81364829396327</v>
      </c>
      <c r="J329" s="5">
        <v>2251</v>
      </c>
    </row>
    <row r="330" spans="1:10" x14ac:dyDescent="0.25">
      <c r="A330" t="s">
        <v>67</v>
      </c>
      <c r="B330" s="5">
        <v>557922.26</v>
      </c>
      <c r="C330" s="5">
        <v>4122592.04</v>
      </c>
      <c r="D330" s="5">
        <v>2084.5300000000002</v>
      </c>
      <c r="E330" t="s">
        <v>4</v>
      </c>
      <c r="F330" t="s">
        <v>18</v>
      </c>
      <c r="G330" s="6">
        <v>4066.9291338582671</v>
      </c>
      <c r="H330" s="6">
        <v>4106.9553805774276</v>
      </c>
      <c r="I330" s="6">
        <v>40.026246719160099</v>
      </c>
      <c r="J330" s="5">
        <v>2251</v>
      </c>
    </row>
    <row r="331" spans="1:10" x14ac:dyDescent="0.25">
      <c r="A331" t="s">
        <v>67</v>
      </c>
      <c r="B331" s="5">
        <v>557922.26</v>
      </c>
      <c r="C331" s="5">
        <v>4122592.04</v>
      </c>
      <c r="D331" s="5">
        <v>2084.5300000000002</v>
      </c>
      <c r="E331" t="s">
        <v>9</v>
      </c>
      <c r="F331" t="s">
        <v>5</v>
      </c>
      <c r="G331" s="6">
        <v>4106.9553805774276</v>
      </c>
      <c r="H331" s="6">
        <v>4640.0918635170601</v>
      </c>
      <c r="I331" s="6">
        <v>533.13648293963251</v>
      </c>
      <c r="J331" s="5">
        <v>2251</v>
      </c>
    </row>
    <row r="332" spans="1:10" x14ac:dyDescent="0.25">
      <c r="A332" t="s">
        <v>67</v>
      </c>
      <c r="B332" s="5">
        <v>557922.26</v>
      </c>
      <c r="C332" s="5">
        <v>4122592.04</v>
      </c>
      <c r="D332" s="5">
        <v>2084.5300000000002</v>
      </c>
      <c r="E332" t="s">
        <v>9</v>
      </c>
      <c r="F332" t="s">
        <v>5</v>
      </c>
      <c r="G332" s="6">
        <v>4640.0918635170601</v>
      </c>
      <c r="H332" s="6">
        <v>4870.0787401574808</v>
      </c>
      <c r="I332" s="6">
        <v>229.98687664041992</v>
      </c>
      <c r="J332" s="5">
        <v>2251</v>
      </c>
    </row>
    <row r="333" spans="1:10" x14ac:dyDescent="0.25">
      <c r="A333" t="s">
        <v>67</v>
      </c>
      <c r="B333" s="5">
        <v>557922.26</v>
      </c>
      <c r="C333" s="5">
        <v>4122592.04</v>
      </c>
      <c r="D333" s="5">
        <v>2084.5300000000002</v>
      </c>
      <c r="E333" t="s">
        <v>4</v>
      </c>
      <c r="F333" t="s">
        <v>5</v>
      </c>
      <c r="G333" s="6">
        <v>4870.0787401574808</v>
      </c>
      <c r="H333" s="6">
        <v>5129.9212598425192</v>
      </c>
      <c r="I333" s="6">
        <v>259.84251968503935</v>
      </c>
      <c r="J333" s="5">
        <v>2251</v>
      </c>
    </row>
    <row r="334" spans="1:10" x14ac:dyDescent="0.25">
      <c r="A334" t="s">
        <v>67</v>
      </c>
      <c r="B334" s="5">
        <v>557922.26</v>
      </c>
      <c r="C334" s="5">
        <v>4122592.04</v>
      </c>
      <c r="D334" s="5">
        <v>2084.5300000000002</v>
      </c>
      <c r="E334" t="s">
        <v>4</v>
      </c>
      <c r="F334" t="s">
        <v>12</v>
      </c>
      <c r="G334" s="6">
        <v>5129.9212598425192</v>
      </c>
      <c r="H334" s="6">
        <v>5259.8425196850394</v>
      </c>
      <c r="I334" s="6">
        <v>129.92125984251967</v>
      </c>
      <c r="J334" s="5">
        <v>2251</v>
      </c>
    </row>
    <row r="335" spans="1:10" x14ac:dyDescent="0.25">
      <c r="A335" t="s">
        <v>67</v>
      </c>
      <c r="B335" s="5">
        <v>557922.26</v>
      </c>
      <c r="C335" s="5">
        <v>4122592.04</v>
      </c>
      <c r="D335" s="5">
        <v>2084.5300000000002</v>
      </c>
      <c r="E335" t="s">
        <v>9</v>
      </c>
      <c r="F335" t="s">
        <v>47</v>
      </c>
      <c r="G335" s="6">
        <v>5259.8425196850394</v>
      </c>
      <c r="H335" s="6">
        <v>6430.1181102362207</v>
      </c>
      <c r="I335" s="6">
        <v>1170.275590551181</v>
      </c>
      <c r="J335" s="5">
        <v>2251</v>
      </c>
    </row>
    <row r="336" spans="1:10" x14ac:dyDescent="0.25">
      <c r="A336" t="s">
        <v>67</v>
      </c>
      <c r="B336" s="5">
        <v>557922.26</v>
      </c>
      <c r="C336" s="5">
        <v>4122592.04</v>
      </c>
      <c r="D336" s="5">
        <v>2084.5300000000002</v>
      </c>
      <c r="E336" t="s">
        <v>9</v>
      </c>
      <c r="F336" t="s">
        <v>47</v>
      </c>
      <c r="G336" s="6">
        <v>6430.1181102362207</v>
      </c>
      <c r="H336" s="6">
        <v>6814.9606299212592</v>
      </c>
      <c r="I336" s="6">
        <v>384.84251968503935</v>
      </c>
      <c r="J336" s="5">
        <v>2251</v>
      </c>
    </row>
    <row r="337" spans="1:10" x14ac:dyDescent="0.25">
      <c r="A337" t="s">
        <v>67</v>
      </c>
      <c r="B337" s="5">
        <v>557922.26</v>
      </c>
      <c r="C337" s="5">
        <v>4122592.04</v>
      </c>
      <c r="D337" s="5">
        <v>2084.5300000000002</v>
      </c>
      <c r="E337" t="s">
        <v>4</v>
      </c>
      <c r="F337" t="s">
        <v>47</v>
      </c>
      <c r="G337" s="6">
        <v>6814.9606299212592</v>
      </c>
      <c r="H337" s="6">
        <v>7149.9343832020995</v>
      </c>
      <c r="I337" s="6">
        <v>334.97375328083984</v>
      </c>
      <c r="J337" s="5">
        <v>2251</v>
      </c>
    </row>
    <row r="338" spans="1:10" x14ac:dyDescent="0.25">
      <c r="A338" t="s">
        <v>67</v>
      </c>
      <c r="B338" s="5">
        <v>557922.26</v>
      </c>
      <c r="C338" s="5">
        <v>4122592.04</v>
      </c>
      <c r="D338" s="5">
        <v>2084.5300000000002</v>
      </c>
      <c r="E338" t="s">
        <v>4</v>
      </c>
      <c r="F338" t="s">
        <v>24</v>
      </c>
      <c r="G338" s="6">
        <v>7149.9343832020995</v>
      </c>
      <c r="H338" s="6">
        <v>7330.0524934383193</v>
      </c>
      <c r="I338" s="6">
        <v>180.11811023622045</v>
      </c>
      <c r="J338" s="5">
        <v>2251</v>
      </c>
    </row>
    <row r="339" spans="1:10" x14ac:dyDescent="0.25">
      <c r="A339" t="s">
        <v>67</v>
      </c>
      <c r="B339" s="5">
        <v>557922.26</v>
      </c>
      <c r="C339" s="5">
        <v>4122592.04</v>
      </c>
      <c r="D339" s="5">
        <v>2084.5300000000002</v>
      </c>
      <c r="E339" t="s">
        <v>9</v>
      </c>
      <c r="F339" t="s">
        <v>24</v>
      </c>
      <c r="G339" s="6">
        <v>7330.0524934383193</v>
      </c>
      <c r="H339" s="6">
        <v>8000</v>
      </c>
      <c r="I339" s="6">
        <v>669.94750656167969</v>
      </c>
      <c r="J339" s="5">
        <v>2251</v>
      </c>
    </row>
    <row r="340" spans="1:10" x14ac:dyDescent="0.25">
      <c r="A340" t="s">
        <v>81</v>
      </c>
      <c r="B340" s="5">
        <v>551333.24</v>
      </c>
      <c r="C340" s="5">
        <v>4121743.04</v>
      </c>
      <c r="D340" s="5">
        <v>1972.54</v>
      </c>
      <c r="E340" t="s">
        <v>4</v>
      </c>
      <c r="F340" t="s">
        <v>5</v>
      </c>
      <c r="G340" s="6">
        <v>0</v>
      </c>
      <c r="H340" s="6">
        <v>49.868766404199469</v>
      </c>
      <c r="I340" s="6">
        <v>49.868766404199469</v>
      </c>
      <c r="J340" s="5">
        <v>2065</v>
      </c>
    </row>
    <row r="341" spans="1:10" x14ac:dyDescent="0.25">
      <c r="A341" t="s">
        <v>81</v>
      </c>
      <c r="B341" s="5">
        <v>551333.24</v>
      </c>
      <c r="C341" s="5">
        <v>4121743.04</v>
      </c>
      <c r="D341" s="5">
        <v>1972.54</v>
      </c>
      <c r="E341" t="s">
        <v>6</v>
      </c>
      <c r="F341" t="s">
        <v>7</v>
      </c>
      <c r="G341" s="6">
        <v>49.868766404199469</v>
      </c>
      <c r="H341" s="6">
        <v>69.881889763779526</v>
      </c>
      <c r="I341" s="6">
        <v>20.01312335958005</v>
      </c>
      <c r="J341" s="5">
        <v>2065</v>
      </c>
    </row>
    <row r="342" spans="1:10" x14ac:dyDescent="0.25">
      <c r="A342" t="s">
        <v>81</v>
      </c>
      <c r="B342" s="5">
        <v>551333.24</v>
      </c>
      <c r="C342" s="5">
        <v>4121743.04</v>
      </c>
      <c r="D342" s="5">
        <v>1972.54</v>
      </c>
      <c r="E342" t="s">
        <v>4</v>
      </c>
      <c r="F342" t="s">
        <v>8</v>
      </c>
      <c r="G342" s="6">
        <v>69.881889763779526</v>
      </c>
      <c r="H342" s="6">
        <v>240.15748031496062</v>
      </c>
      <c r="I342" s="6">
        <v>170.2755905511811</v>
      </c>
      <c r="J342" s="5">
        <v>2065</v>
      </c>
    </row>
    <row r="343" spans="1:10" x14ac:dyDescent="0.25">
      <c r="A343" t="s">
        <v>81</v>
      </c>
      <c r="B343" s="5">
        <v>551333.24</v>
      </c>
      <c r="C343" s="5">
        <v>4121743.04</v>
      </c>
      <c r="D343" s="5">
        <v>1972.54</v>
      </c>
      <c r="E343" t="s">
        <v>6</v>
      </c>
      <c r="F343" t="s">
        <v>7</v>
      </c>
      <c r="G343" s="6">
        <v>240.15748031496062</v>
      </c>
      <c r="H343" s="6">
        <v>299.8687664041995</v>
      </c>
      <c r="I343" s="6">
        <v>59.71128608923884</v>
      </c>
      <c r="J343" s="5">
        <v>2065</v>
      </c>
    </row>
    <row r="344" spans="1:10" x14ac:dyDescent="0.25">
      <c r="A344" t="s">
        <v>81</v>
      </c>
      <c r="B344" s="5">
        <v>551333.24</v>
      </c>
      <c r="C344" s="5">
        <v>4121743.04</v>
      </c>
      <c r="D344" s="5">
        <v>1972.54</v>
      </c>
      <c r="E344" t="s">
        <v>4</v>
      </c>
      <c r="F344" t="s">
        <v>5</v>
      </c>
      <c r="G344" s="6">
        <v>299.8687664041995</v>
      </c>
      <c r="H344" s="6">
        <v>509.84251968503935</v>
      </c>
      <c r="I344" s="6">
        <v>209.97375328083987</v>
      </c>
      <c r="J344" s="5">
        <v>2065</v>
      </c>
    </row>
    <row r="345" spans="1:10" x14ac:dyDescent="0.25">
      <c r="A345" t="s">
        <v>81</v>
      </c>
      <c r="B345" s="5">
        <v>551333.24</v>
      </c>
      <c r="C345" s="5">
        <v>4121743.04</v>
      </c>
      <c r="D345" s="5">
        <v>1972.54</v>
      </c>
      <c r="E345" t="s">
        <v>6</v>
      </c>
      <c r="F345" t="s">
        <v>7</v>
      </c>
      <c r="G345" s="6">
        <v>509.84251968503935</v>
      </c>
      <c r="H345" s="6">
        <v>560.03937007874015</v>
      </c>
      <c r="I345" s="6">
        <v>50.196850393700785</v>
      </c>
      <c r="J345" s="5">
        <v>2065</v>
      </c>
    </row>
    <row r="346" spans="1:10" x14ac:dyDescent="0.25">
      <c r="A346" t="s">
        <v>81</v>
      </c>
      <c r="B346" s="5">
        <v>551333.24</v>
      </c>
      <c r="C346" s="5">
        <v>4121743.04</v>
      </c>
      <c r="D346" s="5">
        <v>1972.54</v>
      </c>
      <c r="E346" t="s">
        <v>4</v>
      </c>
      <c r="F346" t="s">
        <v>5</v>
      </c>
      <c r="G346" s="6">
        <v>560.03937007874015</v>
      </c>
      <c r="H346" s="6">
        <v>1189.9606299212599</v>
      </c>
      <c r="I346" s="6">
        <v>629.9212598425197</v>
      </c>
      <c r="J346" s="5">
        <v>2065</v>
      </c>
    </row>
    <row r="347" spans="1:10" x14ac:dyDescent="0.25">
      <c r="A347" t="s">
        <v>81</v>
      </c>
      <c r="B347" s="5">
        <v>551333.24</v>
      </c>
      <c r="C347" s="5">
        <v>4121743.04</v>
      </c>
      <c r="D347" s="5">
        <v>1972.54</v>
      </c>
      <c r="E347" t="s">
        <v>6</v>
      </c>
      <c r="F347" t="s">
        <v>7</v>
      </c>
      <c r="G347" s="6">
        <v>1189.9606299212599</v>
      </c>
      <c r="H347" s="6">
        <v>1209.9737532808399</v>
      </c>
      <c r="I347" s="6">
        <v>20.01312335958005</v>
      </c>
      <c r="J347" s="5">
        <v>2065</v>
      </c>
    </row>
    <row r="348" spans="1:10" x14ac:dyDescent="0.25">
      <c r="A348" t="s">
        <v>81</v>
      </c>
      <c r="B348" s="5">
        <v>551333.24</v>
      </c>
      <c r="C348" s="5">
        <v>4121743.04</v>
      </c>
      <c r="D348" s="5">
        <v>1972.54</v>
      </c>
      <c r="E348" t="s">
        <v>9</v>
      </c>
      <c r="F348" t="s">
        <v>5</v>
      </c>
      <c r="G348" s="6">
        <v>1209.9737532808399</v>
      </c>
      <c r="H348" s="6">
        <v>1770.01312335958</v>
      </c>
      <c r="I348" s="6">
        <v>560.03937007874015</v>
      </c>
      <c r="J348" s="5">
        <v>2065</v>
      </c>
    </row>
    <row r="349" spans="1:10" x14ac:dyDescent="0.25">
      <c r="A349" t="s">
        <v>81</v>
      </c>
      <c r="B349" s="5">
        <v>551333.24</v>
      </c>
      <c r="C349" s="5">
        <v>4121743.04</v>
      </c>
      <c r="D349" s="5">
        <v>1972.54</v>
      </c>
      <c r="E349" t="s">
        <v>4</v>
      </c>
      <c r="F349" t="s">
        <v>18</v>
      </c>
      <c r="G349" s="6">
        <v>1770.01312335958</v>
      </c>
      <c r="H349" s="6">
        <v>1814.9606299212599</v>
      </c>
      <c r="I349" s="6">
        <v>44.947506561679788</v>
      </c>
      <c r="J349" s="5">
        <v>2065</v>
      </c>
    </row>
    <row r="350" spans="1:10" x14ac:dyDescent="0.25">
      <c r="A350" t="s">
        <v>81</v>
      </c>
      <c r="B350" s="5">
        <v>551333.24</v>
      </c>
      <c r="C350" s="5">
        <v>4121743.04</v>
      </c>
      <c r="D350" s="5">
        <v>1972.54</v>
      </c>
      <c r="E350" t="s">
        <v>11</v>
      </c>
      <c r="F350" t="s">
        <v>12</v>
      </c>
      <c r="G350" s="6">
        <v>1814.9606299212599</v>
      </c>
      <c r="H350" s="6">
        <v>2009.8425196850394</v>
      </c>
      <c r="I350" s="6">
        <v>194.88188976377953</v>
      </c>
      <c r="J350" s="5">
        <v>2065</v>
      </c>
    </row>
    <row r="351" spans="1:10" x14ac:dyDescent="0.25">
      <c r="A351" t="s">
        <v>81</v>
      </c>
      <c r="B351" s="5">
        <v>551333.24</v>
      </c>
      <c r="C351" s="5">
        <v>4121743.04</v>
      </c>
      <c r="D351" s="5">
        <v>1972.54</v>
      </c>
      <c r="E351" t="s">
        <v>9</v>
      </c>
      <c r="F351" t="s">
        <v>18</v>
      </c>
      <c r="G351" s="6">
        <v>2009.8425196850394</v>
      </c>
      <c r="H351" s="6">
        <v>2209.9737532808399</v>
      </c>
      <c r="I351" s="6">
        <v>200.13123359580052</v>
      </c>
      <c r="J351" s="5">
        <v>2065</v>
      </c>
    </row>
    <row r="352" spans="1:10" x14ac:dyDescent="0.25">
      <c r="A352" t="s">
        <v>81</v>
      </c>
      <c r="B352" s="5">
        <v>551333.24</v>
      </c>
      <c r="C352" s="5">
        <v>4121743.04</v>
      </c>
      <c r="D352" s="5">
        <v>1972.54</v>
      </c>
      <c r="E352" t="s">
        <v>11</v>
      </c>
      <c r="F352" t="s">
        <v>12</v>
      </c>
      <c r="G352" s="6">
        <v>2209.9737532808399</v>
      </c>
      <c r="H352" s="6">
        <v>2310.0393700787399</v>
      </c>
      <c r="I352" s="6">
        <v>100.06561679790026</v>
      </c>
      <c r="J352" s="5">
        <v>2065</v>
      </c>
    </row>
    <row r="353" spans="1:10" x14ac:dyDescent="0.25">
      <c r="A353" t="s">
        <v>81</v>
      </c>
      <c r="B353" s="5">
        <v>551333.24</v>
      </c>
      <c r="C353" s="5">
        <v>4121743.04</v>
      </c>
      <c r="D353" s="5">
        <v>1972.54</v>
      </c>
      <c r="E353" t="s">
        <v>9</v>
      </c>
      <c r="F353" t="s">
        <v>5</v>
      </c>
      <c r="G353" s="6">
        <v>2310.0393700787399</v>
      </c>
      <c r="H353" s="6">
        <v>4350.0656167979005</v>
      </c>
      <c r="I353" s="6">
        <v>2040.0262467191599</v>
      </c>
      <c r="J353" s="5">
        <v>2065</v>
      </c>
    </row>
    <row r="354" spans="1:10" x14ac:dyDescent="0.25">
      <c r="A354" t="s">
        <v>81</v>
      </c>
      <c r="B354" s="5">
        <v>551333.24</v>
      </c>
      <c r="C354" s="5">
        <v>4121743.04</v>
      </c>
      <c r="D354" s="5">
        <v>1972.54</v>
      </c>
      <c r="E354" t="s">
        <v>36</v>
      </c>
      <c r="F354" t="s">
        <v>5</v>
      </c>
      <c r="G354" s="6">
        <v>4350.0656167979005</v>
      </c>
      <c r="H354" s="6">
        <v>4499.9999999999991</v>
      </c>
      <c r="I354" s="6">
        <v>149.93438320209975</v>
      </c>
      <c r="J354" s="5">
        <v>2065</v>
      </c>
    </row>
    <row r="355" spans="1:10" x14ac:dyDescent="0.25">
      <c r="A355" t="s">
        <v>87</v>
      </c>
      <c r="B355" s="5">
        <v>546102.69999999995</v>
      </c>
      <c r="C355" s="5">
        <v>4122275.25</v>
      </c>
      <c r="D355" s="5">
        <v>1905.91</v>
      </c>
      <c r="E355" t="s">
        <v>4</v>
      </c>
      <c r="F355" t="s">
        <v>8</v>
      </c>
      <c r="G355" s="6">
        <v>0</v>
      </c>
      <c r="H355" s="6">
        <v>67.913385826771645</v>
      </c>
      <c r="I355" s="6">
        <v>67.913385826771645</v>
      </c>
      <c r="J355" s="5">
        <v>2074</v>
      </c>
    </row>
    <row r="356" spans="1:10" x14ac:dyDescent="0.25">
      <c r="A356" t="s">
        <v>87</v>
      </c>
      <c r="B356" s="5">
        <v>546102.69999999995</v>
      </c>
      <c r="C356" s="5">
        <v>4122275.25</v>
      </c>
      <c r="D356" s="5">
        <v>1905.91</v>
      </c>
      <c r="E356" t="s">
        <v>6</v>
      </c>
      <c r="F356" t="s">
        <v>7</v>
      </c>
      <c r="G356" s="6">
        <v>67.913385826771645</v>
      </c>
      <c r="H356" s="6">
        <v>91.863517060367442</v>
      </c>
      <c r="I356" s="6">
        <v>23.950131233595798</v>
      </c>
      <c r="J356" s="5">
        <v>2074</v>
      </c>
    </row>
    <row r="357" spans="1:10" x14ac:dyDescent="0.25">
      <c r="A357" t="s">
        <v>87</v>
      </c>
      <c r="B357" s="5">
        <v>546102.69999999995</v>
      </c>
      <c r="C357" s="5">
        <v>4122275.25</v>
      </c>
      <c r="D357" s="5">
        <v>1905.91</v>
      </c>
      <c r="E357" t="s">
        <v>4</v>
      </c>
      <c r="F357" t="s">
        <v>7</v>
      </c>
      <c r="G357" s="6">
        <v>91.863517060367442</v>
      </c>
      <c r="H357" s="6">
        <v>160.1049868766404</v>
      </c>
      <c r="I357" s="6">
        <v>68.241469816272968</v>
      </c>
      <c r="J357" s="5">
        <v>2074</v>
      </c>
    </row>
    <row r="358" spans="1:10" x14ac:dyDescent="0.25">
      <c r="A358" t="s">
        <v>87</v>
      </c>
      <c r="B358" s="5">
        <v>546102.69999999995</v>
      </c>
      <c r="C358" s="5">
        <v>4122275.25</v>
      </c>
      <c r="D358" s="5">
        <v>1905.91</v>
      </c>
      <c r="E358" t="s">
        <v>4</v>
      </c>
      <c r="F358" t="s">
        <v>7</v>
      </c>
      <c r="G358" s="6">
        <v>160.1049868766404</v>
      </c>
      <c r="H358" s="6">
        <v>234.9081364829396</v>
      </c>
      <c r="I358" s="6">
        <v>74.803149606299215</v>
      </c>
      <c r="J358" s="5">
        <v>2074</v>
      </c>
    </row>
    <row r="359" spans="1:10" x14ac:dyDescent="0.25">
      <c r="A359" t="s">
        <v>87</v>
      </c>
      <c r="B359" s="5">
        <v>546102.69999999995</v>
      </c>
      <c r="C359" s="5">
        <v>4122275.25</v>
      </c>
      <c r="D359" s="5">
        <v>1905.91</v>
      </c>
      <c r="E359" t="s">
        <v>6</v>
      </c>
      <c r="F359" t="s">
        <v>7</v>
      </c>
      <c r="G359" s="6">
        <v>234.9081364829396</v>
      </c>
      <c r="H359" s="6">
        <v>270.01312335958005</v>
      </c>
      <c r="I359" s="6">
        <v>35.104986876640417</v>
      </c>
      <c r="J359" s="5">
        <v>2074</v>
      </c>
    </row>
    <row r="360" spans="1:10" x14ac:dyDescent="0.25">
      <c r="A360" t="s">
        <v>87</v>
      </c>
      <c r="B360" s="5">
        <v>546102.69999999995</v>
      </c>
      <c r="C360" s="5">
        <v>4122275.25</v>
      </c>
      <c r="D360" s="5">
        <v>1905.91</v>
      </c>
      <c r="E360" t="s">
        <v>6</v>
      </c>
      <c r="F360" t="s">
        <v>7</v>
      </c>
      <c r="G360" s="6">
        <v>270.01312335958005</v>
      </c>
      <c r="H360" s="6">
        <v>346.12860892388449</v>
      </c>
      <c r="I360" s="6">
        <v>76.11548556430445</v>
      </c>
      <c r="J360" s="5">
        <v>2074</v>
      </c>
    </row>
    <row r="361" spans="1:10" x14ac:dyDescent="0.25">
      <c r="A361" t="s">
        <v>87</v>
      </c>
      <c r="B361" s="5">
        <v>546102.69999999995</v>
      </c>
      <c r="C361" s="5">
        <v>4122275.25</v>
      </c>
      <c r="D361" s="5">
        <v>1905.91</v>
      </c>
      <c r="E361" t="s">
        <v>4</v>
      </c>
      <c r="F361" t="s">
        <v>5</v>
      </c>
      <c r="G361" s="6">
        <v>346.12860892388449</v>
      </c>
      <c r="H361" s="6">
        <v>464.89501312335955</v>
      </c>
      <c r="I361" s="6">
        <v>118.76640419947506</v>
      </c>
      <c r="J361" s="5">
        <v>2074</v>
      </c>
    </row>
    <row r="362" spans="1:10" x14ac:dyDescent="0.25">
      <c r="A362" t="s">
        <v>87</v>
      </c>
      <c r="B362" s="5">
        <v>546102.69999999995</v>
      </c>
      <c r="C362" s="5">
        <v>4122275.25</v>
      </c>
      <c r="D362" s="5">
        <v>1905.91</v>
      </c>
      <c r="E362" t="s">
        <v>6</v>
      </c>
      <c r="F362" t="s">
        <v>7</v>
      </c>
      <c r="G362" s="6">
        <v>464.89501312335955</v>
      </c>
      <c r="H362" s="6">
        <v>490.15748031496065</v>
      </c>
      <c r="I362" s="6">
        <v>25.262467191601051</v>
      </c>
      <c r="J362" s="5">
        <v>2074</v>
      </c>
    </row>
    <row r="363" spans="1:10" x14ac:dyDescent="0.25">
      <c r="A363" t="s">
        <v>87</v>
      </c>
      <c r="B363" s="5">
        <v>546102.69999999995</v>
      </c>
      <c r="C363" s="5">
        <v>4122275.25</v>
      </c>
      <c r="D363" s="5">
        <v>1905.91</v>
      </c>
      <c r="E363" t="s">
        <v>4</v>
      </c>
      <c r="F363" t="s">
        <v>8</v>
      </c>
      <c r="G363" s="6">
        <v>490.15748031496065</v>
      </c>
      <c r="H363" s="6">
        <v>720.14435695538054</v>
      </c>
      <c r="I363" s="6">
        <v>229.98687664041992</v>
      </c>
      <c r="J363" s="5">
        <v>2074</v>
      </c>
    </row>
    <row r="364" spans="1:10" x14ac:dyDescent="0.25">
      <c r="A364" t="s">
        <v>87</v>
      </c>
      <c r="B364" s="5">
        <v>546102.69999999995</v>
      </c>
      <c r="C364" s="5">
        <v>4122275.25</v>
      </c>
      <c r="D364" s="5">
        <v>1905.91</v>
      </c>
      <c r="E364" t="s">
        <v>4</v>
      </c>
      <c r="F364" t="s">
        <v>5</v>
      </c>
      <c r="G364" s="6">
        <v>720.14435695538054</v>
      </c>
      <c r="H364" s="6">
        <v>1180.1181102362204</v>
      </c>
      <c r="I364" s="6">
        <v>459.97375328083984</v>
      </c>
      <c r="J364" s="5">
        <v>2074</v>
      </c>
    </row>
    <row r="365" spans="1:10" x14ac:dyDescent="0.25">
      <c r="A365" t="s">
        <v>87</v>
      </c>
      <c r="B365" s="5">
        <v>546102.69999999995</v>
      </c>
      <c r="C365" s="5">
        <v>4122275.25</v>
      </c>
      <c r="D365" s="5">
        <v>1905.91</v>
      </c>
      <c r="E365" t="s">
        <v>4</v>
      </c>
      <c r="F365" t="s">
        <v>7</v>
      </c>
      <c r="G365" s="6">
        <v>1180.1181102362204</v>
      </c>
      <c r="H365" s="6">
        <v>1209.9737532808399</v>
      </c>
      <c r="I365" s="6">
        <v>29.85564304461942</v>
      </c>
      <c r="J365" s="5">
        <v>2074</v>
      </c>
    </row>
    <row r="366" spans="1:10" x14ac:dyDescent="0.25">
      <c r="A366" t="s">
        <v>87</v>
      </c>
      <c r="B366" s="5">
        <v>546102.69999999995</v>
      </c>
      <c r="C366" s="5">
        <v>4122275.25</v>
      </c>
      <c r="D366" s="5">
        <v>1905.91</v>
      </c>
      <c r="E366" t="s">
        <v>6</v>
      </c>
      <c r="F366" t="s">
        <v>7</v>
      </c>
      <c r="G366" s="6">
        <v>1209.9737532808399</v>
      </c>
      <c r="H366" s="6">
        <v>1299.8687664041993</v>
      </c>
      <c r="I366" s="6">
        <v>89.895013123359576</v>
      </c>
      <c r="J366" s="5">
        <v>2074</v>
      </c>
    </row>
    <row r="367" spans="1:10" x14ac:dyDescent="0.25">
      <c r="A367" t="s">
        <v>87</v>
      </c>
      <c r="B367" s="5">
        <v>546102.69999999995</v>
      </c>
      <c r="C367" s="5">
        <v>4122275.25</v>
      </c>
      <c r="D367" s="5">
        <v>1905.91</v>
      </c>
      <c r="E367" t="s">
        <v>6</v>
      </c>
      <c r="F367" t="s">
        <v>7</v>
      </c>
      <c r="G367" s="6">
        <v>1299.8687664041993</v>
      </c>
      <c r="H367" s="6">
        <v>1894.0288713910759</v>
      </c>
      <c r="I367" s="6">
        <v>594.1601049868766</v>
      </c>
      <c r="J367" s="5">
        <v>2074</v>
      </c>
    </row>
    <row r="368" spans="1:10" x14ac:dyDescent="0.25">
      <c r="A368" t="s">
        <v>87</v>
      </c>
      <c r="B368" s="5">
        <v>546102.69999999995</v>
      </c>
      <c r="C368" s="5">
        <v>4122275.25</v>
      </c>
      <c r="D368" s="5">
        <v>1905.91</v>
      </c>
      <c r="E368" t="s">
        <v>9</v>
      </c>
      <c r="F368" t="s">
        <v>12</v>
      </c>
      <c r="G368" s="6">
        <v>1894.0288713910759</v>
      </c>
      <c r="H368" s="6">
        <v>2220.1443569553808</v>
      </c>
      <c r="I368" s="6">
        <v>326.11548556430449</v>
      </c>
      <c r="J368" s="5">
        <v>2074</v>
      </c>
    </row>
    <row r="369" spans="1:10" x14ac:dyDescent="0.25">
      <c r="A369" t="s">
        <v>87</v>
      </c>
      <c r="B369" s="5">
        <v>546102.69999999995</v>
      </c>
      <c r="C369" s="5">
        <v>4122275.25</v>
      </c>
      <c r="D369" s="5">
        <v>1905.91</v>
      </c>
      <c r="E369" t="s">
        <v>11</v>
      </c>
      <c r="F369" t="s">
        <v>12</v>
      </c>
      <c r="G369" s="6">
        <v>2220.1443569553808</v>
      </c>
      <c r="H369" s="6">
        <v>2492.1259842519685</v>
      </c>
      <c r="I369" s="6">
        <v>271.98162729658793</v>
      </c>
      <c r="J369" s="5">
        <v>2074</v>
      </c>
    </row>
    <row r="370" spans="1:10" x14ac:dyDescent="0.25">
      <c r="A370" t="s">
        <v>87</v>
      </c>
      <c r="B370" s="5">
        <v>546102.69999999995</v>
      </c>
      <c r="C370" s="5">
        <v>4122275.25</v>
      </c>
      <c r="D370" s="5">
        <v>1905.91</v>
      </c>
      <c r="E370" t="s">
        <v>4</v>
      </c>
      <c r="F370" t="s">
        <v>5</v>
      </c>
      <c r="G370" s="6">
        <v>2492.1259842519685</v>
      </c>
      <c r="H370" s="6">
        <v>2540.0262467191601</v>
      </c>
      <c r="I370" s="6">
        <v>47.900262467191595</v>
      </c>
      <c r="J370" s="5">
        <v>2074</v>
      </c>
    </row>
    <row r="371" spans="1:10" x14ac:dyDescent="0.25">
      <c r="A371" t="s">
        <v>87</v>
      </c>
      <c r="B371" s="5">
        <v>546102.69999999995</v>
      </c>
      <c r="C371" s="5">
        <v>4122275.25</v>
      </c>
      <c r="D371" s="5">
        <v>1905.91</v>
      </c>
      <c r="E371" t="s">
        <v>4</v>
      </c>
      <c r="F371" t="s">
        <v>5</v>
      </c>
      <c r="G371" s="6">
        <v>2540.0262467191601</v>
      </c>
      <c r="H371" s="6">
        <v>2729.9868766404197</v>
      </c>
      <c r="I371" s="6">
        <v>189.96062992125982</v>
      </c>
      <c r="J371" s="5">
        <v>2074</v>
      </c>
    </row>
    <row r="372" spans="1:10" x14ac:dyDescent="0.25">
      <c r="A372" t="s">
        <v>87</v>
      </c>
      <c r="B372" s="5">
        <v>546102.69999999995</v>
      </c>
      <c r="C372" s="5">
        <v>4122275.25</v>
      </c>
      <c r="D372" s="5">
        <v>1905.91</v>
      </c>
      <c r="E372" t="s">
        <v>4</v>
      </c>
      <c r="F372" t="s">
        <v>5</v>
      </c>
      <c r="G372" s="6">
        <v>2729.9868766404197</v>
      </c>
      <c r="H372" s="6">
        <v>2745.0787401574803</v>
      </c>
      <c r="I372" s="6">
        <v>15.091863517060366</v>
      </c>
      <c r="J372" s="5">
        <v>2074</v>
      </c>
    </row>
    <row r="373" spans="1:10" x14ac:dyDescent="0.25">
      <c r="A373" t="s">
        <v>87</v>
      </c>
      <c r="B373" s="5">
        <v>546102.69999999995</v>
      </c>
      <c r="C373" s="5">
        <v>4122275.25</v>
      </c>
      <c r="D373" s="5">
        <v>1905.91</v>
      </c>
      <c r="E373" t="s">
        <v>11</v>
      </c>
      <c r="F373" t="s">
        <v>12</v>
      </c>
      <c r="G373" s="6">
        <v>2745.0787401574803</v>
      </c>
      <c r="H373" s="6">
        <v>2959.9737532808399</v>
      </c>
      <c r="I373" s="6">
        <v>214.89501312335958</v>
      </c>
      <c r="J373" s="5">
        <v>2074</v>
      </c>
    </row>
    <row r="374" spans="1:10" x14ac:dyDescent="0.25">
      <c r="A374" t="s">
        <v>87</v>
      </c>
      <c r="B374" s="5">
        <v>546102.69999999995</v>
      </c>
      <c r="C374" s="5">
        <v>4122275.25</v>
      </c>
      <c r="D374" s="5">
        <v>1905.91</v>
      </c>
      <c r="E374" t="s">
        <v>4</v>
      </c>
      <c r="F374" t="s">
        <v>5</v>
      </c>
      <c r="G374" s="6">
        <v>2959.9737532808399</v>
      </c>
      <c r="H374" s="6">
        <v>3104.9868766404197</v>
      </c>
      <c r="I374" s="6">
        <v>145.01312335958005</v>
      </c>
      <c r="J374" s="5">
        <v>2074</v>
      </c>
    </row>
    <row r="375" spans="1:10" x14ac:dyDescent="0.25">
      <c r="A375" t="s">
        <v>87</v>
      </c>
      <c r="B375" s="5">
        <v>546102.69999999995</v>
      </c>
      <c r="C375" s="5">
        <v>4122275.25</v>
      </c>
      <c r="D375" s="5">
        <v>1905.91</v>
      </c>
      <c r="E375" t="s">
        <v>4</v>
      </c>
      <c r="F375" t="s">
        <v>5</v>
      </c>
      <c r="G375" s="6">
        <v>3104.9868766404197</v>
      </c>
      <c r="H375" s="6">
        <v>3178.1496062992128</v>
      </c>
      <c r="I375" s="6">
        <v>73.162729658792657</v>
      </c>
      <c r="J375" s="5">
        <v>2074</v>
      </c>
    </row>
    <row r="376" spans="1:10" x14ac:dyDescent="0.25">
      <c r="A376" t="s">
        <v>87</v>
      </c>
      <c r="B376" s="5">
        <v>546102.69999999995</v>
      </c>
      <c r="C376" s="5">
        <v>4122275.25</v>
      </c>
      <c r="D376" s="5">
        <v>1905.91</v>
      </c>
      <c r="E376" t="s">
        <v>11</v>
      </c>
      <c r="F376" t="s">
        <v>12</v>
      </c>
      <c r="G376" s="6">
        <v>3178.1496062992128</v>
      </c>
      <c r="H376" s="6">
        <v>3839.8950131233596</v>
      </c>
      <c r="I376" s="6">
        <v>661.74540682414693</v>
      </c>
      <c r="J376" s="5">
        <v>2074</v>
      </c>
    </row>
    <row r="377" spans="1:10" x14ac:dyDescent="0.25">
      <c r="A377" t="s">
        <v>87</v>
      </c>
      <c r="B377" s="5">
        <v>546102.69999999995</v>
      </c>
      <c r="C377" s="5">
        <v>4122275.25</v>
      </c>
      <c r="D377" s="5">
        <v>1905.91</v>
      </c>
      <c r="E377" t="s">
        <v>11</v>
      </c>
      <c r="F377" t="s">
        <v>12</v>
      </c>
      <c r="G377" s="6">
        <v>3839.8950131233596</v>
      </c>
      <c r="H377" s="6">
        <v>4083.9895013123355</v>
      </c>
      <c r="I377" s="6">
        <v>244.09448818897638</v>
      </c>
      <c r="J377" s="5">
        <v>2074</v>
      </c>
    </row>
    <row r="378" spans="1:10" x14ac:dyDescent="0.25">
      <c r="A378" t="s">
        <v>87</v>
      </c>
      <c r="B378" s="5">
        <v>546102.69999999995</v>
      </c>
      <c r="C378" s="5">
        <v>4122275.25</v>
      </c>
      <c r="D378" s="5">
        <v>1905.91</v>
      </c>
      <c r="E378" t="s">
        <v>9</v>
      </c>
      <c r="F378" t="s">
        <v>10</v>
      </c>
      <c r="G378" s="6">
        <v>4083.9895013123355</v>
      </c>
      <c r="H378" s="6">
        <v>4491.9947506561684</v>
      </c>
      <c r="I378" s="6">
        <v>408.00524934383202</v>
      </c>
      <c r="J378" s="5">
        <v>2074</v>
      </c>
    </row>
    <row r="379" spans="1:10" x14ac:dyDescent="0.25">
      <c r="A379" t="s">
        <v>90</v>
      </c>
      <c r="B379" s="5">
        <v>548110.44999999995</v>
      </c>
      <c r="C379" s="5">
        <v>4129980.73</v>
      </c>
      <c r="D379" s="5">
        <v>1919.33</v>
      </c>
      <c r="E379" t="s">
        <v>4</v>
      </c>
      <c r="F379" t="s">
        <v>5</v>
      </c>
      <c r="G379" s="6">
        <v>0</v>
      </c>
      <c r="H379" s="6">
        <v>34.120734908136484</v>
      </c>
      <c r="I379" s="6">
        <v>34.120734908136484</v>
      </c>
      <c r="J379" s="5">
        <v>1835</v>
      </c>
    </row>
    <row r="380" spans="1:10" x14ac:dyDescent="0.25">
      <c r="A380" t="s">
        <v>90</v>
      </c>
      <c r="B380" s="5">
        <v>548110.44999999995</v>
      </c>
      <c r="C380" s="5">
        <v>4129980.73</v>
      </c>
      <c r="D380" s="5">
        <v>1919.33</v>
      </c>
      <c r="E380" t="s">
        <v>4</v>
      </c>
      <c r="F380" t="s">
        <v>5</v>
      </c>
      <c r="G380" s="6">
        <v>34.120734908136484</v>
      </c>
      <c r="H380" s="6">
        <v>55.118110236220474</v>
      </c>
      <c r="I380" s="6">
        <v>20.99737532808399</v>
      </c>
      <c r="J380" s="5">
        <v>1835</v>
      </c>
    </row>
    <row r="381" spans="1:10" x14ac:dyDescent="0.25">
      <c r="A381" t="s">
        <v>90</v>
      </c>
      <c r="B381" s="5">
        <v>548110.44999999995</v>
      </c>
      <c r="C381" s="5">
        <v>4129980.73</v>
      </c>
      <c r="D381" s="5">
        <v>1919.33</v>
      </c>
      <c r="E381" t="s">
        <v>4</v>
      </c>
      <c r="F381" t="s">
        <v>5</v>
      </c>
      <c r="G381" s="6">
        <v>55.118110236220474</v>
      </c>
      <c r="H381" s="6">
        <v>158.13648293963254</v>
      </c>
      <c r="I381" s="6">
        <v>103.01837270341207</v>
      </c>
      <c r="J381" s="5">
        <v>1835</v>
      </c>
    </row>
    <row r="382" spans="1:10" x14ac:dyDescent="0.25">
      <c r="A382" t="s">
        <v>90</v>
      </c>
      <c r="B382" s="5">
        <v>548110.44999999995</v>
      </c>
      <c r="C382" s="5">
        <v>4129980.73</v>
      </c>
      <c r="D382" s="5">
        <v>1919.33</v>
      </c>
      <c r="E382" t="s">
        <v>4</v>
      </c>
      <c r="F382" t="s">
        <v>5</v>
      </c>
      <c r="G382" s="6">
        <v>158.13648293963254</v>
      </c>
      <c r="H382" s="6">
        <v>173.88451443569554</v>
      </c>
      <c r="I382" s="6">
        <v>15.748031496062991</v>
      </c>
      <c r="J382" s="5">
        <v>1835</v>
      </c>
    </row>
    <row r="383" spans="1:10" x14ac:dyDescent="0.25">
      <c r="A383" t="s">
        <v>90</v>
      </c>
      <c r="B383" s="5">
        <v>548110.44999999995</v>
      </c>
      <c r="C383" s="5">
        <v>4129980.73</v>
      </c>
      <c r="D383" s="5">
        <v>1919.33</v>
      </c>
      <c r="E383" t="s">
        <v>4</v>
      </c>
      <c r="F383" t="s">
        <v>10</v>
      </c>
      <c r="G383" s="6">
        <v>173.88451443569554</v>
      </c>
      <c r="H383" s="6">
        <v>345.14435695538054</v>
      </c>
      <c r="I383" s="6">
        <v>171.25984251968504</v>
      </c>
      <c r="J383" s="5">
        <v>1835</v>
      </c>
    </row>
    <row r="384" spans="1:10" x14ac:dyDescent="0.25">
      <c r="A384" t="s">
        <v>90</v>
      </c>
      <c r="B384" s="5">
        <v>548110.44999999995</v>
      </c>
      <c r="C384" s="5">
        <v>4129980.73</v>
      </c>
      <c r="D384" s="5">
        <v>1919.33</v>
      </c>
      <c r="E384" t="s">
        <v>4</v>
      </c>
      <c r="F384" t="s">
        <v>5</v>
      </c>
      <c r="G384" s="6">
        <v>345.14435695538054</v>
      </c>
      <c r="H384" s="6">
        <v>390.09186351706035</v>
      </c>
      <c r="I384" s="6">
        <v>44.947506561679788</v>
      </c>
      <c r="J384" s="5">
        <v>1835</v>
      </c>
    </row>
    <row r="385" spans="1:10" x14ac:dyDescent="0.25">
      <c r="A385" t="s">
        <v>90</v>
      </c>
      <c r="B385" s="5">
        <v>548110.44999999995</v>
      </c>
      <c r="C385" s="5">
        <v>4129980.73</v>
      </c>
      <c r="D385" s="5">
        <v>1919.33</v>
      </c>
      <c r="E385" t="s">
        <v>4</v>
      </c>
      <c r="F385" t="s">
        <v>5</v>
      </c>
      <c r="G385" s="6">
        <v>390.09186351706035</v>
      </c>
      <c r="H385" s="6">
        <v>490.15748031496065</v>
      </c>
      <c r="I385" s="6">
        <v>100.06561679790026</v>
      </c>
      <c r="J385" s="5">
        <v>1835</v>
      </c>
    </row>
    <row r="386" spans="1:10" x14ac:dyDescent="0.25">
      <c r="A386" t="s">
        <v>90</v>
      </c>
      <c r="B386" s="5">
        <v>548110.44999999995</v>
      </c>
      <c r="C386" s="5">
        <v>4129980.73</v>
      </c>
      <c r="D386" s="5">
        <v>1919.33</v>
      </c>
      <c r="E386" t="s">
        <v>4</v>
      </c>
      <c r="F386" t="s">
        <v>5</v>
      </c>
      <c r="G386" s="6">
        <v>490.15748031496065</v>
      </c>
      <c r="H386" s="6">
        <v>513.12335958005247</v>
      </c>
      <c r="I386" s="6">
        <v>22.965879265091861</v>
      </c>
      <c r="J386" s="5">
        <v>1835</v>
      </c>
    </row>
    <row r="387" spans="1:10" x14ac:dyDescent="0.25">
      <c r="A387" t="s">
        <v>90</v>
      </c>
      <c r="B387" s="5">
        <v>548110.44999999995</v>
      </c>
      <c r="C387" s="5">
        <v>4129980.73</v>
      </c>
      <c r="D387" s="5">
        <v>1919.33</v>
      </c>
      <c r="E387" t="s">
        <v>6</v>
      </c>
      <c r="F387" t="s">
        <v>7</v>
      </c>
      <c r="G387" s="6">
        <v>513.12335958005247</v>
      </c>
      <c r="H387" s="6">
        <v>580.0524934383202</v>
      </c>
      <c r="I387" s="6">
        <v>66.929133858267704</v>
      </c>
      <c r="J387" s="5">
        <v>1835</v>
      </c>
    </row>
    <row r="388" spans="1:10" x14ac:dyDescent="0.25">
      <c r="A388" t="s">
        <v>90</v>
      </c>
      <c r="B388" s="5">
        <v>548110.44999999995</v>
      </c>
      <c r="C388" s="5">
        <v>4129980.73</v>
      </c>
      <c r="D388" s="5">
        <v>1919.33</v>
      </c>
      <c r="E388" t="s">
        <v>4</v>
      </c>
      <c r="F388" t="s">
        <v>5</v>
      </c>
      <c r="G388" s="6">
        <v>580.0524934383202</v>
      </c>
      <c r="H388" s="6">
        <v>728.01837270341207</v>
      </c>
      <c r="I388" s="6">
        <v>147.96587926509187</v>
      </c>
      <c r="J388" s="5">
        <v>1835</v>
      </c>
    </row>
    <row r="389" spans="1:10" x14ac:dyDescent="0.25">
      <c r="A389" t="s">
        <v>90</v>
      </c>
      <c r="B389" s="5">
        <v>548110.44999999995</v>
      </c>
      <c r="C389" s="5">
        <v>4129980.73</v>
      </c>
      <c r="D389" s="5">
        <v>1919.33</v>
      </c>
      <c r="E389" t="s">
        <v>4</v>
      </c>
      <c r="F389" t="s">
        <v>5</v>
      </c>
      <c r="G389" s="6">
        <v>728.01837270341207</v>
      </c>
      <c r="H389" s="6">
        <v>1244.0944881889764</v>
      </c>
      <c r="I389" s="6">
        <v>516.07611548556429</v>
      </c>
      <c r="J389" s="5">
        <v>1835</v>
      </c>
    </row>
    <row r="390" spans="1:10" x14ac:dyDescent="0.25">
      <c r="A390" t="s">
        <v>90</v>
      </c>
      <c r="B390" s="5">
        <v>548110.44999999995</v>
      </c>
      <c r="C390" s="5">
        <v>4129980.73</v>
      </c>
      <c r="D390" s="5">
        <v>1919.33</v>
      </c>
      <c r="E390" t="s">
        <v>4</v>
      </c>
      <c r="F390" t="s">
        <v>7</v>
      </c>
      <c r="G390" s="6">
        <v>1244.0944881889764</v>
      </c>
      <c r="H390" s="6">
        <v>1250</v>
      </c>
      <c r="I390" s="6">
        <v>5.9055118110236222</v>
      </c>
      <c r="J390" s="5">
        <v>1835</v>
      </c>
    </row>
    <row r="391" spans="1:10" x14ac:dyDescent="0.25">
      <c r="A391" t="s">
        <v>90</v>
      </c>
      <c r="B391" s="5">
        <v>548110.44999999995</v>
      </c>
      <c r="C391" s="5">
        <v>4129980.73</v>
      </c>
      <c r="D391" s="5">
        <v>1919.33</v>
      </c>
      <c r="E391" t="s">
        <v>4</v>
      </c>
      <c r="F391" t="s">
        <v>5</v>
      </c>
      <c r="G391" s="6">
        <v>1250</v>
      </c>
      <c r="H391" s="6">
        <v>1279.8556430446195</v>
      </c>
      <c r="I391" s="6">
        <v>29.85564304461942</v>
      </c>
      <c r="J391" s="5">
        <v>1835</v>
      </c>
    </row>
    <row r="392" spans="1:10" x14ac:dyDescent="0.25">
      <c r="A392" t="s">
        <v>90</v>
      </c>
      <c r="B392" s="5">
        <v>548110.44999999995</v>
      </c>
      <c r="C392" s="5">
        <v>4129980.73</v>
      </c>
      <c r="D392" s="5">
        <v>1919.33</v>
      </c>
      <c r="E392" t="s">
        <v>4</v>
      </c>
      <c r="F392" t="s">
        <v>5</v>
      </c>
      <c r="G392" s="6">
        <v>1279.8556430446195</v>
      </c>
      <c r="H392" s="6">
        <v>1299.8687664041993</v>
      </c>
      <c r="I392" s="6">
        <v>20.01312335958005</v>
      </c>
      <c r="J392" s="5">
        <v>1835</v>
      </c>
    </row>
    <row r="393" spans="1:10" x14ac:dyDescent="0.25">
      <c r="A393" t="s">
        <v>90</v>
      </c>
      <c r="B393" s="5">
        <v>548110.44999999995</v>
      </c>
      <c r="C393" s="5">
        <v>4129980.73</v>
      </c>
      <c r="D393" s="5">
        <v>1919.33</v>
      </c>
      <c r="E393" t="s">
        <v>4</v>
      </c>
      <c r="F393" t="s">
        <v>47</v>
      </c>
      <c r="G393" s="6">
        <v>1299.8687664041993</v>
      </c>
      <c r="H393" s="6">
        <v>1330.05249343832</v>
      </c>
      <c r="I393" s="6">
        <v>30.183727034120732</v>
      </c>
      <c r="J393" s="5">
        <v>1835</v>
      </c>
    </row>
    <row r="394" spans="1:10" x14ac:dyDescent="0.25">
      <c r="A394" t="s">
        <v>90</v>
      </c>
      <c r="B394" s="5">
        <v>548110.44999999995</v>
      </c>
      <c r="C394" s="5">
        <v>4129980.73</v>
      </c>
      <c r="D394" s="5">
        <v>1919.33</v>
      </c>
      <c r="E394" t="s">
        <v>6</v>
      </c>
      <c r="F394" t="s">
        <v>91</v>
      </c>
      <c r="G394" s="6">
        <v>1330.05249343832</v>
      </c>
      <c r="H394" s="6">
        <v>1393.0446194225722</v>
      </c>
      <c r="I394" s="6">
        <v>62.992125984251963</v>
      </c>
      <c r="J394" s="5">
        <v>1835</v>
      </c>
    </row>
    <row r="395" spans="1:10" x14ac:dyDescent="0.25">
      <c r="A395" t="s">
        <v>90</v>
      </c>
      <c r="B395" s="5">
        <v>548110.44999999995</v>
      </c>
      <c r="C395" s="5">
        <v>4129980.73</v>
      </c>
      <c r="D395" s="5">
        <v>1919.33</v>
      </c>
      <c r="E395" t="s">
        <v>9</v>
      </c>
      <c r="F395" t="s">
        <v>5</v>
      </c>
      <c r="G395" s="6">
        <v>1393.0446194225722</v>
      </c>
      <c r="H395" s="6">
        <v>1850.0656167979</v>
      </c>
      <c r="I395" s="6">
        <v>457.02099737532808</v>
      </c>
      <c r="J395" s="5">
        <v>1835</v>
      </c>
    </row>
    <row r="396" spans="1:10" x14ac:dyDescent="0.25">
      <c r="A396" t="s">
        <v>90</v>
      </c>
      <c r="B396" s="5">
        <v>548110.44999999995</v>
      </c>
      <c r="C396" s="5">
        <v>4129980.73</v>
      </c>
      <c r="D396" s="5">
        <v>1919.33</v>
      </c>
      <c r="E396" t="s">
        <v>11</v>
      </c>
      <c r="F396" t="s">
        <v>12</v>
      </c>
      <c r="G396" s="6">
        <v>1850.0656167979</v>
      </c>
      <c r="H396" s="6">
        <v>1950.1312335958003</v>
      </c>
      <c r="I396" s="6">
        <v>100.06561679790026</v>
      </c>
      <c r="J396" s="5">
        <v>1835</v>
      </c>
    </row>
    <row r="397" spans="1:10" x14ac:dyDescent="0.25">
      <c r="A397" t="s">
        <v>90</v>
      </c>
      <c r="B397" s="5">
        <v>548110.44999999995</v>
      </c>
      <c r="C397" s="5">
        <v>4129980.73</v>
      </c>
      <c r="D397" s="5">
        <v>1919.33</v>
      </c>
      <c r="E397" t="s">
        <v>11</v>
      </c>
      <c r="F397" t="s">
        <v>12</v>
      </c>
      <c r="G397" s="6">
        <v>1950.1312335958003</v>
      </c>
      <c r="H397" s="6">
        <v>1990.1574803149606</v>
      </c>
      <c r="I397" s="6">
        <v>40.026246719160099</v>
      </c>
      <c r="J397" s="5">
        <v>1835</v>
      </c>
    </row>
    <row r="398" spans="1:10" x14ac:dyDescent="0.25">
      <c r="A398" t="s">
        <v>90</v>
      </c>
      <c r="B398" s="5">
        <v>548110.44999999995</v>
      </c>
      <c r="C398" s="5">
        <v>4129980.73</v>
      </c>
      <c r="D398" s="5">
        <v>1919.33</v>
      </c>
      <c r="E398" t="s">
        <v>9</v>
      </c>
      <c r="F398" t="s">
        <v>5</v>
      </c>
      <c r="G398" s="6">
        <v>1990.1574803149606</v>
      </c>
      <c r="H398" s="6">
        <v>2475.0656167979</v>
      </c>
      <c r="I398" s="6">
        <v>484.90813648293965</v>
      </c>
      <c r="J398" s="5">
        <v>1835</v>
      </c>
    </row>
    <row r="399" spans="1:10" x14ac:dyDescent="0.25">
      <c r="A399" t="s">
        <v>90</v>
      </c>
      <c r="B399" s="5">
        <v>548110.44999999995</v>
      </c>
      <c r="C399" s="5">
        <v>4129980.73</v>
      </c>
      <c r="D399" s="5">
        <v>1919.33</v>
      </c>
      <c r="E399" t="s">
        <v>11</v>
      </c>
      <c r="F399" t="s">
        <v>39</v>
      </c>
      <c r="G399" s="6">
        <v>2475.0656167979</v>
      </c>
      <c r="H399" s="6">
        <v>2569.8818897637793</v>
      </c>
      <c r="I399" s="6">
        <v>94.81627296587925</v>
      </c>
      <c r="J399" s="5">
        <v>1835</v>
      </c>
    </row>
    <row r="400" spans="1:10" x14ac:dyDescent="0.25">
      <c r="A400" t="s">
        <v>90</v>
      </c>
      <c r="B400" s="5">
        <v>548110.44999999995</v>
      </c>
      <c r="C400" s="5">
        <v>4129980.73</v>
      </c>
      <c r="D400" s="5">
        <v>1919.33</v>
      </c>
      <c r="E400" t="s">
        <v>9</v>
      </c>
      <c r="F400" t="s">
        <v>5</v>
      </c>
      <c r="G400" s="6">
        <v>2569.8818897637793</v>
      </c>
      <c r="H400" s="6">
        <v>2904.8556430446192</v>
      </c>
      <c r="I400" s="6">
        <v>334.97375328083984</v>
      </c>
      <c r="J400" s="5">
        <v>1835</v>
      </c>
    </row>
    <row r="401" spans="1:10" x14ac:dyDescent="0.25">
      <c r="A401" t="s">
        <v>90</v>
      </c>
      <c r="B401" s="5">
        <v>548110.44999999995</v>
      </c>
      <c r="C401" s="5">
        <v>4129980.73</v>
      </c>
      <c r="D401" s="5">
        <v>1919.33</v>
      </c>
      <c r="E401" t="s">
        <v>11</v>
      </c>
      <c r="F401" t="s">
        <v>12</v>
      </c>
      <c r="G401" s="6">
        <v>2904.8556430446192</v>
      </c>
      <c r="H401" s="6">
        <v>3229.9868766404197</v>
      </c>
      <c r="I401" s="6">
        <v>325.1312335958005</v>
      </c>
      <c r="J401" s="5">
        <v>1835</v>
      </c>
    </row>
    <row r="402" spans="1:10" x14ac:dyDescent="0.25">
      <c r="A402" t="s">
        <v>90</v>
      </c>
      <c r="B402" s="5">
        <v>548110.44999999995</v>
      </c>
      <c r="C402" s="5">
        <v>4129980.73</v>
      </c>
      <c r="D402" s="5">
        <v>1919.33</v>
      </c>
      <c r="E402" t="s">
        <v>11</v>
      </c>
      <c r="F402" t="s">
        <v>18</v>
      </c>
      <c r="G402" s="6">
        <v>3229.9868766404197</v>
      </c>
      <c r="H402" s="6">
        <v>3350.0656167979</v>
      </c>
      <c r="I402" s="6">
        <v>120.07874015748031</v>
      </c>
      <c r="J402" s="5">
        <v>1835</v>
      </c>
    </row>
    <row r="403" spans="1:10" x14ac:dyDescent="0.25">
      <c r="A403" t="s">
        <v>90</v>
      </c>
      <c r="B403" s="5">
        <v>548110.44999999995</v>
      </c>
      <c r="C403" s="5">
        <v>4129980.73</v>
      </c>
      <c r="D403" s="5">
        <v>1919.33</v>
      </c>
      <c r="E403" t="s">
        <v>9</v>
      </c>
      <c r="F403" t="s">
        <v>18</v>
      </c>
      <c r="G403" s="6">
        <v>3350.0656167979</v>
      </c>
      <c r="H403" s="6">
        <v>3480.9711286089237</v>
      </c>
      <c r="I403" s="6">
        <v>130.90551181102362</v>
      </c>
      <c r="J403" s="5">
        <v>1835</v>
      </c>
    </row>
    <row r="404" spans="1:10" x14ac:dyDescent="0.25">
      <c r="A404" t="s">
        <v>90</v>
      </c>
      <c r="B404" s="5">
        <v>548110.44999999995</v>
      </c>
      <c r="C404" s="5">
        <v>4129980.73</v>
      </c>
      <c r="D404" s="5">
        <v>1919.33</v>
      </c>
      <c r="E404" t="s">
        <v>9</v>
      </c>
      <c r="F404" t="s">
        <v>5</v>
      </c>
      <c r="G404" s="6">
        <v>3480.9711286089237</v>
      </c>
      <c r="H404" s="6">
        <v>3562.0078740157478</v>
      </c>
      <c r="I404" s="6">
        <v>81.036745406824139</v>
      </c>
      <c r="J404" s="5">
        <v>1835</v>
      </c>
    </row>
    <row r="405" spans="1:10" x14ac:dyDescent="0.25">
      <c r="A405" t="s">
        <v>90</v>
      </c>
      <c r="B405" s="5">
        <v>548110.44999999995</v>
      </c>
      <c r="C405" s="5">
        <v>4129980.73</v>
      </c>
      <c r="D405" s="5">
        <v>1919.33</v>
      </c>
      <c r="E405" t="s">
        <v>6</v>
      </c>
      <c r="F405" t="s">
        <v>19</v>
      </c>
      <c r="G405" s="6">
        <v>3562.0078740157478</v>
      </c>
      <c r="H405" s="6">
        <v>3662.0734908136483</v>
      </c>
      <c r="I405" s="6">
        <v>100.06561679790026</v>
      </c>
      <c r="J405" s="5">
        <v>1835</v>
      </c>
    </row>
    <row r="406" spans="1:10" x14ac:dyDescent="0.25">
      <c r="A406" t="s">
        <v>90</v>
      </c>
      <c r="B406" s="5">
        <v>548110.44999999995</v>
      </c>
      <c r="C406" s="5">
        <v>4129980.73</v>
      </c>
      <c r="D406" s="5">
        <v>1919.33</v>
      </c>
      <c r="E406" t="s">
        <v>9</v>
      </c>
      <c r="F406" t="s">
        <v>29</v>
      </c>
      <c r="G406" s="6">
        <v>3662.0734908136483</v>
      </c>
      <c r="H406" s="6">
        <v>3700.1312335958</v>
      </c>
      <c r="I406" s="6">
        <v>38.057742782152225</v>
      </c>
      <c r="J406" s="5">
        <v>1835</v>
      </c>
    </row>
    <row r="407" spans="1:10" x14ac:dyDescent="0.25">
      <c r="A407" t="s">
        <v>90</v>
      </c>
      <c r="B407" s="5">
        <v>548110.44999999995</v>
      </c>
      <c r="C407" s="5">
        <v>4129980.73</v>
      </c>
      <c r="D407" s="5">
        <v>1919.33</v>
      </c>
      <c r="E407" t="s">
        <v>11</v>
      </c>
      <c r="F407" t="s">
        <v>18</v>
      </c>
      <c r="G407" s="6">
        <v>3700.1312335958</v>
      </c>
      <c r="H407" s="6">
        <v>3895.9973753280838</v>
      </c>
      <c r="I407" s="6">
        <v>195.86614173228347</v>
      </c>
      <c r="J407" s="5">
        <v>1835</v>
      </c>
    </row>
    <row r="408" spans="1:10" x14ac:dyDescent="0.25">
      <c r="A408" t="s">
        <v>90</v>
      </c>
      <c r="B408" s="5">
        <v>548110.44999999995</v>
      </c>
      <c r="C408" s="5">
        <v>4129980.73</v>
      </c>
      <c r="D408" s="5">
        <v>1919.33</v>
      </c>
      <c r="E408" t="s">
        <v>11</v>
      </c>
      <c r="F408" t="s">
        <v>32</v>
      </c>
      <c r="G408" s="6">
        <v>3895.9973753280838</v>
      </c>
      <c r="H408" s="6">
        <v>4127.9527559055114</v>
      </c>
      <c r="I408" s="6">
        <v>231.95538057742783</v>
      </c>
      <c r="J408" s="5">
        <v>1835</v>
      </c>
    </row>
    <row r="409" spans="1:10" x14ac:dyDescent="0.25">
      <c r="A409" t="s">
        <v>90</v>
      </c>
      <c r="B409" s="5">
        <v>548110.44999999995</v>
      </c>
      <c r="C409" s="5">
        <v>4129980.73</v>
      </c>
      <c r="D409" s="5">
        <v>1919.33</v>
      </c>
      <c r="E409" t="s">
        <v>11</v>
      </c>
      <c r="F409" t="s">
        <v>32</v>
      </c>
      <c r="G409" s="6">
        <v>4127.9527559055114</v>
      </c>
      <c r="H409" s="6">
        <v>4166.010498687664</v>
      </c>
      <c r="I409" s="6">
        <v>38.057742782152225</v>
      </c>
      <c r="J409" s="5">
        <v>1835</v>
      </c>
    </row>
    <row r="410" spans="1:10" x14ac:dyDescent="0.25">
      <c r="A410" t="s">
        <v>90</v>
      </c>
      <c r="B410" s="5">
        <v>548110.44999999995</v>
      </c>
      <c r="C410" s="5">
        <v>4129980.73</v>
      </c>
      <c r="D410" s="5">
        <v>1919.33</v>
      </c>
      <c r="E410" t="s">
        <v>11</v>
      </c>
      <c r="F410" t="s">
        <v>18</v>
      </c>
      <c r="G410" s="6">
        <v>4166.010498687664</v>
      </c>
      <c r="H410" s="6">
        <v>4234.908136482939</v>
      </c>
      <c r="I410" s="6">
        <v>68.897637795275585</v>
      </c>
      <c r="J410" s="5">
        <v>1835</v>
      </c>
    </row>
    <row r="411" spans="1:10" x14ac:dyDescent="0.25">
      <c r="A411" t="s">
        <v>90</v>
      </c>
      <c r="B411" s="5">
        <v>548110.44999999995</v>
      </c>
      <c r="C411" s="5">
        <v>4129980.73</v>
      </c>
      <c r="D411" s="5">
        <v>1919.33</v>
      </c>
      <c r="E411" t="s">
        <v>11</v>
      </c>
      <c r="F411" t="s">
        <v>18</v>
      </c>
      <c r="G411" s="6">
        <v>4234.908136482939</v>
      </c>
      <c r="H411" s="6">
        <v>4251.9685039370079</v>
      </c>
      <c r="I411" s="6">
        <v>17.060367454068242</v>
      </c>
      <c r="J411" s="5">
        <v>1835</v>
      </c>
    </row>
    <row r="412" spans="1:10" x14ac:dyDescent="0.25">
      <c r="A412" t="s">
        <v>90</v>
      </c>
      <c r="B412" s="5">
        <v>548110.44999999995</v>
      </c>
      <c r="C412" s="5">
        <v>4129980.73</v>
      </c>
      <c r="D412" s="5">
        <v>1919.33</v>
      </c>
      <c r="E412" t="s">
        <v>11</v>
      </c>
      <c r="F412" t="s">
        <v>29</v>
      </c>
      <c r="G412" s="6">
        <v>4251.9685039370079</v>
      </c>
      <c r="H412" s="6">
        <v>4368.1102362204729</v>
      </c>
      <c r="I412" s="6">
        <v>116.14173228346456</v>
      </c>
      <c r="J412" s="5">
        <v>1835</v>
      </c>
    </row>
    <row r="413" spans="1:10" x14ac:dyDescent="0.25">
      <c r="A413" t="s">
        <v>90</v>
      </c>
      <c r="B413" s="5">
        <v>548110.44999999995</v>
      </c>
      <c r="C413" s="5">
        <v>4129980.73</v>
      </c>
      <c r="D413" s="5">
        <v>1919.33</v>
      </c>
      <c r="E413" t="s">
        <v>11</v>
      </c>
      <c r="F413" t="s">
        <v>29</v>
      </c>
      <c r="G413" s="6">
        <v>4368.1102362204729</v>
      </c>
      <c r="H413" s="6">
        <v>4496.0629921259842</v>
      </c>
      <c r="I413" s="6">
        <v>127.95275590551181</v>
      </c>
      <c r="J413" s="5">
        <v>1835</v>
      </c>
    </row>
    <row r="414" spans="1:10" x14ac:dyDescent="0.25">
      <c r="A414" t="s">
        <v>90</v>
      </c>
      <c r="B414" s="5">
        <v>548110.44999999995</v>
      </c>
      <c r="C414" s="5">
        <v>4129980.73</v>
      </c>
      <c r="D414" s="5">
        <v>1919.33</v>
      </c>
      <c r="E414" t="s">
        <v>11</v>
      </c>
      <c r="F414" t="s">
        <v>32</v>
      </c>
      <c r="G414" s="6">
        <v>4496.0629921259842</v>
      </c>
      <c r="H414" s="6">
        <v>4746.0629921259833</v>
      </c>
      <c r="I414" s="6">
        <v>250</v>
      </c>
      <c r="J414" s="5">
        <v>1835</v>
      </c>
    </row>
    <row r="415" spans="1:10" x14ac:dyDescent="0.25">
      <c r="A415" t="s">
        <v>90</v>
      </c>
      <c r="B415" s="5">
        <v>548110.44999999995</v>
      </c>
      <c r="C415" s="5">
        <v>4129980.73</v>
      </c>
      <c r="D415" s="5">
        <v>1919.33</v>
      </c>
      <c r="E415" t="s">
        <v>9</v>
      </c>
      <c r="F415" t="s">
        <v>5</v>
      </c>
      <c r="G415" s="6">
        <v>4746.0629921259833</v>
      </c>
      <c r="H415" s="6">
        <v>5080.0524934383202</v>
      </c>
      <c r="I415" s="6">
        <v>333.9895013123359</v>
      </c>
      <c r="J415" s="5">
        <v>1835</v>
      </c>
    </row>
    <row r="416" spans="1:10" x14ac:dyDescent="0.25">
      <c r="A416" t="s">
        <v>90</v>
      </c>
      <c r="B416" s="5">
        <v>548110.44999999995</v>
      </c>
      <c r="C416" s="5">
        <v>4129980.73</v>
      </c>
      <c r="D416" s="5">
        <v>1919.33</v>
      </c>
      <c r="E416" t="s">
        <v>11</v>
      </c>
      <c r="F416" t="s">
        <v>29</v>
      </c>
      <c r="G416" s="6">
        <v>5080.0524934383202</v>
      </c>
      <c r="H416" s="6">
        <v>5113.8451443569556</v>
      </c>
      <c r="I416" s="6">
        <v>33.792650918635168</v>
      </c>
      <c r="J416" s="5">
        <v>1835</v>
      </c>
    </row>
    <row r="417" spans="1:10" x14ac:dyDescent="0.25">
      <c r="A417" t="s">
        <v>90</v>
      </c>
      <c r="B417" s="5">
        <v>548110.44999999995</v>
      </c>
      <c r="C417" s="5">
        <v>4129980.73</v>
      </c>
      <c r="D417" s="5">
        <v>1919.33</v>
      </c>
      <c r="E417" t="s">
        <v>9</v>
      </c>
      <c r="F417" t="s">
        <v>5</v>
      </c>
      <c r="G417" s="6">
        <v>5113.8451443569556</v>
      </c>
      <c r="H417" s="6">
        <v>5123.0314960629921</v>
      </c>
      <c r="I417" s="6">
        <v>9.1863517060367439</v>
      </c>
      <c r="J417" s="5">
        <v>1835</v>
      </c>
    </row>
    <row r="418" spans="1:10" x14ac:dyDescent="0.25">
      <c r="A418" t="s">
        <v>90</v>
      </c>
      <c r="B418" s="5">
        <v>548110.44999999995</v>
      </c>
      <c r="C418" s="5">
        <v>4129980.73</v>
      </c>
      <c r="D418" s="5">
        <v>1919.33</v>
      </c>
      <c r="E418" t="s">
        <v>9</v>
      </c>
      <c r="F418" t="s">
        <v>5</v>
      </c>
      <c r="G418" s="6">
        <v>5123.0314960629921</v>
      </c>
      <c r="H418" s="6">
        <v>5176.8372703412078</v>
      </c>
      <c r="I418" s="6">
        <v>53.805774278215218</v>
      </c>
      <c r="J418" s="5">
        <v>1835</v>
      </c>
    </row>
    <row r="419" spans="1:10" x14ac:dyDescent="0.25">
      <c r="A419" t="s">
        <v>90</v>
      </c>
      <c r="B419" s="5">
        <v>548110.44999999995</v>
      </c>
      <c r="C419" s="5">
        <v>4129980.73</v>
      </c>
      <c r="D419" s="5">
        <v>1919.33</v>
      </c>
      <c r="E419" t="s">
        <v>11</v>
      </c>
      <c r="F419" t="s">
        <v>18</v>
      </c>
      <c r="G419" s="6">
        <v>5176.8372703412078</v>
      </c>
      <c r="H419" s="6">
        <v>5291.010498687664</v>
      </c>
      <c r="I419" s="6">
        <v>114.17322834645668</v>
      </c>
      <c r="J419" s="5">
        <v>1835</v>
      </c>
    </row>
    <row r="420" spans="1:10" x14ac:dyDescent="0.25">
      <c r="A420" t="s">
        <v>90</v>
      </c>
      <c r="B420" s="5">
        <v>548110.44999999995</v>
      </c>
      <c r="C420" s="5">
        <v>4129980.73</v>
      </c>
      <c r="D420" s="5">
        <v>1919.33</v>
      </c>
      <c r="E420" t="s">
        <v>9</v>
      </c>
      <c r="F420" t="s">
        <v>5</v>
      </c>
      <c r="G420" s="6">
        <v>5291.010498687664</v>
      </c>
      <c r="H420" s="6">
        <v>5314.9606299212592</v>
      </c>
      <c r="I420" s="6">
        <v>23.950131233595798</v>
      </c>
      <c r="J420" s="5">
        <v>1835</v>
      </c>
    </row>
    <row r="421" spans="1:10" x14ac:dyDescent="0.25">
      <c r="A421" t="s">
        <v>90</v>
      </c>
      <c r="B421" s="5">
        <v>548110.44999999995</v>
      </c>
      <c r="C421" s="5">
        <v>4129980.73</v>
      </c>
      <c r="D421" s="5">
        <v>1919.33</v>
      </c>
      <c r="E421" t="s">
        <v>11</v>
      </c>
      <c r="F421" t="s">
        <v>18</v>
      </c>
      <c r="G421" s="6">
        <v>5314.9606299212592</v>
      </c>
      <c r="H421" s="6">
        <v>5473.0971128608926</v>
      </c>
      <c r="I421" s="6">
        <v>158.13648293963254</v>
      </c>
      <c r="J421" s="5">
        <v>1835</v>
      </c>
    </row>
    <row r="422" spans="1:10" x14ac:dyDescent="0.25">
      <c r="A422" t="s">
        <v>90</v>
      </c>
      <c r="B422" s="5">
        <v>548110.44999999995</v>
      </c>
      <c r="C422" s="5">
        <v>4129980.73</v>
      </c>
      <c r="D422" s="5">
        <v>1919.33</v>
      </c>
      <c r="E422" t="s">
        <v>11</v>
      </c>
      <c r="F422" t="s">
        <v>18</v>
      </c>
      <c r="G422" s="6">
        <v>5473.0971128608926</v>
      </c>
      <c r="H422" s="6">
        <v>5613.8451443569547</v>
      </c>
      <c r="I422" s="6">
        <v>140.74803149606299</v>
      </c>
      <c r="J422" s="5">
        <v>1835</v>
      </c>
    </row>
    <row r="423" spans="1:10" x14ac:dyDescent="0.25">
      <c r="A423" t="s">
        <v>90</v>
      </c>
      <c r="B423" s="5">
        <v>548110.44999999995</v>
      </c>
      <c r="C423" s="5">
        <v>4129980.73</v>
      </c>
      <c r="D423" s="5">
        <v>1919.33</v>
      </c>
      <c r="E423" t="s">
        <v>9</v>
      </c>
      <c r="F423" t="s">
        <v>5</v>
      </c>
      <c r="G423" s="6">
        <v>5613.8451443569547</v>
      </c>
      <c r="H423" s="6">
        <v>5963.9107611548552</v>
      </c>
      <c r="I423" s="6">
        <v>350.06561679790025</v>
      </c>
      <c r="J423" s="5">
        <v>1835</v>
      </c>
    </row>
    <row r="424" spans="1:10" x14ac:dyDescent="0.25">
      <c r="A424" t="s">
        <v>90</v>
      </c>
      <c r="B424" s="5">
        <v>548110.44999999995</v>
      </c>
      <c r="C424" s="5">
        <v>4129980.73</v>
      </c>
      <c r="D424" s="5">
        <v>1919.33</v>
      </c>
      <c r="E424" t="s">
        <v>11</v>
      </c>
      <c r="F424" t="s">
        <v>18</v>
      </c>
      <c r="G424" s="6">
        <v>5963.9107611548552</v>
      </c>
      <c r="H424" s="6">
        <v>6000</v>
      </c>
      <c r="I424" s="6">
        <v>36.089238845144358</v>
      </c>
      <c r="J424" s="5">
        <v>1835</v>
      </c>
    </row>
    <row r="425" spans="1:10" x14ac:dyDescent="0.25">
      <c r="A425" t="s">
        <v>90</v>
      </c>
      <c r="B425" s="5">
        <v>548110.44999999995</v>
      </c>
      <c r="C425" s="5">
        <v>4129980.73</v>
      </c>
      <c r="D425" s="5">
        <v>1919.33</v>
      </c>
      <c r="E425" t="s">
        <v>9</v>
      </c>
      <c r="F425" t="s">
        <v>5</v>
      </c>
      <c r="G425" s="6">
        <v>6000</v>
      </c>
      <c r="H425" s="6">
        <v>6395.0131233595803</v>
      </c>
      <c r="I425" s="6">
        <v>395.01312335958005</v>
      </c>
      <c r="J425" s="5">
        <v>1835</v>
      </c>
    </row>
    <row r="426" spans="1:10" x14ac:dyDescent="0.25">
      <c r="A426" t="s">
        <v>92</v>
      </c>
      <c r="B426" s="5">
        <v>545400.82999999996</v>
      </c>
      <c r="C426" s="5">
        <v>4124900.36</v>
      </c>
      <c r="D426" s="5">
        <v>1864.25</v>
      </c>
      <c r="E426" t="s">
        <v>4</v>
      </c>
      <c r="F426" t="s">
        <v>5</v>
      </c>
      <c r="G426" s="6">
        <v>0</v>
      </c>
      <c r="H426" s="6">
        <v>80.052493438320198</v>
      </c>
      <c r="I426" s="6">
        <v>80.052493438320198</v>
      </c>
      <c r="J426" s="5">
        <v>1776</v>
      </c>
    </row>
    <row r="427" spans="1:10" x14ac:dyDescent="0.25">
      <c r="A427" t="s">
        <v>92</v>
      </c>
      <c r="B427" s="5">
        <v>545400.82999999996</v>
      </c>
      <c r="C427" s="5">
        <v>4124900.36</v>
      </c>
      <c r="D427" s="5">
        <v>1864.25</v>
      </c>
      <c r="E427" t="s">
        <v>6</v>
      </c>
      <c r="F427" t="s">
        <v>7</v>
      </c>
      <c r="G427" s="6">
        <v>80.052493438320198</v>
      </c>
      <c r="H427" s="6">
        <v>103.01837270341207</v>
      </c>
      <c r="I427" s="6">
        <v>22.965879265091861</v>
      </c>
      <c r="J427" s="5">
        <v>1776</v>
      </c>
    </row>
    <row r="428" spans="1:10" x14ac:dyDescent="0.25">
      <c r="A428" t="s">
        <v>92</v>
      </c>
      <c r="B428" s="5">
        <v>545400.82999999996</v>
      </c>
      <c r="C428" s="5">
        <v>4124900.36</v>
      </c>
      <c r="D428" s="5">
        <v>1864.25</v>
      </c>
      <c r="E428" t="s">
        <v>4</v>
      </c>
      <c r="F428" t="s">
        <v>26</v>
      </c>
      <c r="G428" s="6">
        <v>103.01837270341207</v>
      </c>
      <c r="H428" s="6">
        <v>136.15485564304461</v>
      </c>
      <c r="I428" s="6">
        <v>33.136482939632543</v>
      </c>
      <c r="J428" s="5">
        <v>1776</v>
      </c>
    </row>
    <row r="429" spans="1:10" x14ac:dyDescent="0.25">
      <c r="A429" t="s">
        <v>92</v>
      </c>
      <c r="B429" s="5">
        <v>545400.82999999996</v>
      </c>
      <c r="C429" s="5">
        <v>4124900.36</v>
      </c>
      <c r="D429" s="5">
        <v>1864.25</v>
      </c>
      <c r="E429" t="s">
        <v>4</v>
      </c>
      <c r="F429" t="s">
        <v>7</v>
      </c>
      <c r="G429" s="6">
        <v>136.15485564304461</v>
      </c>
      <c r="H429" s="6">
        <v>153.87139107611549</v>
      </c>
      <c r="I429" s="6">
        <v>17.716535433070867</v>
      </c>
      <c r="J429" s="5">
        <v>1776</v>
      </c>
    </row>
    <row r="430" spans="1:10" x14ac:dyDescent="0.25">
      <c r="A430" t="s">
        <v>92</v>
      </c>
      <c r="B430" s="5">
        <v>545400.82999999996</v>
      </c>
      <c r="C430" s="5">
        <v>4124900.36</v>
      </c>
      <c r="D430" s="5">
        <v>1864.25</v>
      </c>
      <c r="E430" t="s">
        <v>4</v>
      </c>
      <c r="F430" t="s">
        <v>5</v>
      </c>
      <c r="G430" s="6">
        <v>153.87139107611549</v>
      </c>
      <c r="H430" s="6">
        <v>330.0524934383202</v>
      </c>
      <c r="I430" s="6">
        <v>176.18110236220471</v>
      </c>
      <c r="J430" s="5">
        <v>1776</v>
      </c>
    </row>
    <row r="431" spans="1:10" x14ac:dyDescent="0.25">
      <c r="A431" t="s">
        <v>92</v>
      </c>
      <c r="B431" s="5">
        <v>545400.82999999996</v>
      </c>
      <c r="C431" s="5">
        <v>4124900.36</v>
      </c>
      <c r="D431" s="5">
        <v>1864.25</v>
      </c>
      <c r="E431" t="s">
        <v>11</v>
      </c>
      <c r="F431" t="s">
        <v>18</v>
      </c>
      <c r="G431" s="6">
        <v>330.0524934383202</v>
      </c>
      <c r="H431" s="6">
        <v>348.09711286089237</v>
      </c>
      <c r="I431" s="6">
        <v>18.044619422572179</v>
      </c>
      <c r="J431" s="5">
        <v>1776</v>
      </c>
    </row>
    <row r="432" spans="1:10" x14ac:dyDescent="0.25">
      <c r="A432" t="s">
        <v>92</v>
      </c>
      <c r="B432" s="5">
        <v>545400.82999999996</v>
      </c>
      <c r="C432" s="5">
        <v>4124900.36</v>
      </c>
      <c r="D432" s="5">
        <v>1864.25</v>
      </c>
      <c r="E432" t="s">
        <v>4</v>
      </c>
      <c r="F432" t="s">
        <v>19</v>
      </c>
      <c r="G432" s="6">
        <v>348.09711286089237</v>
      </c>
      <c r="H432" s="6">
        <v>374.01574803149606</v>
      </c>
      <c r="I432" s="6">
        <v>25.918635170603675</v>
      </c>
      <c r="J432" s="5">
        <v>1776</v>
      </c>
    </row>
    <row r="433" spans="1:10" x14ac:dyDescent="0.25">
      <c r="A433" t="s">
        <v>92</v>
      </c>
      <c r="B433" s="5">
        <v>545400.82999999996</v>
      </c>
      <c r="C433" s="5">
        <v>4124900.36</v>
      </c>
      <c r="D433" s="5">
        <v>1864.25</v>
      </c>
      <c r="E433" t="s">
        <v>4</v>
      </c>
      <c r="F433" t="s">
        <v>5</v>
      </c>
      <c r="G433" s="6">
        <v>374.01574803149606</v>
      </c>
      <c r="H433" s="6">
        <v>569.88188976377944</v>
      </c>
      <c r="I433" s="6">
        <v>195.86614173228347</v>
      </c>
      <c r="J433" s="5">
        <v>1776</v>
      </c>
    </row>
    <row r="434" spans="1:10" x14ac:dyDescent="0.25">
      <c r="A434" t="s">
        <v>92</v>
      </c>
      <c r="B434" s="5">
        <v>545400.82999999996</v>
      </c>
      <c r="C434" s="5">
        <v>4124900.36</v>
      </c>
      <c r="D434" s="5">
        <v>1864.25</v>
      </c>
      <c r="E434" t="s">
        <v>4</v>
      </c>
      <c r="F434" t="s">
        <v>5</v>
      </c>
      <c r="G434" s="6">
        <v>569.88188976377944</v>
      </c>
      <c r="H434" s="6">
        <v>598.09711286089237</v>
      </c>
      <c r="I434" s="6">
        <v>28.215223097112858</v>
      </c>
      <c r="J434" s="5">
        <v>1776</v>
      </c>
    </row>
    <row r="435" spans="1:10" x14ac:dyDescent="0.25">
      <c r="A435" t="s">
        <v>92</v>
      </c>
      <c r="B435" s="5">
        <v>545400.82999999996</v>
      </c>
      <c r="C435" s="5">
        <v>4124900.36</v>
      </c>
      <c r="D435" s="5">
        <v>1864.25</v>
      </c>
      <c r="E435" t="s">
        <v>4</v>
      </c>
      <c r="F435" t="s">
        <v>7</v>
      </c>
      <c r="G435" s="6">
        <v>598.09711286089237</v>
      </c>
      <c r="H435" s="6">
        <v>610.89238845144348</v>
      </c>
      <c r="I435" s="6">
        <v>12.79527559055118</v>
      </c>
      <c r="J435" s="5">
        <v>1776</v>
      </c>
    </row>
    <row r="436" spans="1:10" x14ac:dyDescent="0.25">
      <c r="A436" t="s">
        <v>92</v>
      </c>
      <c r="B436" s="5">
        <v>545400.82999999996</v>
      </c>
      <c r="C436" s="5">
        <v>4124900.36</v>
      </c>
      <c r="D436" s="5">
        <v>1864.25</v>
      </c>
      <c r="E436" t="s">
        <v>6</v>
      </c>
      <c r="F436" t="s">
        <v>7</v>
      </c>
      <c r="G436" s="6">
        <v>610.89238845144348</v>
      </c>
      <c r="H436" s="6">
        <v>689.96062992125985</v>
      </c>
      <c r="I436" s="6">
        <v>79.068241469816272</v>
      </c>
      <c r="J436" s="5">
        <v>1776</v>
      </c>
    </row>
    <row r="437" spans="1:10" x14ac:dyDescent="0.25">
      <c r="A437" t="s">
        <v>92</v>
      </c>
      <c r="B437" s="5">
        <v>545400.82999999996</v>
      </c>
      <c r="C437" s="5">
        <v>4124900.36</v>
      </c>
      <c r="D437" s="5">
        <v>1864.25</v>
      </c>
      <c r="E437" t="s">
        <v>4</v>
      </c>
      <c r="F437" t="s">
        <v>7</v>
      </c>
      <c r="G437" s="6">
        <v>689.96062992125985</v>
      </c>
      <c r="H437" s="6">
        <v>715.87926509186343</v>
      </c>
      <c r="I437" s="6">
        <v>25.918635170603675</v>
      </c>
      <c r="J437" s="5">
        <v>1776</v>
      </c>
    </row>
    <row r="438" spans="1:10" x14ac:dyDescent="0.25">
      <c r="A438" t="s">
        <v>92</v>
      </c>
      <c r="B438" s="5">
        <v>545400.82999999996</v>
      </c>
      <c r="C438" s="5">
        <v>4124900.36</v>
      </c>
      <c r="D438" s="5">
        <v>1864.25</v>
      </c>
      <c r="E438" t="s">
        <v>4</v>
      </c>
      <c r="F438" t="s">
        <v>5</v>
      </c>
      <c r="G438" s="6">
        <v>715.87926509186343</v>
      </c>
      <c r="H438" s="6">
        <v>903.8713910761154</v>
      </c>
      <c r="I438" s="6">
        <v>187.99212598425194</v>
      </c>
      <c r="J438" s="5">
        <v>1776</v>
      </c>
    </row>
    <row r="439" spans="1:10" x14ac:dyDescent="0.25">
      <c r="A439" t="s">
        <v>92</v>
      </c>
      <c r="B439" s="5">
        <v>545400.82999999996</v>
      </c>
      <c r="C439" s="5">
        <v>4124900.36</v>
      </c>
      <c r="D439" s="5">
        <v>1864.25</v>
      </c>
      <c r="E439" t="s">
        <v>4</v>
      </c>
      <c r="F439" t="s">
        <v>5</v>
      </c>
      <c r="G439" s="6">
        <v>903.8713910761154</v>
      </c>
      <c r="H439" s="6">
        <v>1417.9790026246719</v>
      </c>
      <c r="I439" s="6">
        <v>514.10761154855641</v>
      </c>
      <c r="J439" s="5">
        <v>1776</v>
      </c>
    </row>
    <row r="440" spans="1:10" x14ac:dyDescent="0.25">
      <c r="A440" t="s">
        <v>92</v>
      </c>
      <c r="B440" s="5">
        <v>545400.82999999996</v>
      </c>
      <c r="C440" s="5">
        <v>4124900.36</v>
      </c>
      <c r="D440" s="5">
        <v>1864.25</v>
      </c>
      <c r="E440" t="s">
        <v>4</v>
      </c>
      <c r="F440" t="s">
        <v>7</v>
      </c>
      <c r="G440" s="6">
        <v>1417.9790026246719</v>
      </c>
      <c r="H440" s="6">
        <v>1445.8661417322833</v>
      </c>
      <c r="I440" s="6">
        <v>27.887139107611546</v>
      </c>
      <c r="J440" s="5">
        <v>1776</v>
      </c>
    </row>
    <row r="441" spans="1:10" x14ac:dyDescent="0.25">
      <c r="A441" t="s">
        <v>92</v>
      </c>
      <c r="B441" s="5">
        <v>545400.82999999996</v>
      </c>
      <c r="C441" s="5">
        <v>4124900.36</v>
      </c>
      <c r="D441" s="5">
        <v>1864.25</v>
      </c>
      <c r="E441" t="s">
        <v>4</v>
      </c>
      <c r="F441" t="s">
        <v>7</v>
      </c>
      <c r="G441" s="6">
        <v>1445.8661417322833</v>
      </c>
      <c r="H441" s="6">
        <v>1471.1286089238843</v>
      </c>
      <c r="I441" s="6">
        <v>25.262467191601051</v>
      </c>
      <c r="J441" s="5">
        <v>1776</v>
      </c>
    </row>
    <row r="442" spans="1:10" x14ac:dyDescent="0.25">
      <c r="A442" t="s">
        <v>92</v>
      </c>
      <c r="B442" s="5">
        <v>545400.82999999996</v>
      </c>
      <c r="C442" s="5">
        <v>4124900.36</v>
      </c>
      <c r="D442" s="5">
        <v>1864.25</v>
      </c>
      <c r="E442" t="s">
        <v>4</v>
      </c>
      <c r="F442" t="s">
        <v>7</v>
      </c>
      <c r="G442" s="6">
        <v>1471.1286089238843</v>
      </c>
      <c r="H442" s="6">
        <v>1502.9527559055118</v>
      </c>
      <c r="I442" s="6">
        <v>31.824146981627294</v>
      </c>
      <c r="J442" s="5">
        <v>1776</v>
      </c>
    </row>
    <row r="443" spans="1:10" x14ac:dyDescent="0.25">
      <c r="A443" t="s">
        <v>92</v>
      </c>
      <c r="B443" s="5">
        <v>545400.82999999996</v>
      </c>
      <c r="C443" s="5">
        <v>4124900.36</v>
      </c>
      <c r="D443" s="5">
        <v>1864.25</v>
      </c>
      <c r="E443" t="s">
        <v>6</v>
      </c>
      <c r="F443" t="s">
        <v>7</v>
      </c>
      <c r="G443" s="6">
        <v>1502.9527559055118</v>
      </c>
      <c r="H443" s="6">
        <v>1789.0419947506559</v>
      </c>
      <c r="I443" s="6">
        <v>286.08923884514434</v>
      </c>
      <c r="J443" s="5">
        <v>1776</v>
      </c>
    </row>
    <row r="444" spans="1:10" x14ac:dyDescent="0.25">
      <c r="A444" t="s">
        <v>92</v>
      </c>
      <c r="B444" s="5">
        <v>545400.82999999996</v>
      </c>
      <c r="C444" s="5">
        <v>4124900.36</v>
      </c>
      <c r="D444" s="5">
        <v>1864.25</v>
      </c>
      <c r="E444" t="s">
        <v>11</v>
      </c>
      <c r="F444" t="s">
        <v>18</v>
      </c>
      <c r="G444" s="6">
        <v>1789.0419947506559</v>
      </c>
      <c r="H444" s="6">
        <v>1949.1469816272966</v>
      </c>
      <c r="I444" s="6">
        <v>160.1049868766404</v>
      </c>
      <c r="J444" s="5">
        <v>1776</v>
      </c>
    </row>
    <row r="445" spans="1:10" x14ac:dyDescent="0.25">
      <c r="A445" t="s">
        <v>92</v>
      </c>
      <c r="B445" s="5">
        <v>545400.82999999996</v>
      </c>
      <c r="C445" s="5">
        <v>4124900.36</v>
      </c>
      <c r="D445" s="5">
        <v>1864.25</v>
      </c>
      <c r="E445" t="s">
        <v>11</v>
      </c>
      <c r="F445" t="s">
        <v>18</v>
      </c>
      <c r="G445" s="6">
        <v>1949.1469816272966</v>
      </c>
      <c r="H445" s="6">
        <v>2397.9658792650916</v>
      </c>
      <c r="I445" s="6">
        <v>448.81889763779532</v>
      </c>
      <c r="J445" s="5">
        <v>1776</v>
      </c>
    </row>
    <row r="446" spans="1:10" x14ac:dyDescent="0.25">
      <c r="A446" t="s">
        <v>92</v>
      </c>
      <c r="B446" s="5">
        <v>545400.82999999996</v>
      </c>
      <c r="C446" s="5">
        <v>4124900.36</v>
      </c>
      <c r="D446" s="5">
        <v>1864.25</v>
      </c>
      <c r="E446" t="s">
        <v>11</v>
      </c>
      <c r="F446" t="s">
        <v>18</v>
      </c>
      <c r="G446" s="6">
        <v>2397.9658792650916</v>
      </c>
      <c r="H446" s="6">
        <v>2470.1443569553803</v>
      </c>
      <c r="I446" s="6">
        <v>72.178477690288716</v>
      </c>
      <c r="J446" s="5">
        <v>1776</v>
      </c>
    </row>
    <row r="447" spans="1:10" x14ac:dyDescent="0.25">
      <c r="A447" t="s">
        <v>92</v>
      </c>
      <c r="B447" s="5">
        <v>545400.82999999996</v>
      </c>
      <c r="C447" s="5">
        <v>4124900.36</v>
      </c>
      <c r="D447" s="5">
        <v>1864.25</v>
      </c>
      <c r="E447" t="s">
        <v>11</v>
      </c>
      <c r="F447" t="s">
        <v>18</v>
      </c>
      <c r="G447" s="6">
        <v>2470.1443569553803</v>
      </c>
      <c r="H447" s="6">
        <v>2604.0026246719162</v>
      </c>
      <c r="I447" s="6">
        <v>133.85826771653541</v>
      </c>
      <c r="J447" s="5">
        <v>1776</v>
      </c>
    </row>
    <row r="448" spans="1:10" x14ac:dyDescent="0.25">
      <c r="A448" t="s">
        <v>92</v>
      </c>
      <c r="B448" s="5">
        <v>545400.82999999996</v>
      </c>
      <c r="C448" s="5">
        <v>4124900.36</v>
      </c>
      <c r="D448" s="5">
        <v>1864.25</v>
      </c>
      <c r="E448" t="s">
        <v>4</v>
      </c>
      <c r="F448" t="s">
        <v>5</v>
      </c>
      <c r="G448" s="6">
        <v>2604.0026246719162</v>
      </c>
      <c r="H448" s="6">
        <v>2618.1102362204724</v>
      </c>
      <c r="I448" s="6">
        <v>14.107611548556429</v>
      </c>
      <c r="J448" s="5">
        <v>1776</v>
      </c>
    </row>
    <row r="449" spans="1:10" x14ac:dyDescent="0.25">
      <c r="A449" t="s">
        <v>92</v>
      </c>
      <c r="B449" s="5">
        <v>545400.82999999996</v>
      </c>
      <c r="C449" s="5">
        <v>4124900.36</v>
      </c>
      <c r="D449" s="5">
        <v>1864.25</v>
      </c>
      <c r="E449" t="s">
        <v>4</v>
      </c>
      <c r="F449" t="s">
        <v>5</v>
      </c>
      <c r="G449" s="6">
        <v>2618.1102362204724</v>
      </c>
      <c r="H449" s="6">
        <v>2723.0971128608921</v>
      </c>
      <c r="I449" s="6">
        <v>104.98687664041994</v>
      </c>
      <c r="J449" s="5">
        <v>1776</v>
      </c>
    </row>
    <row r="450" spans="1:10" x14ac:dyDescent="0.25">
      <c r="A450" t="s">
        <v>92</v>
      </c>
      <c r="B450" s="5">
        <v>545400.82999999996</v>
      </c>
      <c r="C450" s="5">
        <v>4124900.36</v>
      </c>
      <c r="D450" s="5">
        <v>1864.25</v>
      </c>
      <c r="E450" t="s">
        <v>11</v>
      </c>
      <c r="F450" t="s">
        <v>18</v>
      </c>
      <c r="G450" s="6">
        <v>2723.0971128608921</v>
      </c>
      <c r="H450" s="6">
        <v>2834.9737532808399</v>
      </c>
      <c r="I450" s="6">
        <v>111.87664041994751</v>
      </c>
      <c r="J450" s="5">
        <v>1776</v>
      </c>
    </row>
    <row r="451" spans="1:10" x14ac:dyDescent="0.25">
      <c r="A451" t="s">
        <v>92</v>
      </c>
      <c r="B451" s="5">
        <v>545400.82999999996</v>
      </c>
      <c r="C451" s="5">
        <v>4124900.36</v>
      </c>
      <c r="D451" s="5">
        <v>1864.25</v>
      </c>
      <c r="E451" t="s">
        <v>11</v>
      </c>
      <c r="F451" t="s">
        <v>18</v>
      </c>
      <c r="G451" s="6">
        <v>2834.9737532808399</v>
      </c>
      <c r="H451" s="6">
        <v>2950.1312335958005</v>
      </c>
      <c r="I451" s="6">
        <v>115.15748031496062</v>
      </c>
      <c r="J451" s="5">
        <v>1776</v>
      </c>
    </row>
    <row r="452" spans="1:10" x14ac:dyDescent="0.25">
      <c r="A452" t="s">
        <v>92</v>
      </c>
      <c r="B452" s="5">
        <v>545400.82999999996</v>
      </c>
      <c r="C452" s="5">
        <v>4124900.36</v>
      </c>
      <c r="D452" s="5">
        <v>1864.25</v>
      </c>
      <c r="E452" t="s">
        <v>11</v>
      </c>
      <c r="F452" t="s">
        <v>18</v>
      </c>
      <c r="G452" s="6">
        <v>2950.1312335958005</v>
      </c>
      <c r="H452" s="6">
        <v>3034.120734908136</v>
      </c>
      <c r="I452" s="6">
        <v>83.98950131233596</v>
      </c>
      <c r="J452" s="5">
        <v>1776</v>
      </c>
    </row>
    <row r="453" spans="1:10" x14ac:dyDescent="0.25">
      <c r="A453" t="s">
        <v>92</v>
      </c>
      <c r="B453" s="5">
        <v>545400.82999999996</v>
      </c>
      <c r="C453" s="5">
        <v>4124900.36</v>
      </c>
      <c r="D453" s="5">
        <v>1864.25</v>
      </c>
      <c r="E453" t="s">
        <v>9</v>
      </c>
      <c r="F453" t="s">
        <v>18</v>
      </c>
      <c r="G453" s="6">
        <v>3034.120734908136</v>
      </c>
      <c r="H453" s="6">
        <v>3155.8398950131232</v>
      </c>
      <c r="I453" s="6">
        <v>121.71916010498687</v>
      </c>
      <c r="J453" s="5">
        <v>1776</v>
      </c>
    </row>
    <row r="454" spans="1:10" x14ac:dyDescent="0.25">
      <c r="A454" t="s">
        <v>92</v>
      </c>
      <c r="B454" s="5">
        <v>545400.82999999996</v>
      </c>
      <c r="C454" s="5">
        <v>4124900.36</v>
      </c>
      <c r="D454" s="5">
        <v>1864.25</v>
      </c>
      <c r="E454" t="s">
        <v>9</v>
      </c>
      <c r="F454" t="s">
        <v>8</v>
      </c>
      <c r="G454" s="6">
        <v>3155.8398950131232</v>
      </c>
      <c r="H454" s="6">
        <v>3228.0183727034118</v>
      </c>
      <c r="I454" s="6">
        <v>72.178477690288716</v>
      </c>
      <c r="J454" s="5">
        <v>1776</v>
      </c>
    </row>
    <row r="455" spans="1:10" x14ac:dyDescent="0.25">
      <c r="A455" t="s">
        <v>92</v>
      </c>
      <c r="B455" s="5">
        <v>545400.82999999996</v>
      </c>
      <c r="C455" s="5">
        <v>4124900.36</v>
      </c>
      <c r="D455" s="5">
        <v>1864.25</v>
      </c>
      <c r="E455" t="s">
        <v>9</v>
      </c>
      <c r="F455" t="s">
        <v>5</v>
      </c>
      <c r="G455" s="6">
        <v>3228.0183727034118</v>
      </c>
      <c r="H455" s="6">
        <v>3299.8687664041991</v>
      </c>
      <c r="I455" s="6">
        <v>71.850393700787393</v>
      </c>
      <c r="J455" s="5">
        <v>1776</v>
      </c>
    </row>
    <row r="456" spans="1:10" x14ac:dyDescent="0.25">
      <c r="A456" t="s">
        <v>92</v>
      </c>
      <c r="B456" s="5">
        <v>545400.82999999996</v>
      </c>
      <c r="C456" s="5">
        <v>4124900.36</v>
      </c>
      <c r="D456" s="5">
        <v>1864.25</v>
      </c>
      <c r="E456" t="s">
        <v>9</v>
      </c>
      <c r="F456" t="s">
        <v>7</v>
      </c>
      <c r="G456" s="6">
        <v>3299.8687664041991</v>
      </c>
      <c r="H456" s="6">
        <v>3499.9999999999995</v>
      </c>
      <c r="I456" s="6">
        <v>200.13123359580052</v>
      </c>
      <c r="J456" s="5">
        <v>1776</v>
      </c>
    </row>
    <row r="457" spans="1:10" x14ac:dyDescent="0.25">
      <c r="A457" t="s">
        <v>92</v>
      </c>
      <c r="B457" s="5">
        <v>545400.82999999996</v>
      </c>
      <c r="C457" s="5">
        <v>4124900.36</v>
      </c>
      <c r="D457" s="5">
        <v>1864.25</v>
      </c>
      <c r="E457" t="s">
        <v>9</v>
      </c>
      <c r="F457" t="s">
        <v>8</v>
      </c>
      <c r="G457" s="6">
        <v>3499.9999999999995</v>
      </c>
      <c r="H457" s="6">
        <v>3515.0918635170606</v>
      </c>
      <c r="I457" s="6">
        <v>15.091863517060366</v>
      </c>
      <c r="J457" s="5">
        <v>1776</v>
      </c>
    </row>
    <row r="458" spans="1:10" x14ac:dyDescent="0.25">
      <c r="A458" t="s">
        <v>92</v>
      </c>
      <c r="B458" s="5">
        <v>545400.82999999996</v>
      </c>
      <c r="C458" s="5">
        <v>4124900.36</v>
      </c>
      <c r="D458" s="5">
        <v>1864.25</v>
      </c>
      <c r="E458" t="s">
        <v>9</v>
      </c>
      <c r="F458" t="s">
        <v>5</v>
      </c>
      <c r="G458" s="6">
        <v>3515.0918635170606</v>
      </c>
      <c r="H458" s="6">
        <v>3584.9737532808399</v>
      </c>
      <c r="I458" s="6">
        <v>69.881889763779526</v>
      </c>
      <c r="J458" s="5">
        <v>1776</v>
      </c>
    </row>
    <row r="459" spans="1:10" x14ac:dyDescent="0.25">
      <c r="A459" t="s">
        <v>92</v>
      </c>
      <c r="B459" s="5">
        <v>545400.82999999996</v>
      </c>
      <c r="C459" s="5">
        <v>4124900.36</v>
      </c>
      <c r="D459" s="5">
        <v>1864.25</v>
      </c>
      <c r="E459" t="s">
        <v>9</v>
      </c>
      <c r="F459" t="s">
        <v>7</v>
      </c>
      <c r="G459" s="6">
        <v>3584.9737532808399</v>
      </c>
      <c r="H459" s="6">
        <v>3629.9212598425197</v>
      </c>
      <c r="I459" s="6">
        <v>44.947506561679788</v>
      </c>
      <c r="J459" s="5">
        <v>1776</v>
      </c>
    </row>
    <row r="460" spans="1:10" x14ac:dyDescent="0.25">
      <c r="A460" t="s">
        <v>92</v>
      </c>
      <c r="B460" s="5">
        <v>545400.82999999996</v>
      </c>
      <c r="C460" s="5">
        <v>4124900.36</v>
      </c>
      <c r="D460" s="5">
        <v>1864.25</v>
      </c>
      <c r="E460" t="s">
        <v>11</v>
      </c>
      <c r="F460" t="s">
        <v>12</v>
      </c>
      <c r="G460" s="6">
        <v>3629.9212598425197</v>
      </c>
      <c r="H460" s="6">
        <v>3663.0577427821522</v>
      </c>
      <c r="I460" s="6">
        <v>33.136482939632543</v>
      </c>
      <c r="J460" s="5">
        <v>1776</v>
      </c>
    </row>
    <row r="461" spans="1:10" x14ac:dyDescent="0.25">
      <c r="A461" t="s">
        <v>92</v>
      </c>
      <c r="B461" s="5">
        <v>545400.82999999996</v>
      </c>
      <c r="C461" s="5">
        <v>4124900.36</v>
      </c>
      <c r="D461" s="5">
        <v>1864.25</v>
      </c>
      <c r="E461" t="s">
        <v>11</v>
      </c>
      <c r="F461" t="s">
        <v>29</v>
      </c>
      <c r="G461" s="6">
        <v>3663.0577427821522</v>
      </c>
      <c r="H461" s="6">
        <v>4024.9343832020995</v>
      </c>
      <c r="I461" s="6">
        <v>361.87664041994748</v>
      </c>
      <c r="J461" s="5">
        <v>1776</v>
      </c>
    </row>
    <row r="462" spans="1:10" x14ac:dyDescent="0.25">
      <c r="A462" t="s">
        <v>92</v>
      </c>
      <c r="B462" s="5">
        <v>545400.82999999996</v>
      </c>
      <c r="C462" s="5">
        <v>4124900.36</v>
      </c>
      <c r="D462" s="5">
        <v>1864.25</v>
      </c>
      <c r="E462" t="s">
        <v>11</v>
      </c>
      <c r="F462" t="s">
        <v>29</v>
      </c>
      <c r="G462" s="6">
        <v>4024.9343832020995</v>
      </c>
      <c r="H462" s="6">
        <v>4160.1049868766404</v>
      </c>
      <c r="I462" s="6">
        <v>135.17060367454067</v>
      </c>
      <c r="J462" s="5">
        <v>1776</v>
      </c>
    </row>
    <row r="463" spans="1:10" x14ac:dyDescent="0.25">
      <c r="A463" t="s">
        <v>92</v>
      </c>
      <c r="B463" s="5">
        <v>545400.82999999996</v>
      </c>
      <c r="C463" s="5">
        <v>4124900.36</v>
      </c>
      <c r="D463" s="5">
        <v>1864.25</v>
      </c>
      <c r="E463" t="s">
        <v>11</v>
      </c>
      <c r="F463" t="s">
        <v>29</v>
      </c>
      <c r="G463" s="6">
        <v>4160.1049868766404</v>
      </c>
      <c r="H463" s="6">
        <v>4342.847769028871</v>
      </c>
      <c r="I463" s="6">
        <v>182.74278215223097</v>
      </c>
      <c r="J463" s="5">
        <v>1776</v>
      </c>
    </row>
    <row r="464" spans="1:10" x14ac:dyDescent="0.25">
      <c r="A464" t="s">
        <v>92</v>
      </c>
      <c r="B464" s="5">
        <v>545400.82999999996</v>
      </c>
      <c r="C464" s="5">
        <v>4124900.36</v>
      </c>
      <c r="D464" s="5">
        <v>1864.25</v>
      </c>
      <c r="E464" t="s">
        <v>9</v>
      </c>
      <c r="F464" t="s">
        <v>5</v>
      </c>
      <c r="G464" s="6">
        <v>4342.847769028871</v>
      </c>
      <c r="H464" s="6">
        <v>4680.1181102362207</v>
      </c>
      <c r="I464" s="6">
        <v>337.27034120734908</v>
      </c>
      <c r="J464" s="5">
        <v>1776</v>
      </c>
    </row>
    <row r="465" spans="1:10" x14ac:dyDescent="0.25">
      <c r="A465" t="s">
        <v>92</v>
      </c>
      <c r="B465" s="5">
        <v>545400.82999999996</v>
      </c>
      <c r="C465" s="5">
        <v>4124900.36</v>
      </c>
      <c r="D465" s="5">
        <v>1864.25</v>
      </c>
      <c r="E465" t="s">
        <v>9</v>
      </c>
      <c r="F465" t="s">
        <v>5</v>
      </c>
      <c r="G465" s="6">
        <v>4680.1181102362207</v>
      </c>
      <c r="H465" s="6">
        <v>4759.8425196850394</v>
      </c>
      <c r="I465" s="6">
        <v>79.724409448818889</v>
      </c>
      <c r="J465" s="5">
        <v>1776</v>
      </c>
    </row>
    <row r="466" spans="1:10" x14ac:dyDescent="0.25">
      <c r="A466" t="s">
        <v>92</v>
      </c>
      <c r="B466" s="5">
        <v>545400.82999999996</v>
      </c>
      <c r="C466" s="5">
        <v>4124900.36</v>
      </c>
      <c r="D466" s="5">
        <v>1864.25</v>
      </c>
      <c r="E466" t="s">
        <v>4</v>
      </c>
      <c r="F466" t="s">
        <v>5</v>
      </c>
      <c r="G466" s="6">
        <v>4759.8425196850394</v>
      </c>
      <c r="H466" s="6">
        <v>5200.1312335958</v>
      </c>
      <c r="I466" s="6">
        <v>440.28871391076109</v>
      </c>
      <c r="J466" s="5">
        <v>1776</v>
      </c>
    </row>
    <row r="467" spans="1:10" x14ac:dyDescent="0.25">
      <c r="A467" t="s">
        <v>92</v>
      </c>
      <c r="B467" s="5">
        <v>545400.82999999996</v>
      </c>
      <c r="C467" s="5">
        <v>4124900.36</v>
      </c>
      <c r="D467" s="5">
        <v>1864.25</v>
      </c>
      <c r="E467" t="s">
        <v>9</v>
      </c>
      <c r="F467" t="s">
        <v>7</v>
      </c>
      <c r="G467" s="6">
        <v>5200.1312335958</v>
      </c>
      <c r="H467" s="6">
        <v>5245.0787401574798</v>
      </c>
      <c r="I467" s="6">
        <v>44.947506561679788</v>
      </c>
      <c r="J467" s="5">
        <v>1776</v>
      </c>
    </row>
    <row r="468" spans="1:10" x14ac:dyDescent="0.25">
      <c r="A468" t="s">
        <v>92</v>
      </c>
      <c r="B468" s="5">
        <v>545400.82999999996</v>
      </c>
      <c r="C468" s="5">
        <v>4124900.36</v>
      </c>
      <c r="D468" s="5">
        <v>1864.25</v>
      </c>
      <c r="E468" t="s">
        <v>9</v>
      </c>
      <c r="F468" t="s">
        <v>5</v>
      </c>
      <c r="G468" s="6">
        <v>5245.0787401574798</v>
      </c>
      <c r="H468" s="6">
        <v>5254.9212598425192</v>
      </c>
      <c r="I468" s="6">
        <v>9.8425196850393704</v>
      </c>
      <c r="J468" s="5">
        <v>1776</v>
      </c>
    </row>
    <row r="469" spans="1:10" x14ac:dyDescent="0.25">
      <c r="A469" t="s">
        <v>92</v>
      </c>
      <c r="B469" s="5">
        <v>545400.82999999996</v>
      </c>
      <c r="C469" s="5">
        <v>4124900.36</v>
      </c>
      <c r="D469" s="5">
        <v>1864.25</v>
      </c>
      <c r="E469" t="s">
        <v>9</v>
      </c>
      <c r="F469" t="s">
        <v>12</v>
      </c>
      <c r="G469" s="6">
        <v>5254.9212598425192</v>
      </c>
      <c r="H469" s="6">
        <v>5285.1049868766404</v>
      </c>
      <c r="I469" s="6">
        <v>30.183727034120732</v>
      </c>
      <c r="J469" s="5">
        <v>1776</v>
      </c>
    </row>
    <row r="470" spans="1:10" x14ac:dyDescent="0.25">
      <c r="A470" t="s">
        <v>92</v>
      </c>
      <c r="B470" s="5">
        <v>545400.82999999996</v>
      </c>
      <c r="C470" s="5">
        <v>4124900.36</v>
      </c>
      <c r="D470" s="5">
        <v>1864.25</v>
      </c>
      <c r="E470" t="s">
        <v>9</v>
      </c>
      <c r="F470" t="s">
        <v>19</v>
      </c>
      <c r="G470" s="6">
        <v>5285.1049868766404</v>
      </c>
      <c r="H470" s="6">
        <v>5354.9868766404197</v>
      </c>
      <c r="I470" s="6">
        <v>69.881889763779526</v>
      </c>
      <c r="J470" s="5">
        <v>1776</v>
      </c>
    </row>
    <row r="471" spans="1:10" x14ac:dyDescent="0.25">
      <c r="A471" t="s">
        <v>92</v>
      </c>
      <c r="B471" s="5">
        <v>545400.82999999996</v>
      </c>
      <c r="C471" s="5">
        <v>4124900.36</v>
      </c>
      <c r="D471" s="5">
        <v>1864.25</v>
      </c>
      <c r="E471" t="s">
        <v>9</v>
      </c>
      <c r="F471" t="s">
        <v>7</v>
      </c>
      <c r="G471" s="6">
        <v>5354.9868766404197</v>
      </c>
      <c r="H471" s="6">
        <v>5395.0131233595803</v>
      </c>
      <c r="I471" s="6">
        <v>40.026246719160099</v>
      </c>
      <c r="J471" s="5">
        <v>1776</v>
      </c>
    </row>
    <row r="472" spans="1:10" x14ac:dyDescent="0.25">
      <c r="A472" t="s">
        <v>92</v>
      </c>
      <c r="B472" s="5">
        <v>545400.82999999996</v>
      </c>
      <c r="C472" s="5">
        <v>4124900.36</v>
      </c>
      <c r="D472" s="5">
        <v>1864.25</v>
      </c>
      <c r="E472" t="s">
        <v>11</v>
      </c>
      <c r="F472" t="s">
        <v>29</v>
      </c>
      <c r="G472" s="6">
        <v>5395.0131233595803</v>
      </c>
      <c r="H472" s="6">
        <v>5592.847769028871</v>
      </c>
      <c r="I472" s="6">
        <v>197.83464566929132</v>
      </c>
      <c r="J472" s="5">
        <v>1776</v>
      </c>
    </row>
    <row r="473" spans="1:10" x14ac:dyDescent="0.25">
      <c r="A473" t="s">
        <v>92</v>
      </c>
      <c r="B473" s="5">
        <v>545400.82999999996</v>
      </c>
      <c r="C473" s="5">
        <v>4124900.36</v>
      </c>
      <c r="D473" s="5">
        <v>1864.25</v>
      </c>
      <c r="E473" t="s">
        <v>9</v>
      </c>
      <c r="F473" t="s">
        <v>24</v>
      </c>
      <c r="G473" s="6">
        <v>5592.847769028871</v>
      </c>
      <c r="H473" s="6">
        <v>5609.9081364829399</v>
      </c>
      <c r="I473" s="6">
        <v>17.060367454068242</v>
      </c>
      <c r="J473" s="5">
        <v>1776</v>
      </c>
    </row>
    <row r="474" spans="1:10" x14ac:dyDescent="0.25">
      <c r="A474" t="s">
        <v>92</v>
      </c>
      <c r="B474" s="5">
        <v>545400.82999999996</v>
      </c>
      <c r="C474" s="5">
        <v>4124900.36</v>
      </c>
      <c r="D474" s="5">
        <v>1864.25</v>
      </c>
      <c r="E474" t="s">
        <v>11</v>
      </c>
      <c r="F474" t="s">
        <v>29</v>
      </c>
      <c r="G474" s="6">
        <v>5609.9081364829399</v>
      </c>
      <c r="H474" s="6">
        <v>6100.0656167978996</v>
      </c>
      <c r="I474" s="6">
        <v>490.15748031496065</v>
      </c>
      <c r="J474" s="5">
        <v>1776</v>
      </c>
    </row>
    <row r="475" spans="1:10" x14ac:dyDescent="0.25">
      <c r="A475" t="s">
        <v>92</v>
      </c>
      <c r="B475" s="5">
        <v>545400.82999999996</v>
      </c>
      <c r="C475" s="5">
        <v>4124900.36</v>
      </c>
      <c r="D475" s="5">
        <v>1864.25</v>
      </c>
      <c r="E475" t="s">
        <v>11</v>
      </c>
      <c r="F475" t="s">
        <v>29</v>
      </c>
      <c r="G475" s="6">
        <v>6100.0656167978996</v>
      </c>
      <c r="H475" s="6">
        <v>8272.9658792650916</v>
      </c>
      <c r="I475" s="6">
        <v>2172.9002624671912</v>
      </c>
      <c r="J475" s="5">
        <v>1776</v>
      </c>
    </row>
    <row r="476" spans="1:10" x14ac:dyDescent="0.25">
      <c r="A476" t="s">
        <v>92</v>
      </c>
      <c r="B476" s="5">
        <v>545400.82999999996</v>
      </c>
      <c r="C476" s="5">
        <v>4124900.36</v>
      </c>
      <c r="D476" s="5">
        <v>1864.25</v>
      </c>
      <c r="E476" t="s">
        <v>9</v>
      </c>
      <c r="F476" t="s">
        <v>93</v>
      </c>
      <c r="G476" s="6">
        <v>8272.9658792650916</v>
      </c>
      <c r="H476" s="6">
        <v>8518.0446194225715</v>
      </c>
      <c r="I476" s="6">
        <v>245.07874015748033</v>
      </c>
      <c r="J476" s="5">
        <v>1776</v>
      </c>
    </row>
    <row r="477" spans="1:10" x14ac:dyDescent="0.25">
      <c r="A477" t="s">
        <v>92</v>
      </c>
      <c r="B477" s="5">
        <v>545400.82999999996</v>
      </c>
      <c r="C477" s="5">
        <v>4124900.36</v>
      </c>
      <c r="D477" s="5">
        <v>1864.25</v>
      </c>
      <c r="E477" t="s">
        <v>9</v>
      </c>
      <c r="F477" t="s">
        <v>93</v>
      </c>
      <c r="G477" s="6">
        <v>8518.0446194225715</v>
      </c>
      <c r="H477" s="6">
        <v>8575.1312335957991</v>
      </c>
      <c r="I477" s="6">
        <v>57.086614173228341</v>
      </c>
      <c r="J477" s="5">
        <v>1776</v>
      </c>
    </row>
    <row r="478" spans="1:10" x14ac:dyDescent="0.25">
      <c r="A478" t="s">
        <v>92</v>
      </c>
      <c r="B478" s="5">
        <v>545400.82999999996</v>
      </c>
      <c r="C478" s="5">
        <v>4124900.36</v>
      </c>
      <c r="D478" s="5">
        <v>1864.25</v>
      </c>
      <c r="E478" t="s">
        <v>4</v>
      </c>
      <c r="F478" t="s">
        <v>93</v>
      </c>
      <c r="G478" s="6">
        <v>8575.1312335957991</v>
      </c>
      <c r="H478" s="6">
        <v>8648.9501312335942</v>
      </c>
      <c r="I478" s="6">
        <v>73.818897637795274</v>
      </c>
      <c r="J478" s="5">
        <v>1776</v>
      </c>
    </row>
    <row r="479" spans="1:10" x14ac:dyDescent="0.25">
      <c r="A479" t="s">
        <v>92</v>
      </c>
      <c r="B479" s="5">
        <v>545400.82999999996</v>
      </c>
      <c r="C479" s="5">
        <v>4124900.36</v>
      </c>
      <c r="D479" s="5">
        <v>1864.25</v>
      </c>
      <c r="E479" t="s">
        <v>9</v>
      </c>
      <c r="F479" t="s">
        <v>93</v>
      </c>
      <c r="G479" s="6">
        <v>8648.9501312335942</v>
      </c>
      <c r="H479" s="6">
        <v>9609.9081364829381</v>
      </c>
      <c r="I479" s="6">
        <v>960.95800524934373</v>
      </c>
      <c r="J479" s="5">
        <v>1776</v>
      </c>
    </row>
    <row r="480" spans="1:10" x14ac:dyDescent="0.25">
      <c r="A480" t="s">
        <v>92</v>
      </c>
      <c r="B480" s="5">
        <v>545400.82999999996</v>
      </c>
      <c r="C480" s="5">
        <v>4124900.36</v>
      </c>
      <c r="D480" s="5">
        <v>1864.25</v>
      </c>
      <c r="E480" t="s">
        <v>9</v>
      </c>
      <c r="F480" t="s">
        <v>93</v>
      </c>
      <c r="G480" s="6">
        <v>9609.9081364829381</v>
      </c>
      <c r="H480" s="6">
        <v>9757.8740157480297</v>
      </c>
      <c r="I480" s="6">
        <v>147.96587926509187</v>
      </c>
      <c r="J480" s="5">
        <v>1776</v>
      </c>
    </row>
    <row r="481" spans="1:10" x14ac:dyDescent="0.25">
      <c r="A481" t="s">
        <v>92</v>
      </c>
      <c r="B481" s="5">
        <v>545400.82999999996</v>
      </c>
      <c r="C481" s="5">
        <v>4124900.36</v>
      </c>
      <c r="D481" s="5">
        <v>1864.25</v>
      </c>
      <c r="E481" t="s">
        <v>11</v>
      </c>
      <c r="F481" t="s">
        <v>94</v>
      </c>
      <c r="G481" s="6">
        <v>9757.8740157480297</v>
      </c>
      <c r="H481" s="6">
        <v>9878.9370078740158</v>
      </c>
      <c r="I481" s="6">
        <v>121.06299212598424</v>
      </c>
      <c r="J481" s="5">
        <v>1776</v>
      </c>
    </row>
    <row r="482" spans="1:10" x14ac:dyDescent="0.25">
      <c r="A482" t="s">
        <v>92</v>
      </c>
      <c r="B482" s="5">
        <v>545400.82999999996</v>
      </c>
      <c r="C482" s="5">
        <v>4124900.36</v>
      </c>
      <c r="D482" s="5">
        <v>1864.25</v>
      </c>
      <c r="E482" t="s">
        <v>9</v>
      </c>
      <c r="F482" t="s">
        <v>95</v>
      </c>
      <c r="G482" s="6">
        <v>9878.9370078740158</v>
      </c>
      <c r="H482" s="6">
        <v>10229.98687664042</v>
      </c>
      <c r="I482" s="6">
        <v>351.04986876640419</v>
      </c>
      <c r="J482" s="5">
        <v>1776</v>
      </c>
    </row>
    <row r="483" spans="1:10" x14ac:dyDescent="0.25">
      <c r="A483" t="s">
        <v>92</v>
      </c>
      <c r="B483" s="5">
        <v>545400.82999999996</v>
      </c>
      <c r="C483" s="5">
        <v>4124900.36</v>
      </c>
      <c r="D483" s="5">
        <v>1864.25</v>
      </c>
      <c r="E483" t="s">
        <v>11</v>
      </c>
      <c r="F483" t="s">
        <v>93</v>
      </c>
      <c r="G483" s="6">
        <v>10229.98687664042</v>
      </c>
      <c r="H483" s="6">
        <v>10458.005249343831</v>
      </c>
      <c r="I483" s="6">
        <v>228.01837270341207</v>
      </c>
      <c r="J483" s="5">
        <v>1776</v>
      </c>
    </row>
    <row r="484" spans="1:10" x14ac:dyDescent="0.25">
      <c r="A484" t="s">
        <v>92</v>
      </c>
      <c r="B484" s="5">
        <v>545400.82999999996</v>
      </c>
      <c r="C484" s="5">
        <v>4124900.36</v>
      </c>
      <c r="D484" s="5">
        <v>1864.25</v>
      </c>
      <c r="E484" t="s">
        <v>4</v>
      </c>
      <c r="F484" t="s">
        <v>93</v>
      </c>
      <c r="G484" s="6">
        <v>10458.005249343831</v>
      </c>
      <c r="H484" s="6">
        <v>11084.973753280839</v>
      </c>
      <c r="I484" s="6">
        <v>626.96850393700777</v>
      </c>
      <c r="J484" s="5">
        <v>1776</v>
      </c>
    </row>
    <row r="485" spans="1:10" x14ac:dyDescent="0.25">
      <c r="A485" t="s">
        <v>92</v>
      </c>
      <c r="B485" s="5">
        <v>545400.82999999996</v>
      </c>
      <c r="C485" s="5">
        <v>4124900.36</v>
      </c>
      <c r="D485" s="5">
        <v>1864.25</v>
      </c>
      <c r="E485" t="s">
        <v>4</v>
      </c>
      <c r="F485" t="s">
        <v>94</v>
      </c>
      <c r="G485" s="6">
        <v>11084.973753280839</v>
      </c>
      <c r="H485" s="6">
        <v>11621.062992125984</v>
      </c>
      <c r="I485" s="6">
        <v>536.08923884514434</v>
      </c>
      <c r="J485" s="5">
        <v>1776</v>
      </c>
    </row>
    <row r="486" spans="1:10" x14ac:dyDescent="0.25">
      <c r="A486" t="s">
        <v>92</v>
      </c>
      <c r="B486" s="5">
        <v>545400.82999999996</v>
      </c>
      <c r="C486" s="5">
        <v>4124900.36</v>
      </c>
      <c r="D486" s="5">
        <v>1864.25</v>
      </c>
      <c r="E486" t="s">
        <v>4</v>
      </c>
      <c r="F486" t="s">
        <v>93</v>
      </c>
      <c r="G486" s="6">
        <v>11621.062992125984</v>
      </c>
      <c r="H486" s="6">
        <v>11846.128608923884</v>
      </c>
      <c r="I486" s="6">
        <v>225.06561679790022</v>
      </c>
      <c r="J486" s="5">
        <v>1776</v>
      </c>
    </row>
    <row r="487" spans="1:10" x14ac:dyDescent="0.25">
      <c r="A487" t="s">
        <v>92</v>
      </c>
      <c r="B487" s="5">
        <v>545400.82999999996</v>
      </c>
      <c r="C487" s="5">
        <v>4124900.36</v>
      </c>
      <c r="D487" s="5">
        <v>1864.25</v>
      </c>
      <c r="E487" t="s">
        <v>11</v>
      </c>
      <c r="F487" t="s">
        <v>96</v>
      </c>
      <c r="G487" s="6">
        <v>11846.128608923884</v>
      </c>
      <c r="H487" s="6">
        <v>12044.947506561679</v>
      </c>
      <c r="I487" s="6">
        <v>198.81889763779526</v>
      </c>
      <c r="J487" s="5">
        <v>1776</v>
      </c>
    </row>
    <row r="488" spans="1:10" x14ac:dyDescent="0.25">
      <c r="A488" t="s">
        <v>92</v>
      </c>
      <c r="B488" s="5">
        <v>545400.82999999996</v>
      </c>
      <c r="C488" s="5">
        <v>4124900.36</v>
      </c>
      <c r="D488" s="5">
        <v>1864.25</v>
      </c>
      <c r="E488" t="s">
        <v>11</v>
      </c>
      <c r="F488" t="s">
        <v>94</v>
      </c>
      <c r="G488" s="6">
        <v>12044.947506561679</v>
      </c>
      <c r="H488" s="6">
        <v>12164.041994750656</v>
      </c>
      <c r="I488" s="6">
        <v>119.09448818897636</v>
      </c>
      <c r="J488" s="5">
        <v>1776</v>
      </c>
    </row>
    <row r="489" spans="1:10" x14ac:dyDescent="0.25">
      <c r="A489" t="s">
        <v>92</v>
      </c>
      <c r="B489" s="5">
        <v>545400.82999999996</v>
      </c>
      <c r="C489" s="5">
        <v>4124900.36</v>
      </c>
      <c r="D489" s="5">
        <v>1864.25</v>
      </c>
      <c r="E489" t="s">
        <v>9</v>
      </c>
      <c r="F489" t="s">
        <v>93</v>
      </c>
      <c r="G489" s="6">
        <v>12164.041994750656</v>
      </c>
      <c r="H489" s="6">
        <v>12515.09186351706</v>
      </c>
      <c r="I489" s="6">
        <v>351.04986876640419</v>
      </c>
      <c r="J489" s="5">
        <v>1776</v>
      </c>
    </row>
    <row r="490" spans="1:10" x14ac:dyDescent="0.25">
      <c r="A490" t="s">
        <v>92</v>
      </c>
      <c r="B490" s="5">
        <v>545400.82999999996</v>
      </c>
      <c r="C490" s="5">
        <v>4124900.36</v>
      </c>
      <c r="D490" s="5">
        <v>1864.25</v>
      </c>
      <c r="E490" t="s">
        <v>9</v>
      </c>
      <c r="F490" t="s">
        <v>94</v>
      </c>
      <c r="G490" s="6">
        <v>12515.09186351706</v>
      </c>
      <c r="H490" s="6">
        <v>12727.034120734907</v>
      </c>
      <c r="I490" s="6">
        <v>211.94225721784775</v>
      </c>
      <c r="J490" s="5">
        <v>1776</v>
      </c>
    </row>
    <row r="491" spans="1:10" x14ac:dyDescent="0.25">
      <c r="A491" t="s">
        <v>92</v>
      </c>
      <c r="B491" s="5">
        <v>545400.82999999996</v>
      </c>
      <c r="C491" s="5">
        <v>4124900.36</v>
      </c>
      <c r="D491" s="5">
        <v>1864.25</v>
      </c>
      <c r="E491" t="s">
        <v>11</v>
      </c>
      <c r="F491" t="s">
        <v>93</v>
      </c>
      <c r="G491" s="6">
        <v>12727.034120734907</v>
      </c>
      <c r="H491" s="6">
        <v>12970.144356955381</v>
      </c>
      <c r="I491" s="6">
        <v>243.11023622047242</v>
      </c>
      <c r="J491" s="5">
        <v>1776</v>
      </c>
    </row>
    <row r="492" spans="1:10" x14ac:dyDescent="0.25">
      <c r="A492" t="s">
        <v>92</v>
      </c>
      <c r="B492" s="5">
        <v>545400.82999999996</v>
      </c>
      <c r="C492" s="5">
        <v>4124900.36</v>
      </c>
      <c r="D492" s="5">
        <v>1864.25</v>
      </c>
      <c r="E492" t="s">
        <v>9</v>
      </c>
      <c r="F492" t="s">
        <v>93</v>
      </c>
      <c r="G492" s="6">
        <v>12970.144356955381</v>
      </c>
      <c r="H492" s="6">
        <v>13405.839895013123</v>
      </c>
      <c r="I492" s="6">
        <v>435.69553805774279</v>
      </c>
      <c r="J492" s="5">
        <v>1776</v>
      </c>
    </row>
    <row r="493" spans="1:10" x14ac:dyDescent="0.25">
      <c r="A493" t="s">
        <v>92</v>
      </c>
      <c r="B493" s="5">
        <v>545400.82999999996</v>
      </c>
      <c r="C493" s="5">
        <v>4124900.36</v>
      </c>
      <c r="D493" s="5">
        <v>1864.25</v>
      </c>
      <c r="E493" t="s">
        <v>4</v>
      </c>
      <c r="F493" t="s">
        <v>93</v>
      </c>
      <c r="G493" s="6">
        <v>13405.839895013123</v>
      </c>
      <c r="H493" s="6">
        <v>13631.889763779527</v>
      </c>
      <c r="I493" s="6">
        <v>226.04986876640422</v>
      </c>
      <c r="J493" s="5">
        <v>1776</v>
      </c>
    </row>
    <row r="494" spans="1:10" x14ac:dyDescent="0.25">
      <c r="A494" t="s">
        <v>92</v>
      </c>
      <c r="B494" s="5">
        <v>545400.82999999996</v>
      </c>
      <c r="C494" s="5">
        <v>4124900.36</v>
      </c>
      <c r="D494" s="5">
        <v>1864.25</v>
      </c>
      <c r="E494" t="s">
        <v>4</v>
      </c>
      <c r="F494" t="s">
        <v>94</v>
      </c>
      <c r="G494" s="6">
        <v>13631.889763779527</v>
      </c>
      <c r="H494" s="6">
        <v>13685.990813648292</v>
      </c>
      <c r="I494" s="6">
        <v>54.101049868766395</v>
      </c>
      <c r="J494" s="5">
        <v>1776</v>
      </c>
    </row>
    <row r="495" spans="1:10" x14ac:dyDescent="0.25">
      <c r="A495" t="s">
        <v>98</v>
      </c>
      <c r="B495" s="5">
        <v>550196.53</v>
      </c>
      <c r="C495" s="5">
        <v>4124975.16</v>
      </c>
      <c r="D495" s="5">
        <v>1998.45</v>
      </c>
      <c r="E495" t="s">
        <v>4</v>
      </c>
      <c r="F495" t="s">
        <v>5</v>
      </c>
      <c r="G495" s="6">
        <v>0</v>
      </c>
      <c r="H495" s="6">
        <v>44.947506561679788</v>
      </c>
      <c r="I495" s="6">
        <v>44.947506561679788</v>
      </c>
      <c r="J495" s="5">
        <v>2107</v>
      </c>
    </row>
    <row r="496" spans="1:10" x14ac:dyDescent="0.25">
      <c r="A496" t="s">
        <v>98</v>
      </c>
      <c r="B496" s="5">
        <v>550196.53</v>
      </c>
      <c r="C496" s="5">
        <v>4124975.16</v>
      </c>
      <c r="D496" s="5">
        <v>1998.45</v>
      </c>
      <c r="E496" t="s">
        <v>4</v>
      </c>
      <c r="F496" t="s">
        <v>13</v>
      </c>
      <c r="G496" s="6">
        <v>44.947506561679788</v>
      </c>
      <c r="H496" s="6">
        <v>104.98687664041994</v>
      </c>
      <c r="I496" s="6">
        <v>60.039370078740156</v>
      </c>
      <c r="J496" s="5">
        <v>2107</v>
      </c>
    </row>
    <row r="497" spans="1:10" x14ac:dyDescent="0.25">
      <c r="A497" t="s">
        <v>98</v>
      </c>
      <c r="B497" s="5">
        <v>550196.53</v>
      </c>
      <c r="C497" s="5">
        <v>4124975.16</v>
      </c>
      <c r="D497" s="5">
        <v>1998.45</v>
      </c>
      <c r="E497" t="s">
        <v>6</v>
      </c>
      <c r="F497" t="s">
        <v>7</v>
      </c>
      <c r="G497" s="6">
        <v>104.98687664041994</v>
      </c>
      <c r="H497" s="6">
        <v>120.07874015748031</v>
      </c>
      <c r="I497" s="6">
        <v>15.091863517060366</v>
      </c>
      <c r="J497" s="5">
        <v>2107</v>
      </c>
    </row>
    <row r="498" spans="1:10" x14ac:dyDescent="0.25">
      <c r="A498" t="s">
        <v>98</v>
      </c>
      <c r="B498" s="5">
        <v>550196.53</v>
      </c>
      <c r="C498" s="5">
        <v>4124975.16</v>
      </c>
      <c r="D498" s="5">
        <v>1998.45</v>
      </c>
      <c r="E498" t="s">
        <v>6</v>
      </c>
      <c r="F498" t="s">
        <v>7</v>
      </c>
      <c r="G498" s="6">
        <v>120.07874015748031</v>
      </c>
      <c r="H498" s="6">
        <v>169.94750656167977</v>
      </c>
      <c r="I498" s="6">
        <v>49.868766404199469</v>
      </c>
      <c r="J498" s="5">
        <v>2107</v>
      </c>
    </row>
    <row r="499" spans="1:10" x14ac:dyDescent="0.25">
      <c r="A499" t="s">
        <v>98</v>
      </c>
      <c r="B499" s="5">
        <v>550196.53</v>
      </c>
      <c r="C499" s="5">
        <v>4124975.16</v>
      </c>
      <c r="D499" s="5">
        <v>1998.45</v>
      </c>
      <c r="E499" t="s">
        <v>6</v>
      </c>
      <c r="F499" t="s">
        <v>7</v>
      </c>
      <c r="G499" s="6">
        <v>169.94750656167977</v>
      </c>
      <c r="H499" s="6">
        <v>419.94750656167975</v>
      </c>
      <c r="I499" s="6">
        <v>250</v>
      </c>
      <c r="J499" s="5">
        <v>2107</v>
      </c>
    </row>
    <row r="500" spans="1:10" x14ac:dyDescent="0.25">
      <c r="A500" t="s">
        <v>98</v>
      </c>
      <c r="B500" s="5">
        <v>550196.53</v>
      </c>
      <c r="C500" s="5">
        <v>4124975.16</v>
      </c>
      <c r="D500" s="5">
        <v>1998.45</v>
      </c>
      <c r="E500" t="s">
        <v>6</v>
      </c>
      <c r="F500" t="s">
        <v>7</v>
      </c>
      <c r="G500" s="6">
        <v>419.94750656167975</v>
      </c>
      <c r="H500" s="6">
        <v>465.87926509186349</v>
      </c>
      <c r="I500" s="6">
        <v>45.931758530183721</v>
      </c>
      <c r="J500" s="5">
        <v>2107</v>
      </c>
    </row>
    <row r="501" spans="1:10" x14ac:dyDescent="0.25">
      <c r="A501" t="s">
        <v>98</v>
      </c>
      <c r="B501" s="5">
        <v>550196.53</v>
      </c>
      <c r="C501" s="5">
        <v>4124975.16</v>
      </c>
      <c r="D501" s="5">
        <v>1998.45</v>
      </c>
      <c r="E501" t="s">
        <v>4</v>
      </c>
      <c r="F501" t="s">
        <v>13</v>
      </c>
      <c r="G501" s="6">
        <v>465.87926509186349</v>
      </c>
      <c r="H501" s="6">
        <v>533.13648293963251</v>
      </c>
      <c r="I501" s="6">
        <v>67.257217847769027</v>
      </c>
      <c r="J501" s="5">
        <v>2107</v>
      </c>
    </row>
    <row r="502" spans="1:10" x14ac:dyDescent="0.25">
      <c r="A502" t="s">
        <v>98</v>
      </c>
      <c r="B502" s="5">
        <v>550196.53</v>
      </c>
      <c r="C502" s="5">
        <v>4124975.16</v>
      </c>
      <c r="D502" s="5">
        <v>1998.45</v>
      </c>
      <c r="E502" t="s">
        <v>4</v>
      </c>
      <c r="F502" t="s">
        <v>5</v>
      </c>
      <c r="G502" s="6">
        <v>533.13648293963251</v>
      </c>
      <c r="H502" s="6">
        <v>914.04199475065616</v>
      </c>
      <c r="I502" s="6">
        <v>380.90551181102359</v>
      </c>
      <c r="J502" s="5">
        <v>2107</v>
      </c>
    </row>
    <row r="503" spans="1:10" x14ac:dyDescent="0.25">
      <c r="A503" t="s">
        <v>98</v>
      </c>
      <c r="B503" s="5">
        <v>550196.53</v>
      </c>
      <c r="C503" s="5">
        <v>4124975.16</v>
      </c>
      <c r="D503" s="5">
        <v>1998.45</v>
      </c>
      <c r="E503" t="s">
        <v>4</v>
      </c>
      <c r="F503" t="s">
        <v>5</v>
      </c>
      <c r="G503" s="6">
        <v>914.04199475065616</v>
      </c>
      <c r="H503" s="6">
        <v>1029.8556430446192</v>
      </c>
      <c r="I503" s="6">
        <v>115.81364829396324</v>
      </c>
      <c r="J503" s="5">
        <v>2107</v>
      </c>
    </row>
    <row r="504" spans="1:10" x14ac:dyDescent="0.25">
      <c r="A504" t="s">
        <v>98</v>
      </c>
      <c r="B504" s="5">
        <v>550196.53</v>
      </c>
      <c r="C504" s="5">
        <v>4124975.16</v>
      </c>
      <c r="D504" s="5">
        <v>1998.45</v>
      </c>
      <c r="E504" t="s">
        <v>4</v>
      </c>
      <c r="F504" t="s">
        <v>10</v>
      </c>
      <c r="G504" s="6">
        <v>1029.8556430446192</v>
      </c>
      <c r="H504" s="6">
        <v>1060.0393700787401</v>
      </c>
      <c r="I504" s="6">
        <v>30.183727034120732</v>
      </c>
      <c r="J504" s="5">
        <v>2107</v>
      </c>
    </row>
    <row r="505" spans="1:10" x14ac:dyDescent="0.25">
      <c r="A505" t="s">
        <v>98</v>
      </c>
      <c r="B505" s="5">
        <v>550196.53</v>
      </c>
      <c r="C505" s="5">
        <v>4124975.16</v>
      </c>
      <c r="D505" s="5">
        <v>1998.45</v>
      </c>
      <c r="E505" t="s">
        <v>6</v>
      </c>
      <c r="F505" t="s">
        <v>7</v>
      </c>
      <c r="G505" s="6">
        <v>1060.0393700787401</v>
      </c>
      <c r="H505" s="6">
        <v>1134.8425196850392</v>
      </c>
      <c r="I505" s="6">
        <v>74.803149606299215</v>
      </c>
      <c r="J505" s="5">
        <v>2107</v>
      </c>
    </row>
    <row r="506" spans="1:10" x14ac:dyDescent="0.25">
      <c r="A506" t="s">
        <v>98</v>
      </c>
      <c r="B506" s="5">
        <v>550196.53</v>
      </c>
      <c r="C506" s="5">
        <v>4124975.16</v>
      </c>
      <c r="D506" s="5">
        <v>1998.45</v>
      </c>
      <c r="E506" t="s">
        <v>6</v>
      </c>
      <c r="F506" t="s">
        <v>7</v>
      </c>
      <c r="G506" s="6">
        <v>1134.8425196850392</v>
      </c>
      <c r="H506" s="6">
        <v>1200.1312335958005</v>
      </c>
      <c r="I506" s="6">
        <v>65.288713910761146</v>
      </c>
      <c r="J506" s="5">
        <v>2107</v>
      </c>
    </row>
    <row r="507" spans="1:10" x14ac:dyDescent="0.25">
      <c r="A507" t="s">
        <v>98</v>
      </c>
      <c r="B507" s="5">
        <v>550196.53</v>
      </c>
      <c r="C507" s="5">
        <v>4124975.16</v>
      </c>
      <c r="D507" s="5">
        <v>1998.45</v>
      </c>
      <c r="E507" t="s">
        <v>6</v>
      </c>
      <c r="F507" t="s">
        <v>7</v>
      </c>
      <c r="G507" s="6">
        <v>1200.1312335958005</v>
      </c>
      <c r="H507" s="6">
        <v>1240.1574803149606</v>
      </c>
      <c r="I507" s="6">
        <v>40.026246719160099</v>
      </c>
      <c r="J507" s="5">
        <v>2107</v>
      </c>
    </row>
    <row r="508" spans="1:10" x14ac:dyDescent="0.25">
      <c r="A508" t="s">
        <v>98</v>
      </c>
      <c r="B508" s="5">
        <v>550196.53</v>
      </c>
      <c r="C508" s="5">
        <v>4124975.16</v>
      </c>
      <c r="D508" s="5">
        <v>1998.45</v>
      </c>
      <c r="E508" t="s">
        <v>11</v>
      </c>
      <c r="F508" t="s">
        <v>99</v>
      </c>
      <c r="G508" s="6">
        <v>1240.1574803149606</v>
      </c>
      <c r="H508" s="6">
        <v>1529.8556430446195</v>
      </c>
      <c r="I508" s="6">
        <v>289.69816272965875</v>
      </c>
      <c r="J508" s="5">
        <v>2107</v>
      </c>
    </row>
    <row r="509" spans="1:10" x14ac:dyDescent="0.25">
      <c r="A509" t="s">
        <v>98</v>
      </c>
      <c r="B509" s="5">
        <v>550196.53</v>
      </c>
      <c r="C509" s="5">
        <v>4124975.16</v>
      </c>
      <c r="D509" s="5">
        <v>1998.45</v>
      </c>
      <c r="E509" t="s">
        <v>11</v>
      </c>
      <c r="F509" t="s">
        <v>12</v>
      </c>
      <c r="G509" s="6">
        <v>1529.8556430446195</v>
      </c>
      <c r="H509" s="6">
        <v>1583.989501312336</v>
      </c>
      <c r="I509" s="6">
        <v>54.133858267716533</v>
      </c>
      <c r="J509" s="5">
        <v>2107</v>
      </c>
    </row>
    <row r="510" spans="1:10" x14ac:dyDescent="0.25">
      <c r="A510" t="s">
        <v>98</v>
      </c>
      <c r="B510" s="5">
        <v>550196.53</v>
      </c>
      <c r="C510" s="5">
        <v>4124975.16</v>
      </c>
      <c r="D510" s="5">
        <v>1998.45</v>
      </c>
      <c r="E510" t="s">
        <v>9</v>
      </c>
      <c r="F510" t="s">
        <v>31</v>
      </c>
      <c r="G510" s="6">
        <v>1583.989501312336</v>
      </c>
      <c r="H510" s="6">
        <v>1660.1049868766404</v>
      </c>
      <c r="I510" s="6">
        <v>76.11548556430445</v>
      </c>
      <c r="J510" s="5">
        <v>2107</v>
      </c>
    </row>
    <row r="511" spans="1:10" x14ac:dyDescent="0.25">
      <c r="A511" t="s">
        <v>98</v>
      </c>
      <c r="B511" s="5">
        <v>550196.53</v>
      </c>
      <c r="C511" s="5">
        <v>4124975.16</v>
      </c>
      <c r="D511" s="5">
        <v>1998.45</v>
      </c>
      <c r="E511" t="s">
        <v>9</v>
      </c>
      <c r="F511" t="s">
        <v>10</v>
      </c>
      <c r="G511" s="6">
        <v>1660.1049868766404</v>
      </c>
      <c r="H511" s="6">
        <v>1751.9685039370079</v>
      </c>
      <c r="I511" s="6">
        <v>91.863517060367442</v>
      </c>
      <c r="J511" s="5">
        <v>2107</v>
      </c>
    </row>
    <row r="512" spans="1:10" x14ac:dyDescent="0.25">
      <c r="A512" t="s">
        <v>98</v>
      </c>
      <c r="B512" s="5">
        <v>550196.53</v>
      </c>
      <c r="C512" s="5">
        <v>4124975.16</v>
      </c>
      <c r="D512" s="5">
        <v>1998.45</v>
      </c>
      <c r="E512" t="s">
        <v>9</v>
      </c>
      <c r="F512" t="s">
        <v>7</v>
      </c>
      <c r="G512" s="6">
        <v>1751.9685039370079</v>
      </c>
      <c r="H512" s="6">
        <v>1844.1601049868766</v>
      </c>
      <c r="I512" s="6">
        <v>92.191601049868765</v>
      </c>
      <c r="J512" s="5">
        <v>2107</v>
      </c>
    </row>
    <row r="513" spans="1:10" x14ac:dyDescent="0.25">
      <c r="A513" t="s">
        <v>98</v>
      </c>
      <c r="B513" s="5">
        <v>550196.53</v>
      </c>
      <c r="C513" s="5">
        <v>4124975.16</v>
      </c>
      <c r="D513" s="5">
        <v>1998.45</v>
      </c>
      <c r="E513" t="s">
        <v>11</v>
      </c>
      <c r="F513" t="s">
        <v>33</v>
      </c>
      <c r="G513" s="6">
        <v>1844.1601049868766</v>
      </c>
      <c r="H513" s="6">
        <v>2040.0262467191599</v>
      </c>
      <c r="I513" s="6">
        <v>195.86614173228347</v>
      </c>
      <c r="J513" s="5">
        <v>2107</v>
      </c>
    </row>
    <row r="514" spans="1:10" x14ac:dyDescent="0.25">
      <c r="A514" t="s">
        <v>98</v>
      </c>
      <c r="B514" s="5">
        <v>550196.53</v>
      </c>
      <c r="C514" s="5">
        <v>4124975.16</v>
      </c>
      <c r="D514" s="5">
        <v>1998.45</v>
      </c>
      <c r="E514" t="s">
        <v>11</v>
      </c>
      <c r="F514" t="s">
        <v>33</v>
      </c>
      <c r="G514" s="6">
        <v>2040.0262467191599</v>
      </c>
      <c r="H514" s="6">
        <v>2259.842519685039</v>
      </c>
      <c r="I514" s="6">
        <v>219.81627296587925</v>
      </c>
      <c r="J514" s="5">
        <v>2107</v>
      </c>
    </row>
    <row r="515" spans="1:10" x14ac:dyDescent="0.25">
      <c r="A515" t="s">
        <v>98</v>
      </c>
      <c r="B515" s="5">
        <v>550196.53</v>
      </c>
      <c r="C515" s="5">
        <v>4124975.16</v>
      </c>
      <c r="D515" s="5">
        <v>1998.45</v>
      </c>
      <c r="E515" t="s">
        <v>11</v>
      </c>
      <c r="F515" t="s">
        <v>12</v>
      </c>
      <c r="G515" s="6">
        <v>2259.842519685039</v>
      </c>
      <c r="H515" s="6">
        <v>2319.8818897637793</v>
      </c>
      <c r="I515" s="6">
        <v>60.039370078740156</v>
      </c>
      <c r="J515" s="5">
        <v>2107</v>
      </c>
    </row>
    <row r="516" spans="1:10" x14ac:dyDescent="0.25">
      <c r="A516" t="s">
        <v>98</v>
      </c>
      <c r="B516" s="5">
        <v>550196.53</v>
      </c>
      <c r="C516" s="5">
        <v>4124975.16</v>
      </c>
      <c r="D516" s="5">
        <v>1998.45</v>
      </c>
      <c r="E516" t="s">
        <v>11</v>
      </c>
      <c r="F516" t="s">
        <v>12</v>
      </c>
      <c r="G516" s="6">
        <v>2319.8818897637793</v>
      </c>
      <c r="H516" s="6">
        <v>2430.1181102362207</v>
      </c>
      <c r="I516" s="6">
        <v>110.23622047244095</v>
      </c>
      <c r="J516" s="5">
        <v>2107</v>
      </c>
    </row>
    <row r="517" spans="1:10" x14ac:dyDescent="0.25">
      <c r="A517" t="s">
        <v>98</v>
      </c>
      <c r="B517" s="5">
        <v>550196.53</v>
      </c>
      <c r="C517" s="5">
        <v>4124975.16</v>
      </c>
      <c r="D517" s="5">
        <v>1998.45</v>
      </c>
      <c r="E517" t="s">
        <v>9</v>
      </c>
      <c r="F517" t="s">
        <v>5</v>
      </c>
      <c r="G517" s="6">
        <v>2430.1181102362207</v>
      </c>
      <c r="H517" s="6">
        <v>3139.1076115485562</v>
      </c>
      <c r="I517" s="6">
        <v>708.98950131233596</v>
      </c>
      <c r="J517" s="5">
        <v>2107</v>
      </c>
    </row>
    <row r="518" spans="1:10" x14ac:dyDescent="0.25">
      <c r="A518" t="s">
        <v>98</v>
      </c>
      <c r="B518" s="5">
        <v>550196.53</v>
      </c>
      <c r="C518" s="5">
        <v>4124975.16</v>
      </c>
      <c r="D518" s="5">
        <v>1998.45</v>
      </c>
      <c r="E518" t="s">
        <v>9</v>
      </c>
      <c r="F518" t="s">
        <v>100</v>
      </c>
      <c r="G518" s="6">
        <v>3139.1076115485562</v>
      </c>
      <c r="H518" s="6">
        <v>3182.0866141732281</v>
      </c>
      <c r="I518" s="6">
        <v>42.979002624671914</v>
      </c>
      <c r="J518" s="5">
        <v>2107</v>
      </c>
    </row>
    <row r="519" spans="1:10" x14ac:dyDescent="0.25">
      <c r="A519" t="s">
        <v>98</v>
      </c>
      <c r="B519" s="5">
        <v>550196.53</v>
      </c>
      <c r="C519" s="5">
        <v>4124975.16</v>
      </c>
      <c r="D519" s="5">
        <v>1998.45</v>
      </c>
      <c r="E519" t="s">
        <v>11</v>
      </c>
      <c r="F519" t="s">
        <v>12</v>
      </c>
      <c r="G519" s="6">
        <v>3182.0866141732281</v>
      </c>
      <c r="H519" s="6">
        <v>3270.0131233595798</v>
      </c>
      <c r="I519" s="6">
        <v>87.926509186351709</v>
      </c>
      <c r="J519" s="5">
        <v>2107</v>
      </c>
    </row>
    <row r="520" spans="1:10" x14ac:dyDescent="0.25">
      <c r="A520" t="s">
        <v>98</v>
      </c>
      <c r="B520" s="5">
        <v>550196.53</v>
      </c>
      <c r="C520" s="5">
        <v>4124975.16</v>
      </c>
      <c r="D520" s="5">
        <v>1998.45</v>
      </c>
      <c r="E520" t="s">
        <v>11</v>
      </c>
      <c r="F520" t="s">
        <v>12</v>
      </c>
      <c r="G520" s="6">
        <v>3270.0131233595798</v>
      </c>
      <c r="H520" s="6">
        <v>3970.1443569553799</v>
      </c>
      <c r="I520" s="6">
        <v>700.1312335958005</v>
      </c>
      <c r="J520" s="5">
        <v>2107</v>
      </c>
    </row>
    <row r="521" spans="1:10" x14ac:dyDescent="0.25">
      <c r="A521" t="s">
        <v>98</v>
      </c>
      <c r="B521" s="5">
        <v>550196.53</v>
      </c>
      <c r="C521" s="5">
        <v>4124975.16</v>
      </c>
      <c r="D521" s="5">
        <v>1998.45</v>
      </c>
      <c r="E521" t="s">
        <v>11</v>
      </c>
      <c r="F521" t="s">
        <v>101</v>
      </c>
      <c r="G521" s="6">
        <v>3970.1443569553799</v>
      </c>
      <c r="H521" s="6">
        <v>4382.8740157480315</v>
      </c>
      <c r="I521" s="6">
        <v>412.72965879265087</v>
      </c>
      <c r="J521" s="5">
        <v>2107</v>
      </c>
    </row>
    <row r="522" spans="1:10" x14ac:dyDescent="0.25">
      <c r="A522" t="s">
        <v>98</v>
      </c>
      <c r="B522" s="5">
        <v>550196.53</v>
      </c>
      <c r="C522" s="5">
        <v>4124975.16</v>
      </c>
      <c r="D522" s="5">
        <v>1998.45</v>
      </c>
      <c r="E522" t="s">
        <v>11</v>
      </c>
      <c r="F522" t="s">
        <v>12</v>
      </c>
      <c r="G522" s="6">
        <v>4382.8740157480315</v>
      </c>
      <c r="H522" s="6">
        <v>4430.1181102362198</v>
      </c>
      <c r="I522" s="6">
        <v>47.244094488188978</v>
      </c>
      <c r="J522" s="5">
        <v>2107</v>
      </c>
    </row>
    <row r="523" spans="1:10" x14ac:dyDescent="0.25">
      <c r="A523" t="s">
        <v>98</v>
      </c>
      <c r="B523" s="5">
        <v>550196.53</v>
      </c>
      <c r="C523" s="5">
        <v>4124975.16</v>
      </c>
      <c r="D523" s="5">
        <v>1998.45</v>
      </c>
      <c r="E523" t="s">
        <v>11</v>
      </c>
      <c r="F523" t="s">
        <v>33</v>
      </c>
      <c r="G523" s="6">
        <v>4430.1181102362198</v>
      </c>
      <c r="H523" s="6">
        <v>4950.1312335958</v>
      </c>
      <c r="I523" s="6">
        <v>520.01312335958005</v>
      </c>
      <c r="J523" s="5">
        <v>2107</v>
      </c>
    </row>
    <row r="524" spans="1:10" x14ac:dyDescent="0.25">
      <c r="A524" t="s">
        <v>98</v>
      </c>
      <c r="B524" s="5">
        <v>550196.53</v>
      </c>
      <c r="C524" s="5">
        <v>4124975.16</v>
      </c>
      <c r="D524" s="5">
        <v>1998.45</v>
      </c>
      <c r="E524" t="s">
        <v>11</v>
      </c>
      <c r="F524" t="s">
        <v>102</v>
      </c>
      <c r="G524" s="6">
        <v>4950.1312335958</v>
      </c>
      <c r="H524" s="6">
        <v>5470.1443569553803</v>
      </c>
      <c r="I524" s="6">
        <v>520.01312335958005</v>
      </c>
      <c r="J524" s="5">
        <v>2107</v>
      </c>
    </row>
    <row r="525" spans="1:10" x14ac:dyDescent="0.25">
      <c r="A525" t="s">
        <v>98</v>
      </c>
      <c r="B525" s="5">
        <v>550196.53</v>
      </c>
      <c r="C525" s="5">
        <v>4124975.16</v>
      </c>
      <c r="D525" s="5">
        <v>1998.45</v>
      </c>
      <c r="E525" t="s">
        <v>11</v>
      </c>
      <c r="F525" t="s">
        <v>15</v>
      </c>
      <c r="G525" s="6">
        <v>5470.1443569553803</v>
      </c>
      <c r="H525" s="6">
        <v>5600.0656167979005</v>
      </c>
      <c r="I525" s="6">
        <v>129.92125984251967</v>
      </c>
      <c r="J525" s="5">
        <v>2107</v>
      </c>
    </row>
    <row r="526" spans="1:10" x14ac:dyDescent="0.25">
      <c r="A526" t="s">
        <v>98</v>
      </c>
      <c r="B526" s="5">
        <v>550196.53</v>
      </c>
      <c r="C526" s="5">
        <v>4124975.16</v>
      </c>
      <c r="D526" s="5">
        <v>1998.45</v>
      </c>
      <c r="E526" t="s">
        <v>11</v>
      </c>
      <c r="F526" t="s">
        <v>103</v>
      </c>
      <c r="G526" s="6">
        <v>5600.0656167979005</v>
      </c>
      <c r="H526" s="6">
        <v>5984.9081364829399</v>
      </c>
      <c r="I526" s="6">
        <v>384.84251968503935</v>
      </c>
      <c r="J526" s="5">
        <v>2107</v>
      </c>
    </row>
    <row r="527" spans="1:10" x14ac:dyDescent="0.25">
      <c r="A527" t="s">
        <v>98</v>
      </c>
      <c r="B527" s="5">
        <v>550196.53</v>
      </c>
      <c r="C527" s="5">
        <v>4124975.16</v>
      </c>
      <c r="D527" s="5">
        <v>1998.45</v>
      </c>
      <c r="E527" t="s">
        <v>4</v>
      </c>
      <c r="F527" t="s">
        <v>104</v>
      </c>
      <c r="G527" s="6">
        <v>5984.9081364829399</v>
      </c>
      <c r="H527" s="6">
        <v>6200.1312335958</v>
      </c>
      <c r="I527" s="6">
        <v>215.22309711286087</v>
      </c>
      <c r="J527" s="5">
        <v>2107</v>
      </c>
    </row>
    <row r="528" spans="1:10" x14ac:dyDescent="0.25">
      <c r="A528" t="s">
        <v>98</v>
      </c>
      <c r="B528" s="5">
        <v>550196.53</v>
      </c>
      <c r="C528" s="5">
        <v>4124975.16</v>
      </c>
      <c r="D528" s="5">
        <v>1998.45</v>
      </c>
      <c r="E528" t="s">
        <v>11</v>
      </c>
      <c r="F528" t="s">
        <v>105</v>
      </c>
      <c r="G528" s="6">
        <v>6200.1312335958</v>
      </c>
      <c r="H528" s="6">
        <v>6383.858267716535</v>
      </c>
      <c r="I528" s="6">
        <v>183.72703412073488</v>
      </c>
      <c r="J528" s="5">
        <v>2107</v>
      </c>
    </row>
    <row r="529" spans="1:10" x14ac:dyDescent="0.25">
      <c r="A529" t="s">
        <v>98</v>
      </c>
      <c r="B529" s="5">
        <v>550196.53</v>
      </c>
      <c r="C529" s="5">
        <v>4124975.16</v>
      </c>
      <c r="D529" s="5">
        <v>1998.45</v>
      </c>
      <c r="E529" t="s">
        <v>11</v>
      </c>
      <c r="F529" t="s">
        <v>12</v>
      </c>
      <c r="G529" s="6">
        <v>6383.858267716535</v>
      </c>
      <c r="H529" s="6">
        <v>6925.8530183727034</v>
      </c>
      <c r="I529" s="6">
        <v>541.99475065616787</v>
      </c>
      <c r="J529" s="5">
        <v>2107</v>
      </c>
    </row>
    <row r="530" spans="1:10" x14ac:dyDescent="0.25">
      <c r="A530" t="s">
        <v>98</v>
      </c>
      <c r="B530" s="5">
        <v>550196.53</v>
      </c>
      <c r="C530" s="5">
        <v>4124975.16</v>
      </c>
      <c r="D530" s="5">
        <v>1998.45</v>
      </c>
      <c r="E530" t="s">
        <v>9</v>
      </c>
      <c r="F530" t="s">
        <v>106</v>
      </c>
      <c r="G530" s="6">
        <v>6925.8530183727034</v>
      </c>
      <c r="H530" s="6">
        <v>6970.1443569553803</v>
      </c>
      <c r="I530" s="6">
        <v>44.291338582677163</v>
      </c>
      <c r="J530" s="5">
        <v>2107</v>
      </c>
    </row>
    <row r="531" spans="1:10" x14ac:dyDescent="0.25">
      <c r="A531" t="s">
        <v>98</v>
      </c>
      <c r="B531" s="5">
        <v>550196.53</v>
      </c>
      <c r="C531" s="5">
        <v>4124975.16</v>
      </c>
      <c r="D531" s="5">
        <v>1998.45</v>
      </c>
      <c r="E531" t="s">
        <v>11</v>
      </c>
      <c r="F531" t="s">
        <v>12</v>
      </c>
      <c r="G531" s="6">
        <v>6970.1443569553803</v>
      </c>
      <c r="H531" s="6">
        <v>7125.9842519685035</v>
      </c>
      <c r="I531" s="6">
        <v>155.83989501312334</v>
      </c>
      <c r="J531" s="5">
        <v>2107</v>
      </c>
    </row>
    <row r="532" spans="1:10" x14ac:dyDescent="0.25">
      <c r="A532" t="s">
        <v>98</v>
      </c>
      <c r="B532" s="5">
        <v>550196.53</v>
      </c>
      <c r="C532" s="5">
        <v>4124975.16</v>
      </c>
      <c r="D532" s="5">
        <v>1998.45</v>
      </c>
      <c r="E532" t="s">
        <v>9</v>
      </c>
      <c r="F532" t="s">
        <v>107</v>
      </c>
      <c r="G532" s="6">
        <v>7125.9842519685035</v>
      </c>
      <c r="H532" s="6">
        <v>7206.9881889763774</v>
      </c>
      <c r="I532" s="6">
        <v>81.003937007874015</v>
      </c>
      <c r="J532" s="5">
        <v>2107</v>
      </c>
    </row>
    <row r="533" spans="1:10" x14ac:dyDescent="0.25">
      <c r="A533" t="s">
        <v>108</v>
      </c>
      <c r="B533" s="5">
        <v>548242.93999999994</v>
      </c>
      <c r="C533" s="5">
        <v>4127580.93</v>
      </c>
      <c r="D533" s="5">
        <v>1941.58</v>
      </c>
      <c r="E533" t="s">
        <v>4</v>
      </c>
      <c r="F533" t="s">
        <v>5</v>
      </c>
      <c r="G533" s="6">
        <v>0</v>
      </c>
      <c r="H533" s="6">
        <v>80.052493438320198</v>
      </c>
      <c r="I533" s="6">
        <v>80.052493438320198</v>
      </c>
      <c r="J533" s="5">
        <v>1904</v>
      </c>
    </row>
    <row r="534" spans="1:10" x14ac:dyDescent="0.25">
      <c r="A534" t="s">
        <v>108</v>
      </c>
      <c r="B534" s="5">
        <v>548242.93999999994</v>
      </c>
      <c r="C534" s="5">
        <v>4127580.93</v>
      </c>
      <c r="D534" s="5">
        <v>1941.58</v>
      </c>
      <c r="E534" t="s">
        <v>4</v>
      </c>
      <c r="F534" t="s">
        <v>5</v>
      </c>
      <c r="G534" s="6">
        <v>80.052493438320198</v>
      </c>
      <c r="H534" s="6">
        <v>149.93438320209975</v>
      </c>
      <c r="I534" s="6">
        <v>69.881889763779526</v>
      </c>
      <c r="J534" s="5">
        <v>1904</v>
      </c>
    </row>
    <row r="535" spans="1:10" x14ac:dyDescent="0.25">
      <c r="A535" t="s">
        <v>108</v>
      </c>
      <c r="B535" s="5">
        <v>548242.93999999994</v>
      </c>
      <c r="C535" s="5">
        <v>4127580.93</v>
      </c>
      <c r="D535" s="5">
        <v>1941.58</v>
      </c>
      <c r="E535" t="s">
        <v>4</v>
      </c>
      <c r="F535" t="s">
        <v>5</v>
      </c>
      <c r="G535" s="6">
        <v>149.93438320209975</v>
      </c>
      <c r="H535" s="6">
        <v>279.8556430446194</v>
      </c>
      <c r="I535" s="6">
        <v>129.92125984251967</v>
      </c>
      <c r="J535" s="5">
        <v>1904</v>
      </c>
    </row>
    <row r="536" spans="1:10" x14ac:dyDescent="0.25">
      <c r="A536" t="s">
        <v>108</v>
      </c>
      <c r="B536" s="5">
        <v>548242.93999999994</v>
      </c>
      <c r="C536" s="5">
        <v>4127580.93</v>
      </c>
      <c r="D536" s="5">
        <v>1941.58</v>
      </c>
      <c r="E536" t="s">
        <v>6</v>
      </c>
      <c r="F536" t="s">
        <v>7</v>
      </c>
      <c r="G536" s="6">
        <v>279.8556430446194</v>
      </c>
      <c r="H536" s="6">
        <v>299.8687664041995</v>
      </c>
      <c r="I536" s="6">
        <v>20.01312335958005</v>
      </c>
      <c r="J536" s="5">
        <v>1904</v>
      </c>
    </row>
    <row r="537" spans="1:10" x14ac:dyDescent="0.25">
      <c r="A537" t="s">
        <v>108</v>
      </c>
      <c r="B537" s="5">
        <v>548242.93999999994</v>
      </c>
      <c r="C537" s="5">
        <v>4127580.93</v>
      </c>
      <c r="D537" s="5">
        <v>1941.58</v>
      </c>
      <c r="E537" t="s">
        <v>4</v>
      </c>
      <c r="F537" t="s">
        <v>5</v>
      </c>
      <c r="G537" s="6">
        <v>299.8687664041995</v>
      </c>
      <c r="H537" s="6">
        <v>439.96062992125979</v>
      </c>
      <c r="I537" s="6">
        <v>140.09186351706037</v>
      </c>
      <c r="J537" s="5">
        <v>1904</v>
      </c>
    </row>
    <row r="538" spans="1:10" x14ac:dyDescent="0.25">
      <c r="A538" t="s">
        <v>108</v>
      </c>
      <c r="B538" s="5">
        <v>548242.93999999994</v>
      </c>
      <c r="C538" s="5">
        <v>4127580.93</v>
      </c>
      <c r="D538" s="5">
        <v>1941.58</v>
      </c>
      <c r="E538" t="s">
        <v>6</v>
      </c>
      <c r="F538" t="s">
        <v>7</v>
      </c>
      <c r="G538" s="6">
        <v>439.96062992125979</v>
      </c>
      <c r="H538" s="6">
        <v>540.0262467191601</v>
      </c>
      <c r="I538" s="6">
        <v>100.06561679790026</v>
      </c>
      <c r="J538" s="5">
        <v>1904</v>
      </c>
    </row>
    <row r="539" spans="1:10" x14ac:dyDescent="0.25">
      <c r="A539" t="s">
        <v>108</v>
      </c>
      <c r="B539" s="5">
        <v>548242.93999999994</v>
      </c>
      <c r="C539" s="5">
        <v>4127580.93</v>
      </c>
      <c r="D539" s="5">
        <v>1941.58</v>
      </c>
      <c r="E539" t="s">
        <v>4</v>
      </c>
      <c r="F539" t="s">
        <v>5</v>
      </c>
      <c r="G539" s="6">
        <v>540.0262467191601</v>
      </c>
      <c r="H539" s="6">
        <v>720.14435695538054</v>
      </c>
      <c r="I539" s="6">
        <v>180.11811023622045</v>
      </c>
      <c r="J539" s="5">
        <v>1904</v>
      </c>
    </row>
    <row r="540" spans="1:10" x14ac:dyDescent="0.25">
      <c r="A540" t="s">
        <v>108</v>
      </c>
      <c r="B540" s="5">
        <v>548242.93999999994</v>
      </c>
      <c r="C540" s="5">
        <v>4127580.93</v>
      </c>
      <c r="D540" s="5">
        <v>1941.58</v>
      </c>
      <c r="E540" t="s">
        <v>4</v>
      </c>
      <c r="F540" t="s">
        <v>5</v>
      </c>
      <c r="G540" s="6">
        <v>720.14435695538054</v>
      </c>
      <c r="H540" s="6">
        <v>1379.9212598425197</v>
      </c>
      <c r="I540" s="6">
        <v>659.77690288713904</v>
      </c>
      <c r="J540" s="5">
        <v>1904</v>
      </c>
    </row>
    <row r="541" spans="1:10" x14ac:dyDescent="0.25">
      <c r="A541" t="s">
        <v>108</v>
      </c>
      <c r="B541" s="5">
        <v>548242.93999999994</v>
      </c>
      <c r="C541" s="5">
        <v>4127580.93</v>
      </c>
      <c r="D541" s="5">
        <v>1941.58</v>
      </c>
      <c r="E541" t="s">
        <v>6</v>
      </c>
      <c r="F541" t="s">
        <v>7</v>
      </c>
      <c r="G541" s="6">
        <v>1379.9212598425197</v>
      </c>
      <c r="H541" s="6">
        <v>1430.1181102362202</v>
      </c>
      <c r="I541" s="6">
        <v>50.196850393700785</v>
      </c>
      <c r="J541" s="5">
        <v>1904</v>
      </c>
    </row>
    <row r="542" spans="1:10" x14ac:dyDescent="0.25">
      <c r="A542" t="s">
        <v>108</v>
      </c>
      <c r="B542" s="5">
        <v>548242.93999999994</v>
      </c>
      <c r="C542" s="5">
        <v>4127580.93</v>
      </c>
      <c r="D542" s="5">
        <v>1941.58</v>
      </c>
      <c r="E542" t="s">
        <v>11</v>
      </c>
      <c r="F542" t="s">
        <v>12</v>
      </c>
      <c r="G542" s="6">
        <v>1430.1181102362202</v>
      </c>
      <c r="H542" s="6">
        <v>1470.1443569553805</v>
      </c>
      <c r="I542" s="6">
        <v>40.026246719160099</v>
      </c>
      <c r="J542" s="5">
        <v>1904</v>
      </c>
    </row>
    <row r="543" spans="1:10" x14ac:dyDescent="0.25">
      <c r="A543" t="s">
        <v>108</v>
      </c>
      <c r="B543" s="5">
        <v>548242.93999999994</v>
      </c>
      <c r="C543" s="5">
        <v>4127580.93</v>
      </c>
      <c r="D543" s="5">
        <v>1941.58</v>
      </c>
      <c r="E543" t="s">
        <v>6</v>
      </c>
      <c r="F543" t="s">
        <v>7</v>
      </c>
      <c r="G543" s="6">
        <v>1470.1443569553805</v>
      </c>
      <c r="H543" s="6">
        <v>1790.0262467191601</v>
      </c>
      <c r="I543" s="6">
        <v>319.8818897637795</v>
      </c>
      <c r="J543" s="5">
        <v>1904</v>
      </c>
    </row>
    <row r="544" spans="1:10" x14ac:dyDescent="0.25">
      <c r="A544" t="s">
        <v>108</v>
      </c>
      <c r="B544" s="5">
        <v>548242.93999999994</v>
      </c>
      <c r="C544" s="5">
        <v>4127580.93</v>
      </c>
      <c r="D544" s="5">
        <v>1941.58</v>
      </c>
      <c r="E544" t="s">
        <v>9</v>
      </c>
      <c r="F544" t="s">
        <v>7</v>
      </c>
      <c r="G544" s="6">
        <v>1790.0262467191601</v>
      </c>
      <c r="H544" s="6">
        <v>1830.05249343832</v>
      </c>
      <c r="I544" s="6">
        <v>40.026246719160099</v>
      </c>
      <c r="J544" s="5">
        <v>1904</v>
      </c>
    </row>
    <row r="545" spans="1:10" x14ac:dyDescent="0.25">
      <c r="A545" t="s">
        <v>108</v>
      </c>
      <c r="B545" s="5">
        <v>548242.93999999994</v>
      </c>
      <c r="C545" s="5">
        <v>4127580.93</v>
      </c>
      <c r="D545" s="5">
        <v>1941.58</v>
      </c>
      <c r="E545" t="s">
        <v>6</v>
      </c>
      <c r="F545" t="s">
        <v>7</v>
      </c>
      <c r="G545" s="6">
        <v>1830.05249343832</v>
      </c>
      <c r="H545" s="6">
        <v>1939.9606299212596</v>
      </c>
      <c r="I545" s="6">
        <v>109.90813648293963</v>
      </c>
      <c r="J545" s="5">
        <v>1904</v>
      </c>
    </row>
    <row r="546" spans="1:10" x14ac:dyDescent="0.25">
      <c r="A546" t="s">
        <v>108</v>
      </c>
      <c r="B546" s="5">
        <v>548242.93999999994</v>
      </c>
      <c r="C546" s="5">
        <v>4127580.93</v>
      </c>
      <c r="D546" s="5">
        <v>1941.58</v>
      </c>
      <c r="E546" t="s">
        <v>11</v>
      </c>
      <c r="F546" t="s">
        <v>12</v>
      </c>
      <c r="G546" s="6">
        <v>1939.9606299212596</v>
      </c>
      <c r="H546" s="6">
        <v>2149.9343832020995</v>
      </c>
      <c r="I546" s="6">
        <v>209.97375328083987</v>
      </c>
      <c r="J546" s="5">
        <v>1904</v>
      </c>
    </row>
    <row r="547" spans="1:10" x14ac:dyDescent="0.25">
      <c r="A547" t="s">
        <v>108</v>
      </c>
      <c r="B547" s="5">
        <v>548242.93999999994</v>
      </c>
      <c r="C547" s="5">
        <v>4127580.93</v>
      </c>
      <c r="D547" s="5">
        <v>1941.58</v>
      </c>
      <c r="E547" t="s">
        <v>9</v>
      </c>
      <c r="F547" t="s">
        <v>5</v>
      </c>
      <c r="G547" s="6">
        <v>2149.9343832020995</v>
      </c>
      <c r="H547" s="6">
        <v>2759.8425196850394</v>
      </c>
      <c r="I547" s="6">
        <v>609.90813648293965</v>
      </c>
      <c r="J547" s="5">
        <v>1904</v>
      </c>
    </row>
    <row r="548" spans="1:10" x14ac:dyDescent="0.25">
      <c r="A548" t="s">
        <v>108</v>
      </c>
      <c r="B548" s="5">
        <v>548242.93999999994</v>
      </c>
      <c r="C548" s="5">
        <v>4127580.93</v>
      </c>
      <c r="D548" s="5">
        <v>1941.58</v>
      </c>
      <c r="E548" t="s">
        <v>11</v>
      </c>
      <c r="F548" t="s">
        <v>12</v>
      </c>
      <c r="G548" s="6">
        <v>2759.8425196850394</v>
      </c>
      <c r="H548" s="6">
        <v>2970.1443569553803</v>
      </c>
      <c r="I548" s="6">
        <v>210.30183727034117</v>
      </c>
      <c r="J548" s="5">
        <v>1904</v>
      </c>
    </row>
    <row r="549" spans="1:10" x14ac:dyDescent="0.25">
      <c r="A549" t="s">
        <v>108</v>
      </c>
      <c r="B549" s="5">
        <v>548242.93999999994</v>
      </c>
      <c r="C549" s="5">
        <v>4127580.93</v>
      </c>
      <c r="D549" s="5">
        <v>1941.58</v>
      </c>
      <c r="E549" t="s">
        <v>11</v>
      </c>
      <c r="F549" t="s">
        <v>12</v>
      </c>
      <c r="G549" s="6">
        <v>2970.1443569553803</v>
      </c>
      <c r="H549" s="6">
        <v>2990.1574803149606</v>
      </c>
      <c r="I549" s="6">
        <v>20.01312335958005</v>
      </c>
      <c r="J549" s="5">
        <v>1904</v>
      </c>
    </row>
    <row r="550" spans="1:10" x14ac:dyDescent="0.25">
      <c r="A550" t="s">
        <v>108</v>
      </c>
      <c r="B550" s="5">
        <v>548242.93999999994</v>
      </c>
      <c r="C550" s="5">
        <v>4127580.93</v>
      </c>
      <c r="D550" s="5">
        <v>1941.58</v>
      </c>
      <c r="E550" t="s">
        <v>9</v>
      </c>
      <c r="F550" t="s">
        <v>5</v>
      </c>
      <c r="G550" s="6">
        <v>2990.1574803149606</v>
      </c>
      <c r="H550" s="6">
        <v>3365.1574803149606</v>
      </c>
      <c r="I550" s="6">
        <v>375</v>
      </c>
      <c r="J550" s="5">
        <v>1904</v>
      </c>
    </row>
    <row r="551" spans="1:10" x14ac:dyDescent="0.25">
      <c r="A551" t="s">
        <v>108</v>
      </c>
      <c r="B551" s="5">
        <v>548242.93999999994</v>
      </c>
      <c r="C551" s="5">
        <v>4127580.93</v>
      </c>
      <c r="D551" s="5">
        <v>1941.58</v>
      </c>
      <c r="E551" t="s">
        <v>9</v>
      </c>
      <c r="F551" t="s">
        <v>5</v>
      </c>
      <c r="G551" s="6">
        <v>3365.1574803149606</v>
      </c>
      <c r="H551" s="6">
        <v>3524.9343832021</v>
      </c>
      <c r="I551" s="6">
        <v>159.7769028871391</v>
      </c>
      <c r="J551" s="5">
        <v>1904</v>
      </c>
    </row>
    <row r="552" spans="1:10" x14ac:dyDescent="0.25">
      <c r="A552" t="s">
        <v>108</v>
      </c>
      <c r="B552" s="5">
        <v>548242.93999999994</v>
      </c>
      <c r="C552" s="5">
        <v>4127580.93</v>
      </c>
      <c r="D552" s="5">
        <v>1941.58</v>
      </c>
      <c r="E552" t="s">
        <v>11</v>
      </c>
      <c r="F552" t="s">
        <v>12</v>
      </c>
      <c r="G552" s="6">
        <v>3524.9343832021</v>
      </c>
      <c r="H552" s="6">
        <v>3665.0262467191596</v>
      </c>
      <c r="I552" s="6">
        <v>140.09186351706037</v>
      </c>
      <c r="J552" s="5">
        <v>1904</v>
      </c>
    </row>
    <row r="553" spans="1:10" x14ac:dyDescent="0.25">
      <c r="A553" t="s">
        <v>108</v>
      </c>
      <c r="B553" s="5">
        <v>548242.93999999994</v>
      </c>
      <c r="C553" s="5">
        <v>4127580.93</v>
      </c>
      <c r="D553" s="5">
        <v>1941.58</v>
      </c>
      <c r="E553" t="s">
        <v>11</v>
      </c>
      <c r="F553" t="s">
        <v>12</v>
      </c>
      <c r="G553" s="6">
        <v>3665.0262467191596</v>
      </c>
      <c r="H553" s="6">
        <v>3770.0131233595794</v>
      </c>
      <c r="I553" s="6">
        <v>104.98687664041994</v>
      </c>
      <c r="J553" s="5">
        <v>1904</v>
      </c>
    </row>
    <row r="554" spans="1:10" x14ac:dyDescent="0.25">
      <c r="A554" t="s">
        <v>108</v>
      </c>
      <c r="B554" s="5">
        <v>548242.93999999994</v>
      </c>
      <c r="C554" s="5">
        <v>4127580.93</v>
      </c>
      <c r="D554" s="5">
        <v>1941.58</v>
      </c>
      <c r="E554" t="s">
        <v>9</v>
      </c>
      <c r="F554" t="s">
        <v>5</v>
      </c>
      <c r="G554" s="6">
        <v>3770.0131233595794</v>
      </c>
      <c r="H554" s="6">
        <v>4450.1312335958009</v>
      </c>
      <c r="I554" s="6">
        <v>680.11811023622045</v>
      </c>
      <c r="J554" s="5">
        <v>1904</v>
      </c>
    </row>
    <row r="555" spans="1:10" x14ac:dyDescent="0.25">
      <c r="A555" t="s">
        <v>108</v>
      </c>
      <c r="B555" s="5">
        <v>548242.93999999994</v>
      </c>
      <c r="C555" s="5">
        <v>4127580.93</v>
      </c>
      <c r="D555" s="5">
        <v>1941.58</v>
      </c>
      <c r="E555" t="s">
        <v>11</v>
      </c>
      <c r="F555" t="s">
        <v>12</v>
      </c>
      <c r="G555" s="6">
        <v>4450.1312335958009</v>
      </c>
      <c r="H555" s="6">
        <v>4569.8818897637793</v>
      </c>
      <c r="I555" s="6">
        <v>119.750656167979</v>
      </c>
      <c r="J555" s="5">
        <v>1904</v>
      </c>
    </row>
    <row r="556" spans="1:10" x14ac:dyDescent="0.25">
      <c r="A556" t="s">
        <v>108</v>
      </c>
      <c r="B556" s="5">
        <v>548242.93999999994</v>
      </c>
      <c r="C556" s="5">
        <v>4127580.93</v>
      </c>
      <c r="D556" s="5">
        <v>1941.58</v>
      </c>
      <c r="E556" t="s">
        <v>9</v>
      </c>
      <c r="F556" t="s">
        <v>5</v>
      </c>
      <c r="G556" s="6">
        <v>4569.8818897637793</v>
      </c>
      <c r="H556" s="6">
        <v>4704.9868766404197</v>
      </c>
      <c r="I556" s="6">
        <v>135.10498687664042</v>
      </c>
      <c r="J556" s="5">
        <v>1904</v>
      </c>
    </row>
    <row r="557" spans="1:10" x14ac:dyDescent="0.25">
      <c r="A557" t="s">
        <v>109</v>
      </c>
      <c r="B557" s="5">
        <v>541284.85</v>
      </c>
      <c r="C557" s="5">
        <v>4128082.37</v>
      </c>
      <c r="D557" s="5">
        <v>1799.17</v>
      </c>
      <c r="E557" t="s">
        <v>4</v>
      </c>
      <c r="F557" t="s">
        <v>13</v>
      </c>
      <c r="G557" s="6">
        <v>0</v>
      </c>
      <c r="H557" s="6">
        <v>120.07874015748031</v>
      </c>
      <c r="I557" s="6">
        <v>120.07874015748031</v>
      </c>
      <c r="J557" s="5">
        <v>1271</v>
      </c>
    </row>
    <row r="558" spans="1:10" x14ac:dyDescent="0.25">
      <c r="A558" t="s">
        <v>109</v>
      </c>
      <c r="B558" s="5">
        <v>541284.85</v>
      </c>
      <c r="C558" s="5">
        <v>4128082.37</v>
      </c>
      <c r="D558" s="5">
        <v>1799.17</v>
      </c>
      <c r="E558" t="s">
        <v>4</v>
      </c>
      <c r="F558" t="s">
        <v>13</v>
      </c>
      <c r="G558" s="6">
        <v>120.07874015748031</v>
      </c>
      <c r="H558" s="6">
        <v>145.01312335958005</v>
      </c>
      <c r="I558" s="6">
        <v>24.934383202099735</v>
      </c>
      <c r="J558" s="5">
        <v>1271</v>
      </c>
    </row>
    <row r="559" spans="1:10" x14ac:dyDescent="0.25">
      <c r="A559" t="s">
        <v>109</v>
      </c>
      <c r="B559" s="5">
        <v>541284.85</v>
      </c>
      <c r="C559" s="5">
        <v>4128082.37</v>
      </c>
      <c r="D559" s="5">
        <v>1799.17</v>
      </c>
      <c r="E559" t="s">
        <v>6</v>
      </c>
      <c r="F559" t="s">
        <v>19</v>
      </c>
      <c r="G559" s="6">
        <v>145.01312335958005</v>
      </c>
      <c r="H559" s="6">
        <v>180.11811023622045</v>
      </c>
      <c r="I559" s="6">
        <v>35.104986876640417</v>
      </c>
      <c r="J559" s="5">
        <v>1271</v>
      </c>
    </row>
    <row r="560" spans="1:10" x14ac:dyDescent="0.25">
      <c r="A560" t="s">
        <v>109</v>
      </c>
      <c r="B560" s="5">
        <v>541284.85</v>
      </c>
      <c r="C560" s="5">
        <v>4128082.37</v>
      </c>
      <c r="D560" s="5">
        <v>1799.17</v>
      </c>
      <c r="E560" t="s">
        <v>4</v>
      </c>
      <c r="F560" t="s">
        <v>13</v>
      </c>
      <c r="G560" s="6">
        <v>180.11811023622045</v>
      </c>
      <c r="H560" s="6">
        <v>189.96062992125982</v>
      </c>
      <c r="I560" s="6">
        <v>9.8425196850393704</v>
      </c>
      <c r="J560" s="5">
        <v>1271</v>
      </c>
    </row>
    <row r="561" spans="1:10" x14ac:dyDescent="0.25">
      <c r="A561" t="s">
        <v>109</v>
      </c>
      <c r="B561" s="5">
        <v>541284.85</v>
      </c>
      <c r="C561" s="5">
        <v>4128082.37</v>
      </c>
      <c r="D561" s="5">
        <v>1799.17</v>
      </c>
      <c r="E561" t="s">
        <v>6</v>
      </c>
      <c r="F561" t="s">
        <v>7</v>
      </c>
      <c r="G561" s="6">
        <v>189.96062992125982</v>
      </c>
      <c r="H561" s="6">
        <v>220.14435695538054</v>
      </c>
      <c r="I561" s="6">
        <v>30.183727034120732</v>
      </c>
      <c r="J561" s="5">
        <v>1271</v>
      </c>
    </row>
    <row r="562" spans="1:10" x14ac:dyDescent="0.25">
      <c r="A562" t="s">
        <v>109</v>
      </c>
      <c r="B562" s="5">
        <v>541284.85</v>
      </c>
      <c r="C562" s="5">
        <v>4128082.37</v>
      </c>
      <c r="D562" s="5">
        <v>1799.17</v>
      </c>
      <c r="E562" t="s">
        <v>4</v>
      </c>
      <c r="F562" t="s">
        <v>5</v>
      </c>
      <c r="G562" s="6">
        <v>220.14435695538054</v>
      </c>
      <c r="H562" s="6">
        <v>240.15748031496062</v>
      </c>
      <c r="I562" s="6">
        <v>20.01312335958005</v>
      </c>
      <c r="J562" s="5">
        <v>1271</v>
      </c>
    </row>
    <row r="563" spans="1:10" x14ac:dyDescent="0.25">
      <c r="A563" t="s">
        <v>109</v>
      </c>
      <c r="B563" s="5">
        <v>541284.85</v>
      </c>
      <c r="C563" s="5">
        <v>4128082.37</v>
      </c>
      <c r="D563" s="5">
        <v>1799.17</v>
      </c>
      <c r="E563" t="s">
        <v>4</v>
      </c>
      <c r="F563" t="s">
        <v>13</v>
      </c>
      <c r="G563" s="6">
        <v>240.15748031496062</v>
      </c>
      <c r="H563" s="6">
        <v>266.07611548556429</v>
      </c>
      <c r="I563" s="6">
        <v>25.918635170603675</v>
      </c>
      <c r="J563" s="5">
        <v>1271</v>
      </c>
    </row>
    <row r="564" spans="1:10" x14ac:dyDescent="0.25">
      <c r="A564" t="s">
        <v>109</v>
      </c>
      <c r="B564" s="5">
        <v>541284.85</v>
      </c>
      <c r="C564" s="5">
        <v>4128082.37</v>
      </c>
      <c r="D564" s="5">
        <v>1799.17</v>
      </c>
      <c r="E564" t="s">
        <v>6</v>
      </c>
      <c r="F564" t="s">
        <v>19</v>
      </c>
      <c r="G564" s="6">
        <v>266.07611548556429</v>
      </c>
      <c r="H564" s="6">
        <v>290.0262467191601</v>
      </c>
      <c r="I564" s="6">
        <v>23.950131233595798</v>
      </c>
      <c r="J564" s="5">
        <v>1271</v>
      </c>
    </row>
    <row r="565" spans="1:10" x14ac:dyDescent="0.25">
      <c r="A565" t="s">
        <v>109</v>
      </c>
      <c r="B565" s="5">
        <v>541284.85</v>
      </c>
      <c r="C565" s="5">
        <v>4128082.37</v>
      </c>
      <c r="D565" s="5">
        <v>1799.17</v>
      </c>
      <c r="E565" t="s">
        <v>9</v>
      </c>
      <c r="F565" t="s">
        <v>5</v>
      </c>
      <c r="G565" s="6">
        <v>290.0262467191601</v>
      </c>
      <c r="H565" s="6">
        <v>549.86876640419939</v>
      </c>
      <c r="I565" s="6">
        <v>259.84251968503935</v>
      </c>
      <c r="J565" s="5">
        <v>1271</v>
      </c>
    </row>
    <row r="566" spans="1:10" x14ac:dyDescent="0.25">
      <c r="A566" t="s">
        <v>109</v>
      </c>
      <c r="B566" s="5">
        <v>541284.85</v>
      </c>
      <c r="C566" s="5">
        <v>4128082.37</v>
      </c>
      <c r="D566" s="5">
        <v>1799.17</v>
      </c>
      <c r="E566" t="s">
        <v>6</v>
      </c>
      <c r="F566" t="s">
        <v>19</v>
      </c>
      <c r="G566" s="6">
        <v>549.86876640419939</v>
      </c>
      <c r="H566" s="6">
        <v>580.0524934383202</v>
      </c>
      <c r="I566" s="6">
        <v>30.183727034120732</v>
      </c>
      <c r="J566" s="5">
        <v>1271</v>
      </c>
    </row>
    <row r="567" spans="1:10" x14ac:dyDescent="0.25">
      <c r="A567" t="s">
        <v>109</v>
      </c>
      <c r="B567" s="5">
        <v>541284.85</v>
      </c>
      <c r="C567" s="5">
        <v>4128082.37</v>
      </c>
      <c r="D567" s="5">
        <v>1799.17</v>
      </c>
      <c r="E567" t="s">
        <v>11</v>
      </c>
      <c r="F567" t="s">
        <v>18</v>
      </c>
      <c r="G567" s="6">
        <v>580.0524934383202</v>
      </c>
      <c r="H567" s="6">
        <v>629.9212598425197</v>
      </c>
      <c r="I567" s="6">
        <v>49.868766404199469</v>
      </c>
      <c r="J567" s="5">
        <v>1271</v>
      </c>
    </row>
    <row r="568" spans="1:10" x14ac:dyDescent="0.25">
      <c r="A568" t="s">
        <v>109</v>
      </c>
      <c r="B568" s="5">
        <v>541284.85</v>
      </c>
      <c r="C568" s="5">
        <v>4128082.37</v>
      </c>
      <c r="D568" s="5">
        <v>1799.17</v>
      </c>
      <c r="E568" t="s">
        <v>4</v>
      </c>
      <c r="F568" t="s">
        <v>26</v>
      </c>
      <c r="G568" s="6">
        <v>629.9212598425197</v>
      </c>
      <c r="H568" s="6">
        <v>750</v>
      </c>
      <c r="I568" s="6">
        <v>120.07874015748031</v>
      </c>
      <c r="J568" s="5">
        <v>1271</v>
      </c>
    </row>
    <row r="569" spans="1:10" x14ac:dyDescent="0.25">
      <c r="A569" t="s">
        <v>109</v>
      </c>
      <c r="B569" s="5">
        <v>541284.85</v>
      </c>
      <c r="C569" s="5">
        <v>4128082.37</v>
      </c>
      <c r="D569" s="5">
        <v>1799.17</v>
      </c>
      <c r="E569" t="s">
        <v>4</v>
      </c>
      <c r="F569" t="s">
        <v>7</v>
      </c>
      <c r="G569" s="6">
        <v>750</v>
      </c>
      <c r="H569" s="6">
        <v>756.88976377952747</v>
      </c>
      <c r="I569" s="6">
        <v>6.8897637795275593</v>
      </c>
      <c r="J569" s="5">
        <v>1271</v>
      </c>
    </row>
    <row r="570" spans="1:10" x14ac:dyDescent="0.25">
      <c r="A570" t="s">
        <v>109</v>
      </c>
      <c r="B570" s="5">
        <v>541284.85</v>
      </c>
      <c r="C570" s="5">
        <v>4128082.37</v>
      </c>
      <c r="D570" s="5">
        <v>1799.17</v>
      </c>
      <c r="E570" t="s">
        <v>6</v>
      </c>
      <c r="F570" t="s">
        <v>7</v>
      </c>
      <c r="G570" s="6">
        <v>756.88976377952747</v>
      </c>
      <c r="H570" s="6">
        <v>825.1312335958005</v>
      </c>
      <c r="I570" s="6">
        <v>68.241469816272968</v>
      </c>
      <c r="J570" s="5">
        <v>1271</v>
      </c>
    </row>
    <row r="571" spans="1:10" x14ac:dyDescent="0.25">
      <c r="A571" t="s">
        <v>109</v>
      </c>
      <c r="B571" s="5">
        <v>541284.85</v>
      </c>
      <c r="C571" s="5">
        <v>4128082.37</v>
      </c>
      <c r="D571" s="5">
        <v>1799.17</v>
      </c>
      <c r="E571" t="s">
        <v>4</v>
      </c>
      <c r="F571" t="s">
        <v>26</v>
      </c>
      <c r="G571" s="6">
        <v>825.1312335958005</v>
      </c>
      <c r="H571" s="6">
        <v>870.07874015748018</v>
      </c>
      <c r="I571" s="6">
        <v>44.947506561679788</v>
      </c>
      <c r="J571" s="5">
        <v>1271</v>
      </c>
    </row>
    <row r="572" spans="1:10" x14ac:dyDescent="0.25">
      <c r="A572" t="s">
        <v>109</v>
      </c>
      <c r="B572" s="5">
        <v>541284.85</v>
      </c>
      <c r="C572" s="5">
        <v>4128082.37</v>
      </c>
      <c r="D572" s="5">
        <v>1799.17</v>
      </c>
      <c r="E572" t="s">
        <v>4</v>
      </c>
      <c r="F572" t="s">
        <v>5</v>
      </c>
      <c r="G572" s="6">
        <v>870.07874015748018</v>
      </c>
      <c r="H572" s="6">
        <v>910.10498687664028</v>
      </c>
      <c r="I572" s="6">
        <v>40.026246719160099</v>
      </c>
      <c r="J572" s="5">
        <v>1271</v>
      </c>
    </row>
    <row r="573" spans="1:10" x14ac:dyDescent="0.25">
      <c r="A573" t="s">
        <v>109</v>
      </c>
      <c r="B573" s="5">
        <v>541284.85</v>
      </c>
      <c r="C573" s="5">
        <v>4128082.37</v>
      </c>
      <c r="D573" s="5">
        <v>1799.17</v>
      </c>
      <c r="E573" t="s">
        <v>4</v>
      </c>
      <c r="F573" t="s">
        <v>5</v>
      </c>
      <c r="G573" s="6">
        <v>910.10498687664028</v>
      </c>
      <c r="H573" s="6">
        <v>1332.0209973753281</v>
      </c>
      <c r="I573" s="6">
        <v>421.91601049868763</v>
      </c>
      <c r="J573" s="5">
        <v>1271</v>
      </c>
    </row>
    <row r="574" spans="1:10" x14ac:dyDescent="0.25">
      <c r="A574" t="s">
        <v>109</v>
      </c>
      <c r="B574" s="5">
        <v>541284.85</v>
      </c>
      <c r="C574" s="5">
        <v>4128082.37</v>
      </c>
      <c r="D574" s="5">
        <v>1799.17</v>
      </c>
      <c r="E574" t="s">
        <v>4</v>
      </c>
      <c r="F574" t="s">
        <v>7</v>
      </c>
      <c r="G574" s="6">
        <v>1332.0209973753281</v>
      </c>
      <c r="H574" s="6">
        <v>1340.8792650918633</v>
      </c>
      <c r="I574" s="6">
        <v>8.8582677165354333</v>
      </c>
      <c r="J574" s="5">
        <v>1271</v>
      </c>
    </row>
    <row r="575" spans="1:10" x14ac:dyDescent="0.25">
      <c r="A575" t="s">
        <v>109</v>
      </c>
      <c r="B575" s="5">
        <v>541284.85</v>
      </c>
      <c r="C575" s="5">
        <v>4128082.37</v>
      </c>
      <c r="D575" s="5">
        <v>1799.17</v>
      </c>
      <c r="E575" t="s">
        <v>4</v>
      </c>
      <c r="F575" t="s">
        <v>7</v>
      </c>
      <c r="G575" s="6">
        <v>1340.8792650918633</v>
      </c>
      <c r="H575" s="6">
        <v>1352.0341207349081</v>
      </c>
      <c r="I575" s="6">
        <v>11.154855643044618</v>
      </c>
      <c r="J575" s="5">
        <v>1271</v>
      </c>
    </row>
    <row r="576" spans="1:10" x14ac:dyDescent="0.25">
      <c r="A576" t="s">
        <v>109</v>
      </c>
      <c r="B576" s="5">
        <v>541284.85</v>
      </c>
      <c r="C576" s="5">
        <v>4128082.37</v>
      </c>
      <c r="D576" s="5">
        <v>1799.17</v>
      </c>
      <c r="E576" t="s">
        <v>6</v>
      </c>
      <c r="F576" t="s">
        <v>7</v>
      </c>
      <c r="G576" s="6">
        <v>1352.0341207349081</v>
      </c>
      <c r="H576" s="6">
        <v>1410.1049868766404</v>
      </c>
      <c r="I576" s="6">
        <v>58.070866141732282</v>
      </c>
      <c r="J576" s="5">
        <v>1271</v>
      </c>
    </row>
    <row r="577" spans="1:10" x14ac:dyDescent="0.25">
      <c r="A577" t="s">
        <v>109</v>
      </c>
      <c r="B577" s="5">
        <v>541284.85</v>
      </c>
      <c r="C577" s="5">
        <v>4128082.37</v>
      </c>
      <c r="D577" s="5">
        <v>1799.17</v>
      </c>
      <c r="E577" t="s">
        <v>6</v>
      </c>
      <c r="F577" t="s">
        <v>7</v>
      </c>
      <c r="G577" s="6">
        <v>1410.1049868766404</v>
      </c>
      <c r="H577" s="6">
        <v>1740.1574803149604</v>
      </c>
      <c r="I577" s="6">
        <v>330.0524934383202</v>
      </c>
      <c r="J577" s="5">
        <v>1271</v>
      </c>
    </row>
    <row r="578" spans="1:10" x14ac:dyDescent="0.25">
      <c r="A578" t="s">
        <v>109</v>
      </c>
      <c r="B578" s="5">
        <v>541284.85</v>
      </c>
      <c r="C578" s="5">
        <v>4128082.37</v>
      </c>
      <c r="D578" s="5">
        <v>1799.17</v>
      </c>
      <c r="E578" t="s">
        <v>11</v>
      </c>
      <c r="F578" t="s">
        <v>18</v>
      </c>
      <c r="G578" s="6">
        <v>1740.1574803149604</v>
      </c>
      <c r="H578" s="6">
        <v>1880.9055118110234</v>
      </c>
      <c r="I578" s="6">
        <v>140.74803149606299</v>
      </c>
      <c r="J578" s="5">
        <v>1271</v>
      </c>
    </row>
    <row r="579" spans="1:10" x14ac:dyDescent="0.25">
      <c r="A579" t="s">
        <v>109</v>
      </c>
      <c r="B579" s="5">
        <v>541284.85</v>
      </c>
      <c r="C579" s="5">
        <v>4128082.37</v>
      </c>
      <c r="D579" s="5">
        <v>1799.17</v>
      </c>
      <c r="E579" t="s">
        <v>4</v>
      </c>
      <c r="F579" t="s">
        <v>5</v>
      </c>
      <c r="G579" s="6">
        <v>1880.9055118110234</v>
      </c>
      <c r="H579" s="6">
        <v>1895.9973753280838</v>
      </c>
      <c r="I579" s="6">
        <v>15.091863517060366</v>
      </c>
      <c r="J579" s="5">
        <v>1271</v>
      </c>
    </row>
    <row r="580" spans="1:10" x14ac:dyDescent="0.25">
      <c r="A580" t="s">
        <v>109</v>
      </c>
      <c r="B580" s="5">
        <v>541284.85</v>
      </c>
      <c r="C580" s="5">
        <v>4128082.37</v>
      </c>
      <c r="D580" s="5">
        <v>1799.17</v>
      </c>
      <c r="E580" t="s">
        <v>4</v>
      </c>
      <c r="F580" t="s">
        <v>5</v>
      </c>
      <c r="G580" s="6">
        <v>1895.9973753280838</v>
      </c>
      <c r="H580" s="6">
        <v>1981.9553805774278</v>
      </c>
      <c r="I580" s="6">
        <v>85.958005249343827</v>
      </c>
      <c r="J580" s="5">
        <v>1271</v>
      </c>
    </row>
    <row r="581" spans="1:10" x14ac:dyDescent="0.25">
      <c r="A581" t="s">
        <v>109</v>
      </c>
      <c r="B581" s="5">
        <v>541284.85</v>
      </c>
      <c r="C581" s="5">
        <v>4128082.37</v>
      </c>
      <c r="D581" s="5">
        <v>1799.17</v>
      </c>
      <c r="E581" t="s">
        <v>4</v>
      </c>
      <c r="F581" t="s">
        <v>5</v>
      </c>
      <c r="G581" s="6">
        <v>1981.9553805774278</v>
      </c>
      <c r="H581" s="6">
        <v>2324.1469816272966</v>
      </c>
      <c r="I581" s="6">
        <v>342.19160104986872</v>
      </c>
      <c r="J581" s="5">
        <v>1271</v>
      </c>
    </row>
    <row r="582" spans="1:10" x14ac:dyDescent="0.25">
      <c r="A582" t="s">
        <v>109</v>
      </c>
      <c r="B582" s="5">
        <v>541284.85</v>
      </c>
      <c r="C582" s="5">
        <v>4128082.37</v>
      </c>
      <c r="D582" s="5">
        <v>1799.17</v>
      </c>
      <c r="E582" t="s">
        <v>11</v>
      </c>
      <c r="F582" t="s">
        <v>18</v>
      </c>
      <c r="G582" s="6">
        <v>2324.1469816272966</v>
      </c>
      <c r="H582" s="6">
        <v>2428.1496062992123</v>
      </c>
      <c r="I582" s="6">
        <v>104.00262467191601</v>
      </c>
      <c r="J582" s="5">
        <v>1271</v>
      </c>
    </row>
    <row r="583" spans="1:10" x14ac:dyDescent="0.25">
      <c r="A583" t="s">
        <v>109</v>
      </c>
      <c r="B583" s="5">
        <v>541284.85</v>
      </c>
      <c r="C583" s="5">
        <v>4128082.37</v>
      </c>
      <c r="D583" s="5">
        <v>1799.17</v>
      </c>
      <c r="E583" t="s">
        <v>4</v>
      </c>
      <c r="F583" t="s">
        <v>5</v>
      </c>
      <c r="G583" s="6">
        <v>2428.1496062992123</v>
      </c>
      <c r="H583" s="6">
        <v>2497.0472440944882</v>
      </c>
      <c r="I583" s="6">
        <v>68.897637795275585</v>
      </c>
      <c r="J583" s="5">
        <v>1271</v>
      </c>
    </row>
    <row r="584" spans="1:10" x14ac:dyDescent="0.25">
      <c r="A584" t="s">
        <v>109</v>
      </c>
      <c r="B584" s="5">
        <v>541284.85</v>
      </c>
      <c r="C584" s="5">
        <v>4128082.37</v>
      </c>
      <c r="D584" s="5">
        <v>1799.17</v>
      </c>
      <c r="E584" t="s">
        <v>11</v>
      </c>
      <c r="F584" t="s">
        <v>18</v>
      </c>
      <c r="G584" s="6">
        <v>2497.0472440944882</v>
      </c>
      <c r="H584" s="6">
        <v>2595.1443569553803</v>
      </c>
      <c r="I584" s="6">
        <v>98.097112860892381</v>
      </c>
      <c r="J584" s="5">
        <v>1271</v>
      </c>
    </row>
    <row r="585" spans="1:10" x14ac:dyDescent="0.25">
      <c r="A585" t="s">
        <v>109</v>
      </c>
      <c r="B585" s="5">
        <v>541284.85</v>
      </c>
      <c r="C585" s="5">
        <v>4128082.37</v>
      </c>
      <c r="D585" s="5">
        <v>1799.17</v>
      </c>
      <c r="E585" t="s">
        <v>11</v>
      </c>
      <c r="F585" t="s">
        <v>18</v>
      </c>
      <c r="G585" s="6">
        <v>2595.1443569553803</v>
      </c>
      <c r="H585" s="6">
        <v>3250</v>
      </c>
      <c r="I585" s="6">
        <v>654.85564304461934</v>
      </c>
      <c r="J585" s="5">
        <v>1271</v>
      </c>
    </row>
    <row r="586" spans="1:10" x14ac:dyDescent="0.25">
      <c r="A586" t="s">
        <v>109</v>
      </c>
      <c r="B586" s="5">
        <v>541284.85</v>
      </c>
      <c r="C586" s="5">
        <v>4128082.37</v>
      </c>
      <c r="D586" s="5">
        <v>1799.17</v>
      </c>
      <c r="E586" t="s">
        <v>9</v>
      </c>
      <c r="F586" t="s">
        <v>5</v>
      </c>
      <c r="G586" s="6">
        <v>3250</v>
      </c>
      <c r="H586" s="6">
        <v>3560.0393700787395</v>
      </c>
      <c r="I586" s="6">
        <v>310.03937007874015</v>
      </c>
      <c r="J586" s="5">
        <v>1271</v>
      </c>
    </row>
    <row r="587" spans="1:10" x14ac:dyDescent="0.25">
      <c r="A587" t="s">
        <v>109</v>
      </c>
      <c r="B587" s="5">
        <v>541284.85</v>
      </c>
      <c r="C587" s="5">
        <v>4128082.37</v>
      </c>
      <c r="D587" s="5">
        <v>1799.17</v>
      </c>
      <c r="E587" t="s">
        <v>11</v>
      </c>
      <c r="F587" t="s">
        <v>12</v>
      </c>
      <c r="G587" s="6">
        <v>3560.0393700787395</v>
      </c>
      <c r="H587" s="6">
        <v>3838.9107611548552</v>
      </c>
      <c r="I587" s="6">
        <v>278.87139107611546</v>
      </c>
      <c r="J587" s="5">
        <v>1271</v>
      </c>
    </row>
    <row r="588" spans="1:10" x14ac:dyDescent="0.25">
      <c r="A588" t="s">
        <v>109</v>
      </c>
      <c r="B588" s="5">
        <v>541284.85</v>
      </c>
      <c r="C588" s="5">
        <v>4128082.37</v>
      </c>
      <c r="D588" s="5">
        <v>1799.17</v>
      </c>
      <c r="E588" t="s">
        <v>11</v>
      </c>
      <c r="F588" t="s">
        <v>24</v>
      </c>
      <c r="G588" s="6">
        <v>3838.9107611548552</v>
      </c>
      <c r="H588" s="6">
        <v>4086.9422572178478</v>
      </c>
      <c r="I588" s="6">
        <v>248.03149606299209</v>
      </c>
      <c r="J588" s="5">
        <v>1271</v>
      </c>
    </row>
    <row r="589" spans="1:10" x14ac:dyDescent="0.25">
      <c r="A589" t="s">
        <v>109</v>
      </c>
      <c r="B589" s="5">
        <v>541284.85</v>
      </c>
      <c r="C589" s="5">
        <v>4128082.37</v>
      </c>
      <c r="D589" s="5">
        <v>1799.17</v>
      </c>
      <c r="E589" t="s">
        <v>9</v>
      </c>
      <c r="F589" t="s">
        <v>5</v>
      </c>
      <c r="G589" s="6">
        <v>4086.9422572178478</v>
      </c>
      <c r="H589" s="6">
        <v>4425.8530183727034</v>
      </c>
      <c r="I589" s="6">
        <v>338.91076115485561</v>
      </c>
      <c r="J589" s="5">
        <v>1271</v>
      </c>
    </row>
    <row r="590" spans="1:10" x14ac:dyDescent="0.25">
      <c r="A590" t="s">
        <v>109</v>
      </c>
      <c r="B590" s="5">
        <v>541284.85</v>
      </c>
      <c r="C590" s="5">
        <v>4128082.37</v>
      </c>
      <c r="D590" s="5">
        <v>1799.17</v>
      </c>
      <c r="E590" t="s">
        <v>9</v>
      </c>
      <c r="F590" t="s">
        <v>8</v>
      </c>
      <c r="G590" s="6">
        <v>4425.8530183727034</v>
      </c>
      <c r="H590" s="6">
        <v>4450.1312335958009</v>
      </c>
      <c r="I590" s="6">
        <v>24.278215223097114</v>
      </c>
      <c r="J590" s="5">
        <v>1271</v>
      </c>
    </row>
    <row r="591" spans="1:10" x14ac:dyDescent="0.25">
      <c r="A591" t="s">
        <v>109</v>
      </c>
      <c r="B591" s="5">
        <v>541284.85</v>
      </c>
      <c r="C591" s="5">
        <v>4128082.37</v>
      </c>
      <c r="D591" s="5">
        <v>1799.17</v>
      </c>
      <c r="E591" t="s">
        <v>11</v>
      </c>
      <c r="F591" t="s">
        <v>18</v>
      </c>
      <c r="G591" s="6">
        <v>4450.1312335958009</v>
      </c>
      <c r="H591" s="6">
        <v>4520.0131233595803</v>
      </c>
      <c r="I591" s="6">
        <v>69.881889763779526</v>
      </c>
      <c r="J591" s="5">
        <v>1271</v>
      </c>
    </row>
    <row r="592" spans="1:10" x14ac:dyDescent="0.25">
      <c r="A592" t="s">
        <v>109</v>
      </c>
      <c r="B592" s="5">
        <v>541284.85</v>
      </c>
      <c r="C592" s="5">
        <v>4128082.37</v>
      </c>
      <c r="D592" s="5">
        <v>1799.17</v>
      </c>
      <c r="E592" t="s">
        <v>11</v>
      </c>
      <c r="F592" t="s">
        <v>20</v>
      </c>
      <c r="G592" s="6">
        <v>4520.0131233595803</v>
      </c>
      <c r="H592" s="6">
        <v>4752.9527559055114</v>
      </c>
      <c r="I592" s="6">
        <v>232.93963254593174</v>
      </c>
      <c r="J592" s="5">
        <v>1271</v>
      </c>
    </row>
    <row r="593" spans="1:10" x14ac:dyDescent="0.25">
      <c r="A593" t="s">
        <v>109</v>
      </c>
      <c r="B593" s="5">
        <v>541284.85</v>
      </c>
      <c r="C593" s="5">
        <v>4128082.37</v>
      </c>
      <c r="D593" s="5">
        <v>1799.17</v>
      </c>
      <c r="E593" t="s">
        <v>11</v>
      </c>
      <c r="F593" t="s">
        <v>20</v>
      </c>
      <c r="G593" s="6">
        <v>4752.9527559055114</v>
      </c>
      <c r="H593" s="6">
        <v>5689.9934383202099</v>
      </c>
      <c r="I593" s="6">
        <v>937.04068241469815</v>
      </c>
      <c r="J593" s="5">
        <v>1271</v>
      </c>
    </row>
    <row r="594" spans="1:10" x14ac:dyDescent="0.25">
      <c r="A594" t="s">
        <v>147</v>
      </c>
      <c r="B594" s="5">
        <v>555724.55000000005</v>
      </c>
      <c r="C594" s="5">
        <v>4106388.6</v>
      </c>
      <c r="D594" s="5">
        <v>1657.23</v>
      </c>
      <c r="E594" t="s">
        <v>9</v>
      </c>
      <c r="F594" t="s">
        <v>5</v>
      </c>
      <c r="G594" s="6">
        <v>0</v>
      </c>
      <c r="H594" s="6">
        <v>118.11023622047243</v>
      </c>
      <c r="I594" s="6">
        <v>118.11023622047243</v>
      </c>
      <c r="J594" s="5">
        <v>1211</v>
      </c>
    </row>
    <row r="595" spans="1:10" x14ac:dyDescent="0.25">
      <c r="A595" t="s">
        <v>147</v>
      </c>
      <c r="B595" s="5">
        <v>555724.55000000005</v>
      </c>
      <c r="C595" s="5">
        <v>4106388.6</v>
      </c>
      <c r="D595" s="5">
        <v>1657.23</v>
      </c>
      <c r="E595" t="s">
        <v>16</v>
      </c>
      <c r="F595" t="s">
        <v>7</v>
      </c>
      <c r="G595" s="6">
        <v>118.11023622047243</v>
      </c>
      <c r="H595" s="6">
        <v>268.04461942257217</v>
      </c>
      <c r="I595" s="6">
        <v>149.93438320209975</v>
      </c>
      <c r="J595" s="5">
        <v>1211</v>
      </c>
    </row>
    <row r="596" spans="1:10" x14ac:dyDescent="0.25">
      <c r="A596" t="s">
        <v>147</v>
      </c>
      <c r="B596" s="5">
        <v>555724.55000000005</v>
      </c>
      <c r="C596" s="5">
        <v>4106388.6</v>
      </c>
      <c r="D596" s="5">
        <v>1657.23</v>
      </c>
      <c r="E596" t="s">
        <v>4</v>
      </c>
      <c r="F596" t="s">
        <v>26</v>
      </c>
      <c r="G596" s="6">
        <v>268.04461942257217</v>
      </c>
      <c r="H596" s="6">
        <v>287.07349081364828</v>
      </c>
      <c r="I596" s="6">
        <v>19.028871391076112</v>
      </c>
      <c r="J596" s="5">
        <v>1211</v>
      </c>
    </row>
    <row r="597" spans="1:10" x14ac:dyDescent="0.25">
      <c r="A597" t="s">
        <v>147</v>
      </c>
      <c r="B597" s="5">
        <v>555724.55000000005</v>
      </c>
      <c r="C597" s="5">
        <v>4106388.6</v>
      </c>
      <c r="D597" s="5">
        <v>1657.23</v>
      </c>
      <c r="E597" t="s">
        <v>6</v>
      </c>
      <c r="F597" t="s">
        <v>7</v>
      </c>
      <c r="G597" s="6">
        <v>287.07349081364828</v>
      </c>
      <c r="H597" s="6">
        <v>298.88451443569551</v>
      </c>
      <c r="I597" s="6">
        <v>11.811023622047244</v>
      </c>
      <c r="J597" s="5">
        <v>1211</v>
      </c>
    </row>
    <row r="598" spans="1:10" x14ac:dyDescent="0.25">
      <c r="A598" t="s">
        <v>147</v>
      </c>
      <c r="B598" s="5">
        <v>555724.55000000005</v>
      </c>
      <c r="C598" s="5">
        <v>4106388.6</v>
      </c>
      <c r="D598" s="5">
        <v>1657.23</v>
      </c>
      <c r="E598" t="s">
        <v>4</v>
      </c>
      <c r="F598" t="s">
        <v>119</v>
      </c>
      <c r="G598" s="6">
        <v>298.88451443569551</v>
      </c>
      <c r="H598" s="6">
        <v>338.91076115485561</v>
      </c>
      <c r="I598" s="6">
        <v>40.026246719160099</v>
      </c>
      <c r="J598" s="5">
        <v>1211</v>
      </c>
    </row>
    <row r="599" spans="1:10" x14ac:dyDescent="0.25">
      <c r="A599" t="s">
        <v>147</v>
      </c>
      <c r="B599" s="5">
        <v>555724.55000000005</v>
      </c>
      <c r="C599" s="5">
        <v>4106388.6</v>
      </c>
      <c r="D599" s="5">
        <v>1657.23</v>
      </c>
      <c r="E599" t="s">
        <v>4</v>
      </c>
      <c r="F599" t="s">
        <v>26</v>
      </c>
      <c r="G599" s="6">
        <v>338.91076115485561</v>
      </c>
      <c r="H599" s="6">
        <v>354.00262467191601</v>
      </c>
      <c r="I599" s="6">
        <v>15.091863517060366</v>
      </c>
      <c r="J599" s="5">
        <v>1211</v>
      </c>
    </row>
    <row r="600" spans="1:10" x14ac:dyDescent="0.25">
      <c r="A600" t="s">
        <v>147</v>
      </c>
      <c r="B600" s="5">
        <v>555724.55000000005</v>
      </c>
      <c r="C600" s="5">
        <v>4106388.6</v>
      </c>
      <c r="D600" s="5">
        <v>1657.23</v>
      </c>
      <c r="E600" t="s">
        <v>16</v>
      </c>
      <c r="F600" t="s">
        <v>19</v>
      </c>
      <c r="G600" s="6">
        <v>354.00262467191601</v>
      </c>
      <c r="H600" s="6">
        <v>586.94225721784778</v>
      </c>
      <c r="I600" s="6">
        <v>232.93963254593174</v>
      </c>
      <c r="J600" s="5">
        <v>1211</v>
      </c>
    </row>
    <row r="601" spans="1:10" x14ac:dyDescent="0.25">
      <c r="A601" t="s">
        <v>147</v>
      </c>
      <c r="B601" s="5">
        <v>555724.55000000005</v>
      </c>
      <c r="C601" s="5">
        <v>4106388.6</v>
      </c>
      <c r="D601" s="5">
        <v>1657.23</v>
      </c>
      <c r="E601" t="s">
        <v>6</v>
      </c>
      <c r="F601" t="s">
        <v>7</v>
      </c>
      <c r="G601" s="6">
        <v>586.94225721784778</v>
      </c>
      <c r="H601" s="6">
        <v>648.95013123359581</v>
      </c>
      <c r="I601" s="6">
        <v>62.007874015748023</v>
      </c>
      <c r="J601" s="5">
        <v>1211</v>
      </c>
    </row>
    <row r="602" spans="1:10" x14ac:dyDescent="0.25">
      <c r="A602" t="s">
        <v>147</v>
      </c>
      <c r="B602" s="5">
        <v>555724.55000000005</v>
      </c>
      <c r="C602" s="5">
        <v>4106388.6</v>
      </c>
      <c r="D602" s="5">
        <v>1657.23</v>
      </c>
      <c r="E602" t="s">
        <v>6</v>
      </c>
      <c r="F602" t="s">
        <v>114</v>
      </c>
      <c r="G602" s="6">
        <v>648.95013123359581</v>
      </c>
      <c r="H602" s="6">
        <v>673.88451443569556</v>
      </c>
      <c r="I602" s="6">
        <v>24.934383202099735</v>
      </c>
      <c r="J602" s="5">
        <v>1211</v>
      </c>
    </row>
    <row r="603" spans="1:10" x14ac:dyDescent="0.25">
      <c r="A603" t="s">
        <v>147</v>
      </c>
      <c r="B603" s="5">
        <v>555724.55000000005</v>
      </c>
      <c r="C603" s="5">
        <v>4106388.6</v>
      </c>
      <c r="D603" s="5">
        <v>1657.23</v>
      </c>
      <c r="E603" t="s">
        <v>11</v>
      </c>
      <c r="F603" t="s">
        <v>33</v>
      </c>
      <c r="G603" s="6">
        <v>673.88451443569556</v>
      </c>
      <c r="H603" s="6">
        <v>754.92125984251959</v>
      </c>
      <c r="I603" s="6">
        <v>81.036745406824139</v>
      </c>
      <c r="J603" s="5">
        <v>1211</v>
      </c>
    </row>
    <row r="604" spans="1:10" x14ac:dyDescent="0.25">
      <c r="A604" t="s">
        <v>147</v>
      </c>
      <c r="B604" s="5">
        <v>555724.55000000005</v>
      </c>
      <c r="C604" s="5">
        <v>4106388.6</v>
      </c>
      <c r="D604" s="5">
        <v>1657.23</v>
      </c>
      <c r="E604" t="s">
        <v>11</v>
      </c>
      <c r="F604" t="s">
        <v>33</v>
      </c>
      <c r="G604" s="6">
        <v>754.92125984251959</v>
      </c>
      <c r="H604" s="6">
        <v>792.97900262467181</v>
      </c>
      <c r="I604" s="6">
        <v>38.057742782152225</v>
      </c>
      <c r="J604" s="5">
        <v>1211</v>
      </c>
    </row>
    <row r="605" spans="1:10" x14ac:dyDescent="0.25">
      <c r="A605" t="s">
        <v>147</v>
      </c>
      <c r="B605" s="5">
        <v>555724.55000000005</v>
      </c>
      <c r="C605" s="5">
        <v>4106388.6</v>
      </c>
      <c r="D605" s="5">
        <v>1657.23</v>
      </c>
      <c r="E605" t="s">
        <v>11</v>
      </c>
      <c r="F605" t="s">
        <v>12</v>
      </c>
      <c r="G605" s="6">
        <v>792.97900262467181</v>
      </c>
      <c r="H605" s="6">
        <v>848.09711286089237</v>
      </c>
      <c r="I605" s="6">
        <v>55.118110236220474</v>
      </c>
      <c r="J605" s="5">
        <v>1211</v>
      </c>
    </row>
    <row r="606" spans="1:10" x14ac:dyDescent="0.25">
      <c r="A606" t="s">
        <v>147</v>
      </c>
      <c r="B606" s="5">
        <v>555724.55000000005</v>
      </c>
      <c r="C606" s="5">
        <v>4106388.6</v>
      </c>
      <c r="D606" s="5">
        <v>1657.23</v>
      </c>
      <c r="E606" t="s">
        <v>11</v>
      </c>
      <c r="F606" t="s">
        <v>23</v>
      </c>
      <c r="G606" s="6">
        <v>848.09711286089237</v>
      </c>
      <c r="H606" s="6">
        <v>861.87664041994742</v>
      </c>
      <c r="I606" s="6">
        <v>13.779527559055119</v>
      </c>
      <c r="J606" s="5">
        <v>1211</v>
      </c>
    </row>
    <row r="607" spans="1:10" x14ac:dyDescent="0.25">
      <c r="A607" t="s">
        <v>147</v>
      </c>
      <c r="B607" s="5">
        <v>555724.55000000005</v>
      </c>
      <c r="C607" s="5">
        <v>4106388.6</v>
      </c>
      <c r="D607" s="5">
        <v>1657.23</v>
      </c>
      <c r="E607" t="s">
        <v>4</v>
      </c>
      <c r="F607" t="s">
        <v>80</v>
      </c>
      <c r="G607" s="6">
        <v>861.87664041994742</v>
      </c>
      <c r="H607" s="6">
        <v>1076.1154855643044</v>
      </c>
      <c r="I607" s="6">
        <v>214.23884514435693</v>
      </c>
      <c r="J607" s="5">
        <v>1211</v>
      </c>
    </row>
    <row r="608" spans="1:10" x14ac:dyDescent="0.25">
      <c r="A608" t="s">
        <v>147</v>
      </c>
      <c r="B608" s="5">
        <v>555724.55000000005</v>
      </c>
      <c r="C608" s="5">
        <v>4106388.6</v>
      </c>
      <c r="D608" s="5">
        <v>1657.23</v>
      </c>
      <c r="E608" t="s">
        <v>11</v>
      </c>
      <c r="F608" t="s">
        <v>23</v>
      </c>
      <c r="G608" s="6">
        <v>1076.1154855643044</v>
      </c>
      <c r="H608" s="6">
        <v>1193.8976377952754</v>
      </c>
      <c r="I608" s="6">
        <v>117.78215223097112</v>
      </c>
      <c r="J608" s="5">
        <v>1211</v>
      </c>
    </row>
    <row r="609" spans="1:10" x14ac:dyDescent="0.25">
      <c r="A609" t="s">
        <v>147</v>
      </c>
      <c r="B609" s="5">
        <v>555724.55000000005</v>
      </c>
      <c r="C609" s="5">
        <v>4106388.6</v>
      </c>
      <c r="D609" s="5">
        <v>1657.23</v>
      </c>
      <c r="E609" t="s">
        <v>11</v>
      </c>
      <c r="F609" t="s">
        <v>93</v>
      </c>
      <c r="G609" s="6">
        <v>1193.8976377952754</v>
      </c>
      <c r="H609" s="6">
        <v>1266.0761154855641</v>
      </c>
      <c r="I609" s="6">
        <v>72.178477690288716</v>
      </c>
      <c r="J609" s="5">
        <v>1211</v>
      </c>
    </row>
    <row r="610" spans="1:10" x14ac:dyDescent="0.25">
      <c r="A610" t="s">
        <v>147</v>
      </c>
      <c r="B610" s="5">
        <v>555724.55000000005</v>
      </c>
      <c r="C610" s="5">
        <v>4106388.6</v>
      </c>
      <c r="D610" s="5">
        <v>1657.23</v>
      </c>
      <c r="E610" t="s">
        <v>4</v>
      </c>
      <c r="F610" t="s">
        <v>95</v>
      </c>
      <c r="G610" s="6">
        <v>1266.0761154855641</v>
      </c>
      <c r="H610" s="6">
        <v>1290.0262467191601</v>
      </c>
      <c r="I610" s="6">
        <v>23.950131233595798</v>
      </c>
      <c r="J610" s="5">
        <v>1211</v>
      </c>
    </row>
    <row r="611" spans="1:10" x14ac:dyDescent="0.25">
      <c r="A611" t="s">
        <v>147</v>
      </c>
      <c r="B611" s="5">
        <v>555724.55000000005</v>
      </c>
      <c r="C611" s="5">
        <v>4106388.6</v>
      </c>
      <c r="D611" s="5">
        <v>1657.23</v>
      </c>
      <c r="E611" t="s">
        <v>4</v>
      </c>
      <c r="F611" t="s">
        <v>93</v>
      </c>
      <c r="G611" s="6">
        <v>1290.0262467191601</v>
      </c>
      <c r="H611" s="6">
        <v>1539.0419947506562</v>
      </c>
      <c r="I611" s="6">
        <v>249.01574803149606</v>
      </c>
      <c r="J611" s="5">
        <v>1211</v>
      </c>
    </row>
    <row r="612" spans="1:10" x14ac:dyDescent="0.25">
      <c r="A612" t="s">
        <v>147</v>
      </c>
      <c r="B612" s="5">
        <v>555724.55000000005</v>
      </c>
      <c r="C612" s="5">
        <v>4106388.6</v>
      </c>
      <c r="D612" s="5">
        <v>1657.23</v>
      </c>
      <c r="E612" t="s">
        <v>4</v>
      </c>
      <c r="F612" t="s">
        <v>148</v>
      </c>
      <c r="G612" s="6">
        <v>1539.0419947506562</v>
      </c>
      <c r="H612" s="6">
        <v>2500</v>
      </c>
      <c r="I612" s="6">
        <v>960.95800524934373</v>
      </c>
      <c r="J612" s="5">
        <v>1211</v>
      </c>
    </row>
    <row r="613" spans="1:10" x14ac:dyDescent="0.25">
      <c r="A613" t="s">
        <v>188</v>
      </c>
      <c r="B613" s="5">
        <v>549676.17000000004</v>
      </c>
      <c r="C613" s="5">
        <v>4116492.46</v>
      </c>
      <c r="D613" s="5">
        <v>1748.37</v>
      </c>
      <c r="E613" t="s">
        <v>16</v>
      </c>
      <c r="F613" t="s">
        <v>17</v>
      </c>
      <c r="G613" s="6">
        <v>0</v>
      </c>
      <c r="H613" s="6">
        <v>34.999999999999993</v>
      </c>
      <c r="I613" s="6">
        <v>34.999999999999993</v>
      </c>
      <c r="J613" s="5">
        <v>1521</v>
      </c>
    </row>
    <row r="614" spans="1:10" x14ac:dyDescent="0.25">
      <c r="A614" t="s">
        <v>188</v>
      </c>
      <c r="B614" s="5">
        <v>549676.17000000004</v>
      </c>
      <c r="C614" s="5">
        <v>4116492.46</v>
      </c>
      <c r="D614" s="5">
        <v>1748.37</v>
      </c>
      <c r="E614" t="s">
        <v>4</v>
      </c>
      <c r="F614" t="s">
        <v>8</v>
      </c>
      <c r="G614" s="6">
        <v>34.999999999999993</v>
      </c>
      <c r="H614" s="6">
        <v>50</v>
      </c>
      <c r="I614" s="6">
        <v>15</v>
      </c>
      <c r="J614" s="5">
        <v>1521</v>
      </c>
    </row>
    <row r="615" spans="1:10" x14ac:dyDescent="0.25">
      <c r="A615" t="s">
        <v>188</v>
      </c>
      <c r="B615" s="5">
        <v>549676.17000000004</v>
      </c>
      <c r="C615" s="5">
        <v>4116492.46</v>
      </c>
      <c r="D615" s="5">
        <v>1748.37</v>
      </c>
      <c r="E615" t="s">
        <v>4</v>
      </c>
      <c r="F615" t="s">
        <v>13</v>
      </c>
      <c r="G615" s="6">
        <v>50</v>
      </c>
      <c r="H615" s="6">
        <v>58</v>
      </c>
      <c r="I615" s="6">
        <v>8</v>
      </c>
      <c r="J615" s="5">
        <v>1521</v>
      </c>
    </row>
    <row r="616" spans="1:10" x14ac:dyDescent="0.25">
      <c r="A616" t="s">
        <v>188</v>
      </c>
      <c r="B616" s="5">
        <v>549676.17000000004</v>
      </c>
      <c r="C616" s="5">
        <v>4116492.46</v>
      </c>
      <c r="D616" s="5">
        <v>1748.37</v>
      </c>
      <c r="E616" t="s">
        <v>4</v>
      </c>
      <c r="F616" t="s">
        <v>10</v>
      </c>
      <c r="G616" s="6">
        <v>58</v>
      </c>
      <c r="H616" s="6">
        <v>80</v>
      </c>
      <c r="I616" s="6">
        <v>21.999999999999996</v>
      </c>
      <c r="J616" s="5">
        <v>1521</v>
      </c>
    </row>
    <row r="617" spans="1:10" x14ac:dyDescent="0.25">
      <c r="A617" t="s">
        <v>188</v>
      </c>
      <c r="B617" s="5">
        <v>549676.17000000004</v>
      </c>
      <c r="C617" s="5">
        <v>4116492.46</v>
      </c>
      <c r="D617" s="5">
        <v>1748.37</v>
      </c>
      <c r="E617" t="s">
        <v>4</v>
      </c>
      <c r="F617" t="s">
        <v>5</v>
      </c>
      <c r="G617" s="6">
        <v>80</v>
      </c>
      <c r="H617" s="6">
        <v>120</v>
      </c>
      <c r="I617" s="6">
        <v>40</v>
      </c>
      <c r="J617" s="5">
        <v>1521</v>
      </c>
    </row>
    <row r="618" spans="1:10" x14ac:dyDescent="0.25">
      <c r="A618" t="s">
        <v>188</v>
      </c>
      <c r="B618" s="5">
        <v>549676.17000000004</v>
      </c>
      <c r="C618" s="5">
        <v>4116492.46</v>
      </c>
      <c r="D618" s="5">
        <v>1748.37</v>
      </c>
      <c r="E618" t="s">
        <v>4</v>
      </c>
      <c r="F618" t="s">
        <v>13</v>
      </c>
      <c r="G618" s="6">
        <v>120</v>
      </c>
      <c r="H618" s="6">
        <v>170</v>
      </c>
      <c r="I618" s="6">
        <v>50</v>
      </c>
      <c r="J618" s="5">
        <v>1521</v>
      </c>
    </row>
    <row r="619" spans="1:10" x14ac:dyDescent="0.25">
      <c r="A619" t="s">
        <v>188</v>
      </c>
      <c r="B619" s="5">
        <v>549676.17000000004</v>
      </c>
      <c r="C619" s="5">
        <v>4116492.46</v>
      </c>
      <c r="D619" s="5">
        <v>1748.37</v>
      </c>
      <c r="E619" t="s">
        <v>4</v>
      </c>
      <c r="F619" t="s">
        <v>5</v>
      </c>
      <c r="G619" s="6">
        <v>170</v>
      </c>
      <c r="H619" s="6">
        <v>200</v>
      </c>
      <c r="I619" s="6">
        <v>30</v>
      </c>
      <c r="J619" s="5">
        <v>1521</v>
      </c>
    </row>
    <row r="620" spans="1:10" x14ac:dyDescent="0.25">
      <c r="A620" t="s">
        <v>188</v>
      </c>
      <c r="B620" s="5">
        <v>549676.17000000004</v>
      </c>
      <c r="C620" s="5">
        <v>4116492.46</v>
      </c>
      <c r="D620" s="5">
        <v>1748.37</v>
      </c>
      <c r="E620" t="s">
        <v>4</v>
      </c>
      <c r="F620" t="s">
        <v>13</v>
      </c>
      <c r="G620" s="6">
        <v>200</v>
      </c>
      <c r="H620" s="6">
        <v>300</v>
      </c>
      <c r="I620" s="6">
        <v>100</v>
      </c>
      <c r="J620" s="5">
        <v>1521</v>
      </c>
    </row>
    <row r="621" spans="1:10" x14ac:dyDescent="0.25">
      <c r="A621" t="s">
        <v>188</v>
      </c>
      <c r="B621" s="5">
        <v>549676.17000000004</v>
      </c>
      <c r="C621" s="5">
        <v>4116492.46</v>
      </c>
      <c r="D621" s="5">
        <v>1748.37</v>
      </c>
      <c r="E621" t="s">
        <v>6</v>
      </c>
      <c r="F621" t="s">
        <v>189</v>
      </c>
      <c r="G621" s="6">
        <v>300</v>
      </c>
      <c r="H621" s="6">
        <v>340</v>
      </c>
      <c r="I621" s="6">
        <v>40</v>
      </c>
      <c r="J621" s="5">
        <v>1521</v>
      </c>
    </row>
    <row r="622" spans="1:10" x14ac:dyDescent="0.25">
      <c r="A622" t="s">
        <v>188</v>
      </c>
      <c r="B622" s="5">
        <v>549676.17000000004</v>
      </c>
      <c r="C622" s="5">
        <v>4116492.46</v>
      </c>
      <c r="D622" s="5">
        <v>1748.37</v>
      </c>
      <c r="E622" t="s">
        <v>11</v>
      </c>
      <c r="F622" t="s">
        <v>12</v>
      </c>
      <c r="G622" s="6">
        <v>340</v>
      </c>
      <c r="H622" s="6">
        <v>549.99999999999989</v>
      </c>
      <c r="I622" s="6">
        <v>209.99999999999997</v>
      </c>
      <c r="J622" s="5">
        <v>1521</v>
      </c>
    </row>
    <row r="623" spans="1:10" x14ac:dyDescent="0.25">
      <c r="A623" t="s">
        <v>188</v>
      </c>
      <c r="B623" s="5">
        <v>549676.17000000004</v>
      </c>
      <c r="C623" s="5">
        <v>4116492.46</v>
      </c>
      <c r="D623" s="5">
        <v>1748.37</v>
      </c>
      <c r="E623" t="s">
        <v>9</v>
      </c>
      <c r="F623" t="s">
        <v>5</v>
      </c>
      <c r="G623" s="6">
        <v>549.99999999999989</v>
      </c>
      <c r="H623" s="6">
        <v>849.99999999999989</v>
      </c>
      <c r="I623" s="6">
        <v>300</v>
      </c>
      <c r="J623" s="5">
        <v>1521</v>
      </c>
    </row>
    <row r="624" spans="1:10" x14ac:dyDescent="0.25">
      <c r="A624" t="s">
        <v>188</v>
      </c>
      <c r="B624" s="5">
        <v>549676.17000000004</v>
      </c>
      <c r="C624" s="5">
        <v>4116492.46</v>
      </c>
      <c r="D624" s="5">
        <v>1748.37</v>
      </c>
      <c r="E624" t="s">
        <v>9</v>
      </c>
      <c r="F624" t="s">
        <v>5</v>
      </c>
      <c r="G624" s="6">
        <v>849.99999999999989</v>
      </c>
      <c r="H624" s="6">
        <v>879.99999999999989</v>
      </c>
      <c r="I624" s="6">
        <v>30</v>
      </c>
      <c r="J624" s="5">
        <v>1521</v>
      </c>
    </row>
    <row r="625" spans="1:10" x14ac:dyDescent="0.25">
      <c r="A625" t="s">
        <v>188</v>
      </c>
      <c r="B625" s="5">
        <v>549676.17000000004</v>
      </c>
      <c r="C625" s="5">
        <v>4116492.46</v>
      </c>
      <c r="D625" s="5">
        <v>1748.37</v>
      </c>
      <c r="E625" t="s">
        <v>9</v>
      </c>
      <c r="F625" t="s">
        <v>7</v>
      </c>
      <c r="G625" s="6">
        <v>879.99999999999989</v>
      </c>
      <c r="H625" s="6">
        <v>909.99999999999989</v>
      </c>
      <c r="I625" s="6">
        <v>30</v>
      </c>
      <c r="J625" s="5">
        <v>1521</v>
      </c>
    </row>
    <row r="626" spans="1:10" x14ac:dyDescent="0.25">
      <c r="A626" t="s">
        <v>188</v>
      </c>
      <c r="B626" s="5">
        <v>549676.17000000004</v>
      </c>
      <c r="C626" s="5">
        <v>4116492.46</v>
      </c>
      <c r="D626" s="5">
        <v>1748.37</v>
      </c>
      <c r="E626" t="s">
        <v>9</v>
      </c>
      <c r="F626" t="s">
        <v>5</v>
      </c>
      <c r="G626" s="6">
        <v>909.99999999999989</v>
      </c>
      <c r="H626" s="6">
        <v>980</v>
      </c>
      <c r="I626" s="6">
        <v>69.999999999999986</v>
      </c>
      <c r="J626" s="5">
        <v>1521</v>
      </c>
    </row>
    <row r="627" spans="1:10" x14ac:dyDescent="0.25">
      <c r="A627" t="s">
        <v>188</v>
      </c>
      <c r="B627" s="5">
        <v>549676.17000000004</v>
      </c>
      <c r="C627" s="5">
        <v>4116492.46</v>
      </c>
      <c r="D627" s="5">
        <v>1748.37</v>
      </c>
      <c r="E627" t="s">
        <v>11</v>
      </c>
      <c r="F627" t="s">
        <v>12</v>
      </c>
      <c r="G627" s="6">
        <v>980</v>
      </c>
      <c r="H627" s="6">
        <v>1046</v>
      </c>
      <c r="I627" s="6">
        <v>66</v>
      </c>
      <c r="J627" s="5">
        <v>1521</v>
      </c>
    </row>
    <row r="628" spans="1:10" x14ac:dyDescent="0.25">
      <c r="A628" t="s">
        <v>188</v>
      </c>
      <c r="B628" s="5">
        <v>549676.17000000004</v>
      </c>
      <c r="C628" s="5">
        <v>4116492.46</v>
      </c>
      <c r="D628" s="5">
        <v>1748.37</v>
      </c>
      <c r="E628" t="s">
        <v>11</v>
      </c>
      <c r="F628" t="s">
        <v>12</v>
      </c>
      <c r="G628" s="6">
        <v>1046</v>
      </c>
      <c r="H628" s="6">
        <v>1210</v>
      </c>
      <c r="I628" s="6">
        <v>164</v>
      </c>
      <c r="J628" s="5">
        <v>1521</v>
      </c>
    </row>
    <row r="629" spans="1:10" x14ac:dyDescent="0.25">
      <c r="A629" t="s">
        <v>188</v>
      </c>
      <c r="B629" s="5">
        <v>549676.17000000004</v>
      </c>
      <c r="C629" s="5">
        <v>4116492.46</v>
      </c>
      <c r="D629" s="5">
        <v>1748.37</v>
      </c>
      <c r="E629" t="s">
        <v>11</v>
      </c>
      <c r="F629" t="s">
        <v>33</v>
      </c>
      <c r="G629" s="6">
        <v>1210</v>
      </c>
      <c r="H629" s="6">
        <v>1265</v>
      </c>
      <c r="I629" s="6">
        <v>54.999999999999993</v>
      </c>
      <c r="J629" s="5">
        <v>1521</v>
      </c>
    </row>
    <row r="630" spans="1:10" x14ac:dyDescent="0.25">
      <c r="A630" t="s">
        <v>188</v>
      </c>
      <c r="B630" s="5">
        <v>549676.17000000004</v>
      </c>
      <c r="C630" s="5">
        <v>4116492.46</v>
      </c>
      <c r="D630" s="5">
        <v>1748.37</v>
      </c>
      <c r="E630" t="s">
        <v>11</v>
      </c>
      <c r="F630" t="s">
        <v>12</v>
      </c>
      <c r="G630" s="6">
        <v>1265</v>
      </c>
      <c r="H630" s="6">
        <v>1284.022309711286</v>
      </c>
      <c r="I630" s="6">
        <v>19.022309711286088</v>
      </c>
      <c r="J630" s="5">
        <v>1521</v>
      </c>
    </row>
    <row r="631" spans="1:10" x14ac:dyDescent="0.25">
      <c r="A631" t="s">
        <v>188</v>
      </c>
      <c r="B631" s="5">
        <v>549676.17000000004</v>
      </c>
      <c r="C631" s="5">
        <v>4116492.46</v>
      </c>
      <c r="D631" s="5">
        <v>1748.37</v>
      </c>
      <c r="E631" t="s">
        <v>11</v>
      </c>
      <c r="F631" t="s">
        <v>12</v>
      </c>
      <c r="G631" s="6">
        <v>1284.022309711286</v>
      </c>
      <c r="H631" s="6">
        <v>1316.8307086614172</v>
      </c>
      <c r="I631" s="6">
        <v>32.808398950131235</v>
      </c>
      <c r="J631" s="5">
        <v>1521</v>
      </c>
    </row>
    <row r="632" spans="1:10" x14ac:dyDescent="0.25">
      <c r="A632" t="s">
        <v>188</v>
      </c>
      <c r="B632" s="5">
        <v>549676.17000000004</v>
      </c>
      <c r="C632" s="5">
        <v>4116492.46</v>
      </c>
      <c r="D632" s="5">
        <v>1748.37</v>
      </c>
      <c r="E632" t="s">
        <v>9</v>
      </c>
      <c r="F632" t="s">
        <v>12</v>
      </c>
      <c r="G632" s="6">
        <v>1316.8307086614172</v>
      </c>
      <c r="H632" s="6">
        <v>1320</v>
      </c>
      <c r="I632" s="6">
        <v>3.1692913385826769</v>
      </c>
      <c r="J632" s="5">
        <v>1521</v>
      </c>
    </row>
    <row r="633" spans="1:10" x14ac:dyDescent="0.25">
      <c r="A633" t="s">
        <v>188</v>
      </c>
      <c r="B633" s="5">
        <v>549676.17000000004</v>
      </c>
      <c r="C633" s="5">
        <v>4116492.46</v>
      </c>
      <c r="D633" s="5">
        <v>1748.37</v>
      </c>
      <c r="E633" t="s">
        <v>9</v>
      </c>
      <c r="F633" t="s">
        <v>39</v>
      </c>
      <c r="G633" s="6">
        <v>1320</v>
      </c>
      <c r="H633" s="6">
        <v>1377</v>
      </c>
      <c r="I633" s="6">
        <v>56.999999999999993</v>
      </c>
      <c r="J633" s="5">
        <v>1521</v>
      </c>
    </row>
    <row r="634" spans="1:10" x14ac:dyDescent="0.25">
      <c r="A634" t="s">
        <v>188</v>
      </c>
      <c r="B634" s="5">
        <v>549676.17000000004</v>
      </c>
      <c r="C634" s="5">
        <v>4116492.46</v>
      </c>
      <c r="D634" s="5">
        <v>1748.37</v>
      </c>
      <c r="E634" t="s">
        <v>9</v>
      </c>
      <c r="F634" t="s">
        <v>7</v>
      </c>
      <c r="G634" s="6">
        <v>1377</v>
      </c>
      <c r="H634" s="6">
        <v>1395.5708661417323</v>
      </c>
      <c r="I634" s="6">
        <v>18.570866141732282</v>
      </c>
      <c r="J634" s="5">
        <v>1521</v>
      </c>
    </row>
    <row r="635" spans="1:10" x14ac:dyDescent="0.25">
      <c r="A635" t="s">
        <v>188</v>
      </c>
      <c r="B635" s="5">
        <v>549676.17000000004</v>
      </c>
      <c r="C635" s="5">
        <v>4116492.46</v>
      </c>
      <c r="D635" s="5">
        <v>1748.37</v>
      </c>
      <c r="E635" t="s">
        <v>9</v>
      </c>
      <c r="F635" t="s">
        <v>7</v>
      </c>
      <c r="G635" s="6">
        <v>1395.5708661417323</v>
      </c>
      <c r="H635" s="6">
        <v>1400</v>
      </c>
      <c r="I635" s="6">
        <v>4.4291338582677167</v>
      </c>
      <c r="J635" s="5">
        <v>1521</v>
      </c>
    </row>
    <row r="636" spans="1:10" x14ac:dyDescent="0.25">
      <c r="A636" t="s">
        <v>188</v>
      </c>
      <c r="B636" s="5">
        <v>549676.17000000004</v>
      </c>
      <c r="C636" s="5">
        <v>4116492.46</v>
      </c>
      <c r="D636" s="5">
        <v>1748.37</v>
      </c>
      <c r="E636" t="s">
        <v>9</v>
      </c>
      <c r="F636" t="s">
        <v>166</v>
      </c>
      <c r="G636" s="6">
        <v>1400</v>
      </c>
      <c r="H636" s="6">
        <v>1660</v>
      </c>
      <c r="I636" s="6">
        <v>260</v>
      </c>
      <c r="J636" s="5">
        <v>1521</v>
      </c>
    </row>
    <row r="637" spans="1:10" x14ac:dyDescent="0.25">
      <c r="A637" t="s">
        <v>188</v>
      </c>
      <c r="B637" s="5">
        <v>549676.17000000004</v>
      </c>
      <c r="C637" s="5">
        <v>4116492.46</v>
      </c>
      <c r="D637" s="5">
        <v>1748.37</v>
      </c>
      <c r="E637" t="s">
        <v>9</v>
      </c>
      <c r="F637" t="s">
        <v>8</v>
      </c>
      <c r="G637" s="6">
        <v>1660</v>
      </c>
      <c r="H637" s="6">
        <v>1687.5656167979002</v>
      </c>
      <c r="I637" s="6">
        <v>27.565616797900258</v>
      </c>
      <c r="J637" s="5">
        <v>1521</v>
      </c>
    </row>
    <row r="638" spans="1:10" x14ac:dyDescent="0.25">
      <c r="A638" t="s">
        <v>188</v>
      </c>
      <c r="B638" s="5">
        <v>549676.17000000004</v>
      </c>
      <c r="C638" s="5">
        <v>4116492.46</v>
      </c>
      <c r="D638" s="5">
        <v>1748.37</v>
      </c>
      <c r="E638" t="s">
        <v>9</v>
      </c>
      <c r="F638" t="s">
        <v>8</v>
      </c>
      <c r="G638" s="6">
        <v>1687.5656167979002</v>
      </c>
      <c r="H638" s="6">
        <v>1689.9999999999998</v>
      </c>
      <c r="I638" s="6">
        <v>2.4343832020997374</v>
      </c>
      <c r="J638" s="5">
        <v>1521</v>
      </c>
    </row>
    <row r="639" spans="1:10" x14ac:dyDescent="0.25">
      <c r="A639" t="s">
        <v>188</v>
      </c>
      <c r="B639" s="5">
        <v>549676.17000000004</v>
      </c>
      <c r="C639" s="5">
        <v>4116492.46</v>
      </c>
      <c r="D639" s="5">
        <v>1748.37</v>
      </c>
      <c r="E639" t="s">
        <v>9</v>
      </c>
      <c r="F639" t="s">
        <v>12</v>
      </c>
      <c r="G639" s="6">
        <v>1689.9999999999998</v>
      </c>
      <c r="H639" s="6">
        <v>1746.6207349081365</v>
      </c>
      <c r="I639" s="6">
        <v>56.620734908136477</v>
      </c>
      <c r="J639" s="5">
        <v>1521</v>
      </c>
    </row>
    <row r="640" spans="1:10" x14ac:dyDescent="0.25">
      <c r="A640" t="s">
        <v>188</v>
      </c>
      <c r="B640" s="5">
        <v>549676.17000000004</v>
      </c>
      <c r="C640" s="5">
        <v>4116492.46</v>
      </c>
      <c r="D640" s="5">
        <v>1748.37</v>
      </c>
      <c r="E640" t="s">
        <v>11</v>
      </c>
      <c r="F640" t="s">
        <v>12</v>
      </c>
      <c r="G640" s="6">
        <v>1746.6207349081365</v>
      </c>
      <c r="H640" s="6">
        <v>1979.5603674540682</v>
      </c>
      <c r="I640" s="6">
        <v>232.93963254593174</v>
      </c>
      <c r="J640" s="5">
        <v>1521</v>
      </c>
    </row>
    <row r="641" spans="1:10" x14ac:dyDescent="0.25">
      <c r="A641" t="s">
        <v>188</v>
      </c>
      <c r="B641" s="5">
        <v>549676.17000000004</v>
      </c>
      <c r="C641" s="5">
        <v>4116492.46</v>
      </c>
      <c r="D641" s="5">
        <v>1748.37</v>
      </c>
      <c r="E641" t="s">
        <v>11</v>
      </c>
      <c r="F641" t="s">
        <v>12</v>
      </c>
      <c r="G641" s="6">
        <v>1979.5603674540682</v>
      </c>
      <c r="H641" s="6">
        <v>1985</v>
      </c>
      <c r="I641" s="6">
        <v>5.439632545931758</v>
      </c>
      <c r="J641" s="5">
        <v>1521</v>
      </c>
    </row>
    <row r="642" spans="1:10" x14ac:dyDescent="0.25">
      <c r="A642" t="s">
        <v>188</v>
      </c>
      <c r="B642" s="5">
        <v>549676.17000000004</v>
      </c>
      <c r="C642" s="5">
        <v>4116492.46</v>
      </c>
      <c r="D642" s="5">
        <v>1748.37</v>
      </c>
      <c r="E642" t="s">
        <v>11</v>
      </c>
      <c r="F642" t="s">
        <v>190</v>
      </c>
      <c r="G642" s="6">
        <v>1985</v>
      </c>
      <c r="H642" s="6">
        <v>2274.8359580052493</v>
      </c>
      <c r="I642" s="6">
        <v>289.83595800524932</v>
      </c>
      <c r="J642" s="5">
        <v>1521</v>
      </c>
    </row>
    <row r="643" spans="1:10" x14ac:dyDescent="0.25">
      <c r="A643" t="s">
        <v>188</v>
      </c>
      <c r="B643" s="5">
        <v>549676.17000000004</v>
      </c>
      <c r="C643" s="5">
        <v>4116492.46</v>
      </c>
      <c r="D643" s="5">
        <v>1748.37</v>
      </c>
      <c r="E643" t="s">
        <v>11</v>
      </c>
      <c r="F643" t="s">
        <v>190</v>
      </c>
      <c r="G643" s="6">
        <v>2274.8359580052493</v>
      </c>
      <c r="H643" s="6">
        <v>2282.9999999999995</v>
      </c>
      <c r="I643" s="6">
        <v>8.1640419947506562</v>
      </c>
      <c r="J643" s="5">
        <v>1521</v>
      </c>
    </row>
    <row r="644" spans="1:10" x14ac:dyDescent="0.25">
      <c r="A644" t="s">
        <v>188</v>
      </c>
      <c r="B644" s="5">
        <v>549676.17000000004</v>
      </c>
      <c r="C644" s="5">
        <v>4116492.46</v>
      </c>
      <c r="D644" s="5">
        <v>1748.37</v>
      </c>
      <c r="E644" t="s">
        <v>11</v>
      </c>
      <c r="F644" t="s">
        <v>39</v>
      </c>
      <c r="G644" s="6">
        <v>2282.9999999999995</v>
      </c>
      <c r="H644" s="6">
        <v>2366.6994750656168</v>
      </c>
      <c r="I644" s="6">
        <v>83.699475065616795</v>
      </c>
      <c r="J644" s="5">
        <v>1521</v>
      </c>
    </row>
    <row r="645" spans="1:10" x14ac:dyDescent="0.25">
      <c r="A645" t="s">
        <v>188</v>
      </c>
      <c r="B645" s="5">
        <v>549676.17000000004</v>
      </c>
      <c r="C645" s="5">
        <v>4116492.46</v>
      </c>
      <c r="D645" s="5">
        <v>1748.37</v>
      </c>
      <c r="E645" t="s">
        <v>9</v>
      </c>
      <c r="F645" t="s">
        <v>39</v>
      </c>
      <c r="G645" s="6">
        <v>2366.6994750656168</v>
      </c>
      <c r="H645" s="6">
        <v>2370</v>
      </c>
      <c r="I645" s="6">
        <v>3.3005249343832022</v>
      </c>
      <c r="J645" s="5">
        <v>1521</v>
      </c>
    </row>
    <row r="646" spans="1:10" x14ac:dyDescent="0.25">
      <c r="A646" t="s">
        <v>188</v>
      </c>
      <c r="B646" s="5">
        <v>549676.17000000004</v>
      </c>
      <c r="C646" s="5">
        <v>4116492.46</v>
      </c>
      <c r="D646" s="5">
        <v>1748.37</v>
      </c>
      <c r="E646" t="s">
        <v>9</v>
      </c>
      <c r="F646" t="s">
        <v>5</v>
      </c>
      <c r="G646" s="6">
        <v>2370</v>
      </c>
      <c r="H646" s="6">
        <v>2695</v>
      </c>
      <c r="I646" s="6">
        <v>325</v>
      </c>
      <c r="J646" s="5">
        <v>1521</v>
      </c>
    </row>
    <row r="647" spans="1:10" x14ac:dyDescent="0.25">
      <c r="A647" t="s">
        <v>188</v>
      </c>
      <c r="B647" s="5">
        <v>549676.17000000004</v>
      </c>
      <c r="C647" s="5">
        <v>4116492.46</v>
      </c>
      <c r="D647" s="5">
        <v>1748.37</v>
      </c>
      <c r="E647" t="s">
        <v>9</v>
      </c>
      <c r="F647" t="s">
        <v>5</v>
      </c>
      <c r="G647" s="6">
        <v>2695</v>
      </c>
      <c r="H647" s="6">
        <v>2760</v>
      </c>
      <c r="I647" s="6">
        <v>65</v>
      </c>
      <c r="J647" s="5">
        <v>1521</v>
      </c>
    </row>
    <row r="648" spans="1:10" x14ac:dyDescent="0.25">
      <c r="A648" t="s">
        <v>188</v>
      </c>
      <c r="B648" s="5">
        <v>549676.17000000004</v>
      </c>
      <c r="C648" s="5">
        <v>4116492.46</v>
      </c>
      <c r="D648" s="5">
        <v>1748.37</v>
      </c>
      <c r="E648" t="s">
        <v>9</v>
      </c>
      <c r="F648" t="s">
        <v>191</v>
      </c>
      <c r="G648" s="6">
        <v>2760</v>
      </c>
      <c r="H648" s="6">
        <v>2878.510498687664</v>
      </c>
      <c r="I648" s="6">
        <v>118.51049868766404</v>
      </c>
      <c r="J648" s="5">
        <v>1521</v>
      </c>
    </row>
    <row r="649" spans="1:10" x14ac:dyDescent="0.25">
      <c r="A649" t="s">
        <v>188</v>
      </c>
      <c r="B649" s="5">
        <v>549676.17000000004</v>
      </c>
      <c r="C649" s="5">
        <v>4116492.46</v>
      </c>
      <c r="D649" s="5">
        <v>1748.37</v>
      </c>
      <c r="E649" t="s">
        <v>11</v>
      </c>
      <c r="F649" t="s">
        <v>191</v>
      </c>
      <c r="G649" s="6">
        <v>2878.510498687664</v>
      </c>
      <c r="H649" s="6">
        <v>2904.9999999999995</v>
      </c>
      <c r="I649" s="6">
        <v>26.489501312335957</v>
      </c>
      <c r="J649" s="5">
        <v>1521</v>
      </c>
    </row>
    <row r="650" spans="1:10" x14ac:dyDescent="0.25">
      <c r="A650" t="s">
        <v>188</v>
      </c>
      <c r="B650" s="5">
        <v>549676.17000000004</v>
      </c>
      <c r="C650" s="5">
        <v>4116492.46</v>
      </c>
      <c r="D650" s="5">
        <v>1748.37</v>
      </c>
      <c r="E650" t="s">
        <v>11</v>
      </c>
      <c r="F650" t="s">
        <v>192</v>
      </c>
      <c r="G650" s="6">
        <v>2904.9999999999995</v>
      </c>
      <c r="H650" s="6">
        <v>3221</v>
      </c>
      <c r="I650" s="6">
        <v>316</v>
      </c>
      <c r="J650" s="5">
        <v>1521</v>
      </c>
    </row>
    <row r="651" spans="1:10" x14ac:dyDescent="0.25">
      <c r="A651" t="s">
        <v>188</v>
      </c>
      <c r="B651" s="5">
        <v>549676.17000000004</v>
      </c>
      <c r="C651" s="5">
        <v>4116492.46</v>
      </c>
      <c r="D651" s="5">
        <v>1748.37</v>
      </c>
      <c r="E651" t="s">
        <v>11</v>
      </c>
      <c r="F651" t="s">
        <v>192</v>
      </c>
      <c r="G651" s="6">
        <v>3221</v>
      </c>
      <c r="H651" s="6">
        <v>3449.9999999999995</v>
      </c>
      <c r="I651" s="6">
        <v>228.99999999999997</v>
      </c>
      <c r="J651" s="5">
        <v>1521</v>
      </c>
    </row>
    <row r="652" spans="1:10" x14ac:dyDescent="0.25">
      <c r="A652" t="s">
        <v>188</v>
      </c>
      <c r="B652" s="5">
        <v>549676.17000000004</v>
      </c>
      <c r="C652" s="5">
        <v>4116492.46</v>
      </c>
      <c r="D652" s="5">
        <v>1748.37</v>
      </c>
      <c r="E652" t="s">
        <v>11</v>
      </c>
      <c r="F652" t="s">
        <v>192</v>
      </c>
      <c r="G652" s="6">
        <v>3449.9999999999995</v>
      </c>
      <c r="H652" s="6">
        <v>3498.9501312335956</v>
      </c>
      <c r="I652" s="6">
        <v>48.950131233595798</v>
      </c>
      <c r="J652" s="5">
        <v>1521</v>
      </c>
    </row>
    <row r="653" spans="1:10" x14ac:dyDescent="0.25">
      <c r="A653" t="s">
        <v>21</v>
      </c>
      <c r="B653" s="5">
        <v>551295.68999999994</v>
      </c>
      <c r="C653" s="5">
        <v>4123578.84</v>
      </c>
      <c r="D653" s="5">
        <v>1970.8</v>
      </c>
      <c r="E653" t="s">
        <v>16</v>
      </c>
      <c r="F653" t="s">
        <v>17</v>
      </c>
      <c r="G653" s="6">
        <v>0</v>
      </c>
      <c r="H653" s="6">
        <v>26.902887139107609</v>
      </c>
      <c r="I653" s="6">
        <v>26.902887139107609</v>
      </c>
      <c r="J653" s="5">
        <v>2015</v>
      </c>
    </row>
    <row r="654" spans="1:10" x14ac:dyDescent="0.25">
      <c r="A654" t="s">
        <v>21</v>
      </c>
      <c r="B654" s="5">
        <v>551295.68999999994</v>
      </c>
      <c r="C654" s="5">
        <v>4123578.84</v>
      </c>
      <c r="D654" s="5">
        <v>1970.8</v>
      </c>
      <c r="E654" t="s">
        <v>6</v>
      </c>
      <c r="F654" t="s">
        <v>7</v>
      </c>
      <c r="G654" s="6">
        <v>26.902887139107609</v>
      </c>
      <c r="H654" s="6">
        <v>43.963254593175854</v>
      </c>
      <c r="I654" s="6">
        <v>17.060367454068242</v>
      </c>
      <c r="J654" s="5">
        <v>2015</v>
      </c>
    </row>
    <row r="655" spans="1:10" x14ac:dyDescent="0.25">
      <c r="A655" t="s">
        <v>21</v>
      </c>
      <c r="B655" s="5">
        <v>551295.68999999994</v>
      </c>
      <c r="C655" s="5">
        <v>4123578.84</v>
      </c>
      <c r="D655" s="5">
        <v>1970.8</v>
      </c>
      <c r="E655" t="s">
        <v>6</v>
      </c>
      <c r="F655" t="s">
        <v>17</v>
      </c>
      <c r="G655" s="6">
        <v>43.963254593175854</v>
      </c>
      <c r="H655" s="6">
        <v>51.837270341207351</v>
      </c>
      <c r="I655" s="6">
        <v>7.8740157480314954</v>
      </c>
      <c r="J655" s="5">
        <v>2015</v>
      </c>
    </row>
    <row r="656" spans="1:10" x14ac:dyDescent="0.25">
      <c r="A656" t="s">
        <v>21</v>
      </c>
      <c r="B656" s="5">
        <v>551295.68999999994</v>
      </c>
      <c r="C656" s="5">
        <v>4123578.84</v>
      </c>
      <c r="D656" s="5">
        <v>1970.8</v>
      </c>
      <c r="E656" t="s">
        <v>4</v>
      </c>
      <c r="F656" t="s">
        <v>5</v>
      </c>
      <c r="G656" s="6">
        <v>51.837270341207351</v>
      </c>
      <c r="H656" s="6">
        <v>89.895013123359576</v>
      </c>
      <c r="I656" s="6">
        <v>38.057742782152225</v>
      </c>
      <c r="J656" s="5">
        <v>2015</v>
      </c>
    </row>
    <row r="657" spans="1:10" x14ac:dyDescent="0.25">
      <c r="A657" t="s">
        <v>21</v>
      </c>
      <c r="B657" s="5">
        <v>551295.68999999994</v>
      </c>
      <c r="C657" s="5">
        <v>4123578.84</v>
      </c>
      <c r="D657" s="5">
        <v>1970.8</v>
      </c>
      <c r="E657" t="s">
        <v>6</v>
      </c>
      <c r="F657" t="s">
        <v>5</v>
      </c>
      <c r="G657" s="6">
        <v>89.895013123359576</v>
      </c>
      <c r="H657" s="6">
        <v>104.00262467191601</v>
      </c>
      <c r="I657" s="6">
        <v>14.107611548556429</v>
      </c>
      <c r="J657" s="5">
        <v>2015</v>
      </c>
    </row>
    <row r="658" spans="1:10" x14ac:dyDescent="0.25">
      <c r="A658" t="s">
        <v>21</v>
      </c>
      <c r="B658" s="5">
        <v>551295.68999999994</v>
      </c>
      <c r="C658" s="5">
        <v>4123578.84</v>
      </c>
      <c r="D658" s="5">
        <v>1970.8</v>
      </c>
      <c r="E658" t="s">
        <v>6</v>
      </c>
      <c r="F658" t="s">
        <v>7</v>
      </c>
      <c r="G658" s="6">
        <v>104.00262467191601</v>
      </c>
      <c r="H658" s="6">
        <v>108.9238845144357</v>
      </c>
      <c r="I658" s="6">
        <v>4.9212598425196852</v>
      </c>
      <c r="J658" s="5">
        <v>2015</v>
      </c>
    </row>
    <row r="659" spans="1:10" x14ac:dyDescent="0.25">
      <c r="A659" t="s">
        <v>21</v>
      </c>
      <c r="B659" s="5">
        <v>551295.68999999994</v>
      </c>
      <c r="C659" s="5">
        <v>4123578.84</v>
      </c>
      <c r="D659" s="5">
        <v>1970.8</v>
      </c>
      <c r="E659" t="s">
        <v>6</v>
      </c>
      <c r="F659" t="s">
        <v>13</v>
      </c>
      <c r="G659" s="6">
        <v>108.9238845144357</v>
      </c>
      <c r="H659" s="6">
        <v>125</v>
      </c>
      <c r="I659" s="6">
        <v>16.076115485564305</v>
      </c>
      <c r="J659" s="5">
        <v>2015</v>
      </c>
    </row>
    <row r="660" spans="1:10" x14ac:dyDescent="0.25">
      <c r="A660" t="s">
        <v>21</v>
      </c>
      <c r="B660" s="5">
        <v>551295.68999999994</v>
      </c>
      <c r="C660" s="5">
        <v>4123578.84</v>
      </c>
      <c r="D660" s="5">
        <v>1970.8</v>
      </c>
      <c r="E660" t="s">
        <v>4</v>
      </c>
      <c r="F660" t="s">
        <v>13</v>
      </c>
      <c r="G660" s="6">
        <v>125</v>
      </c>
      <c r="H660" s="6">
        <v>207.02099737532808</v>
      </c>
      <c r="I660" s="6">
        <v>82.020997375328079</v>
      </c>
      <c r="J660" s="5">
        <v>2015</v>
      </c>
    </row>
    <row r="661" spans="1:10" x14ac:dyDescent="0.25">
      <c r="A661" t="s">
        <v>21</v>
      </c>
      <c r="B661" s="5">
        <v>551295.68999999994</v>
      </c>
      <c r="C661" s="5">
        <v>4123578.84</v>
      </c>
      <c r="D661" s="5">
        <v>1970.8</v>
      </c>
      <c r="E661" t="s">
        <v>4</v>
      </c>
      <c r="F661" t="s">
        <v>5</v>
      </c>
      <c r="G661" s="6">
        <v>207.02099737532808</v>
      </c>
      <c r="H661" s="6">
        <v>222.11286089238845</v>
      </c>
      <c r="I661" s="6">
        <v>15.091863517060366</v>
      </c>
      <c r="J661" s="5">
        <v>2015</v>
      </c>
    </row>
    <row r="662" spans="1:10" x14ac:dyDescent="0.25">
      <c r="A662" t="s">
        <v>21</v>
      </c>
      <c r="B662" s="5">
        <v>551295.68999999994</v>
      </c>
      <c r="C662" s="5">
        <v>4123578.84</v>
      </c>
      <c r="D662" s="5">
        <v>1970.8</v>
      </c>
      <c r="E662" t="s">
        <v>4</v>
      </c>
      <c r="F662" t="s">
        <v>5</v>
      </c>
      <c r="G662" s="6">
        <v>222.11286089238845</v>
      </c>
      <c r="H662" s="6">
        <v>264.10761154855641</v>
      </c>
      <c r="I662" s="6">
        <v>41.99475065616798</v>
      </c>
      <c r="J662" s="5">
        <v>2015</v>
      </c>
    </row>
    <row r="663" spans="1:10" x14ac:dyDescent="0.25">
      <c r="A663" t="s">
        <v>21</v>
      </c>
      <c r="B663" s="5">
        <v>551295.68999999994</v>
      </c>
      <c r="C663" s="5">
        <v>4123578.84</v>
      </c>
      <c r="D663" s="5">
        <v>1970.8</v>
      </c>
      <c r="E663" t="s">
        <v>6</v>
      </c>
      <c r="F663" t="s">
        <v>7</v>
      </c>
      <c r="G663" s="6">
        <v>264.10761154855641</v>
      </c>
      <c r="H663" s="6">
        <v>284.12073490813646</v>
      </c>
      <c r="I663" s="6">
        <v>20.01312335958005</v>
      </c>
      <c r="J663" s="5">
        <v>2015</v>
      </c>
    </row>
    <row r="664" spans="1:10" x14ac:dyDescent="0.25">
      <c r="A664" t="s">
        <v>21</v>
      </c>
      <c r="B664" s="5">
        <v>551295.68999999994</v>
      </c>
      <c r="C664" s="5">
        <v>4123578.84</v>
      </c>
      <c r="D664" s="5">
        <v>1970.8</v>
      </c>
      <c r="E664" t="s">
        <v>6</v>
      </c>
      <c r="F664" t="s">
        <v>7</v>
      </c>
      <c r="G664" s="6">
        <v>284.12073490813646</v>
      </c>
      <c r="H664" s="6">
        <v>354.98687664041995</v>
      </c>
      <c r="I664" s="6">
        <v>70.866141732283467</v>
      </c>
      <c r="J664" s="5">
        <v>2015</v>
      </c>
    </row>
    <row r="665" spans="1:10" x14ac:dyDescent="0.25">
      <c r="A665" t="s">
        <v>21</v>
      </c>
      <c r="B665" s="5">
        <v>551295.68999999994</v>
      </c>
      <c r="C665" s="5">
        <v>4123578.84</v>
      </c>
      <c r="D665" s="5">
        <v>1970.8</v>
      </c>
      <c r="E665" t="s">
        <v>6</v>
      </c>
      <c r="F665" t="s">
        <v>7</v>
      </c>
      <c r="G665" s="6">
        <v>354.98687664041995</v>
      </c>
      <c r="H665" s="6">
        <v>434.05511811023621</v>
      </c>
      <c r="I665" s="6">
        <v>79.068241469816272</v>
      </c>
      <c r="J665" s="5">
        <v>2015</v>
      </c>
    </row>
    <row r="666" spans="1:10" x14ac:dyDescent="0.25">
      <c r="A666" t="s">
        <v>21</v>
      </c>
      <c r="B666" s="5">
        <v>551295.68999999994</v>
      </c>
      <c r="C666" s="5">
        <v>4123578.84</v>
      </c>
      <c r="D666" s="5">
        <v>1970.8</v>
      </c>
      <c r="E666" t="s">
        <v>6</v>
      </c>
      <c r="F666" t="s">
        <v>7</v>
      </c>
      <c r="G666" s="6">
        <v>434.05511811023621</v>
      </c>
      <c r="H666" s="6">
        <v>478.01837270341201</v>
      </c>
      <c r="I666" s="6">
        <v>43.963254593175854</v>
      </c>
      <c r="J666" s="5">
        <v>2015</v>
      </c>
    </row>
    <row r="667" spans="1:10" x14ac:dyDescent="0.25">
      <c r="A667" t="s">
        <v>21</v>
      </c>
      <c r="B667" s="5">
        <v>551295.68999999994</v>
      </c>
      <c r="C667" s="5">
        <v>4123578.84</v>
      </c>
      <c r="D667" s="5">
        <v>1970.8</v>
      </c>
      <c r="E667" t="s">
        <v>4</v>
      </c>
      <c r="F667" t="s">
        <v>7</v>
      </c>
      <c r="G667" s="6">
        <v>478.01837270341201</v>
      </c>
      <c r="H667" s="6">
        <v>604.00262467191601</v>
      </c>
      <c r="I667" s="6">
        <v>125.98425196850393</v>
      </c>
      <c r="J667" s="5">
        <v>2015</v>
      </c>
    </row>
    <row r="668" spans="1:10" x14ac:dyDescent="0.25">
      <c r="A668" t="s">
        <v>21</v>
      </c>
      <c r="B668" s="5">
        <v>551295.68999999994</v>
      </c>
      <c r="C668" s="5">
        <v>4123578.84</v>
      </c>
      <c r="D668" s="5">
        <v>1970.8</v>
      </c>
      <c r="E668" t="s">
        <v>4</v>
      </c>
      <c r="F668" t="s">
        <v>13</v>
      </c>
      <c r="G668" s="6">
        <v>604.00262467191601</v>
      </c>
      <c r="H668" s="6">
        <v>615.15748031496059</v>
      </c>
      <c r="I668" s="6">
        <v>11.154855643044618</v>
      </c>
      <c r="J668" s="5">
        <v>2015</v>
      </c>
    </row>
    <row r="669" spans="1:10" x14ac:dyDescent="0.25">
      <c r="A669" t="s">
        <v>21</v>
      </c>
      <c r="B669" s="5">
        <v>551295.68999999994</v>
      </c>
      <c r="C669" s="5">
        <v>4123578.84</v>
      </c>
      <c r="D669" s="5">
        <v>1970.8</v>
      </c>
      <c r="E669" t="s">
        <v>6</v>
      </c>
      <c r="F669" t="s">
        <v>7</v>
      </c>
      <c r="G669" s="6">
        <v>615.15748031496059</v>
      </c>
      <c r="H669" s="6">
        <v>625.98425196850394</v>
      </c>
      <c r="I669" s="6">
        <v>10.826771653543306</v>
      </c>
      <c r="J669" s="5">
        <v>2015</v>
      </c>
    </row>
    <row r="670" spans="1:10" x14ac:dyDescent="0.25">
      <c r="A670" t="s">
        <v>21</v>
      </c>
      <c r="B670" s="5">
        <v>551295.68999999994</v>
      </c>
      <c r="C670" s="5">
        <v>4123578.84</v>
      </c>
      <c r="D670" s="5">
        <v>1970.8</v>
      </c>
      <c r="E670" t="s">
        <v>6</v>
      </c>
      <c r="F670" t="s">
        <v>7</v>
      </c>
      <c r="G670" s="6">
        <v>625.98425196850394</v>
      </c>
      <c r="H670" s="6">
        <v>722.11286089238843</v>
      </c>
      <c r="I670" s="6">
        <v>96.128608923884514</v>
      </c>
      <c r="J670" s="5">
        <v>2015</v>
      </c>
    </row>
    <row r="671" spans="1:10" x14ac:dyDescent="0.25">
      <c r="A671" t="s">
        <v>21</v>
      </c>
      <c r="B671" s="5">
        <v>551295.68999999994</v>
      </c>
      <c r="C671" s="5">
        <v>4123578.84</v>
      </c>
      <c r="D671" s="5">
        <v>1970.8</v>
      </c>
      <c r="E671" t="s">
        <v>6</v>
      </c>
      <c r="F671" t="s">
        <v>7</v>
      </c>
      <c r="G671" s="6">
        <v>722.11286089238843</v>
      </c>
      <c r="H671" s="6">
        <v>745.0787401574803</v>
      </c>
      <c r="I671" s="6">
        <v>22.965879265091861</v>
      </c>
      <c r="J671" s="5">
        <v>2015</v>
      </c>
    </row>
    <row r="672" spans="1:10" x14ac:dyDescent="0.25">
      <c r="A672" t="s">
        <v>21</v>
      </c>
      <c r="B672" s="5">
        <v>551295.68999999994</v>
      </c>
      <c r="C672" s="5">
        <v>4123578.84</v>
      </c>
      <c r="D672" s="5">
        <v>1970.8</v>
      </c>
      <c r="E672" t="s">
        <v>4</v>
      </c>
      <c r="F672" t="s">
        <v>13</v>
      </c>
      <c r="G672" s="6">
        <v>745.0787401574803</v>
      </c>
      <c r="H672" s="6">
        <v>770.01312335957994</v>
      </c>
      <c r="I672" s="6">
        <v>24.934383202099735</v>
      </c>
      <c r="J672" s="5">
        <v>2015</v>
      </c>
    </row>
    <row r="673" spans="1:10" x14ac:dyDescent="0.25">
      <c r="A673" t="s">
        <v>21</v>
      </c>
      <c r="B673" s="5">
        <v>551295.68999999994</v>
      </c>
      <c r="C673" s="5">
        <v>4123578.84</v>
      </c>
      <c r="D673" s="5">
        <v>1970.8</v>
      </c>
      <c r="E673" t="s">
        <v>4</v>
      </c>
      <c r="F673" t="s">
        <v>13</v>
      </c>
      <c r="G673" s="6">
        <v>770.01312335957994</v>
      </c>
      <c r="H673" s="6">
        <v>790.0262467191601</v>
      </c>
      <c r="I673" s="6">
        <v>20.01312335958005</v>
      </c>
      <c r="J673" s="5">
        <v>2015</v>
      </c>
    </row>
    <row r="674" spans="1:10" x14ac:dyDescent="0.25">
      <c r="A674" t="s">
        <v>21</v>
      </c>
      <c r="B674" s="5">
        <v>551295.68999999994</v>
      </c>
      <c r="C674" s="5">
        <v>4123578.84</v>
      </c>
      <c r="D674" s="5">
        <v>1970.8</v>
      </c>
      <c r="E674" t="s">
        <v>4</v>
      </c>
      <c r="F674" t="s">
        <v>5</v>
      </c>
      <c r="G674" s="6">
        <v>790.0262467191601</v>
      </c>
      <c r="H674" s="6">
        <v>954.06824146981626</v>
      </c>
      <c r="I674" s="6">
        <v>164.04199475065616</v>
      </c>
      <c r="J674" s="5">
        <v>2015</v>
      </c>
    </row>
    <row r="675" spans="1:10" x14ac:dyDescent="0.25">
      <c r="A675" t="s">
        <v>21</v>
      </c>
      <c r="B675" s="5">
        <v>551295.68999999994</v>
      </c>
      <c r="C675" s="5">
        <v>4123578.84</v>
      </c>
      <c r="D675" s="5">
        <v>1970.8</v>
      </c>
      <c r="E675" t="s">
        <v>4</v>
      </c>
      <c r="F675" t="s">
        <v>5</v>
      </c>
      <c r="G675" s="6">
        <v>954.06824146981626</v>
      </c>
      <c r="H675" s="6">
        <v>970.14435695538054</v>
      </c>
      <c r="I675" s="6">
        <v>16.076115485564305</v>
      </c>
      <c r="J675" s="5">
        <v>2015</v>
      </c>
    </row>
    <row r="676" spans="1:10" x14ac:dyDescent="0.25">
      <c r="A676" t="s">
        <v>21</v>
      </c>
      <c r="B676" s="5">
        <v>551295.68999999994</v>
      </c>
      <c r="C676" s="5">
        <v>4123578.84</v>
      </c>
      <c r="D676" s="5">
        <v>1970.8</v>
      </c>
      <c r="E676" t="s">
        <v>4</v>
      </c>
      <c r="F676" t="s">
        <v>5</v>
      </c>
      <c r="G676" s="6">
        <v>970.14435695538054</v>
      </c>
      <c r="H676" s="6">
        <v>993.1102362204723</v>
      </c>
      <c r="I676" s="6">
        <v>22.965879265091861</v>
      </c>
      <c r="J676" s="5">
        <v>2015</v>
      </c>
    </row>
    <row r="677" spans="1:10" x14ac:dyDescent="0.25">
      <c r="A677" t="s">
        <v>21</v>
      </c>
      <c r="B677" s="5">
        <v>551295.68999999994</v>
      </c>
      <c r="C677" s="5">
        <v>4123578.84</v>
      </c>
      <c r="D677" s="5">
        <v>1970.8</v>
      </c>
      <c r="E677" t="s">
        <v>4</v>
      </c>
      <c r="F677" t="s">
        <v>5</v>
      </c>
      <c r="G677" s="6">
        <v>993.1102362204723</v>
      </c>
      <c r="H677" s="6">
        <v>1439.9606299212596</v>
      </c>
      <c r="I677" s="6">
        <v>446.85039370078732</v>
      </c>
      <c r="J677" s="5">
        <v>2015</v>
      </c>
    </row>
    <row r="678" spans="1:10" x14ac:dyDescent="0.25">
      <c r="A678" t="s">
        <v>21</v>
      </c>
      <c r="B678" s="5">
        <v>551295.68999999994</v>
      </c>
      <c r="C678" s="5">
        <v>4123578.84</v>
      </c>
      <c r="D678" s="5">
        <v>1970.8</v>
      </c>
      <c r="E678" t="s">
        <v>4</v>
      </c>
      <c r="F678" t="s">
        <v>7</v>
      </c>
      <c r="G678" s="6">
        <v>1439.9606299212596</v>
      </c>
      <c r="H678" s="6">
        <v>1459.9737532808399</v>
      </c>
      <c r="I678" s="6">
        <v>20.01312335958005</v>
      </c>
      <c r="J678" s="5">
        <v>2015</v>
      </c>
    </row>
    <row r="679" spans="1:10" x14ac:dyDescent="0.25">
      <c r="A679" t="s">
        <v>21</v>
      </c>
      <c r="B679" s="5">
        <v>551295.68999999994</v>
      </c>
      <c r="C679" s="5">
        <v>4123578.84</v>
      </c>
      <c r="D679" s="5">
        <v>1970.8</v>
      </c>
      <c r="E679" t="s">
        <v>4</v>
      </c>
      <c r="F679" t="s">
        <v>7</v>
      </c>
      <c r="G679" s="6">
        <v>1459.9737532808399</v>
      </c>
      <c r="H679" s="6">
        <v>1520.01312335958</v>
      </c>
      <c r="I679" s="6">
        <v>60.039370078740156</v>
      </c>
      <c r="J679" s="5">
        <v>2015</v>
      </c>
    </row>
    <row r="680" spans="1:10" x14ac:dyDescent="0.25">
      <c r="A680" t="s">
        <v>21</v>
      </c>
      <c r="B680" s="5">
        <v>551295.68999999994</v>
      </c>
      <c r="C680" s="5">
        <v>4123578.84</v>
      </c>
      <c r="D680" s="5">
        <v>1970.8</v>
      </c>
      <c r="E680" t="s">
        <v>11</v>
      </c>
      <c r="F680" t="s">
        <v>12</v>
      </c>
      <c r="G680" s="6">
        <v>1520.01312335958</v>
      </c>
      <c r="H680" s="6">
        <v>1598.0971128608924</v>
      </c>
      <c r="I680" s="6">
        <v>78.083989501312331</v>
      </c>
      <c r="J680" s="5">
        <v>2015</v>
      </c>
    </row>
    <row r="681" spans="1:10" x14ac:dyDescent="0.25">
      <c r="A681" t="s">
        <v>21</v>
      </c>
      <c r="B681" s="5">
        <v>551295.68999999994</v>
      </c>
      <c r="C681" s="5">
        <v>4123578.84</v>
      </c>
      <c r="D681" s="5">
        <v>1970.8</v>
      </c>
      <c r="E681" t="s">
        <v>11</v>
      </c>
      <c r="F681" t="s">
        <v>12</v>
      </c>
      <c r="G681" s="6">
        <v>1598.0971128608924</v>
      </c>
      <c r="H681" s="6">
        <v>1735.8923884514436</v>
      </c>
      <c r="I681" s="6">
        <v>137.79527559055117</v>
      </c>
      <c r="J681" s="5">
        <v>2015</v>
      </c>
    </row>
    <row r="682" spans="1:10" x14ac:dyDescent="0.25">
      <c r="A682" t="s">
        <v>21</v>
      </c>
      <c r="B682" s="5">
        <v>551295.68999999994</v>
      </c>
      <c r="C682" s="5">
        <v>4123578.84</v>
      </c>
      <c r="D682" s="5">
        <v>1970.8</v>
      </c>
      <c r="E682" t="s">
        <v>11</v>
      </c>
      <c r="F682" t="s">
        <v>12</v>
      </c>
      <c r="G682" s="6">
        <v>1735.8923884514436</v>
      </c>
      <c r="H682" s="6">
        <v>1844.1601049868766</v>
      </c>
      <c r="I682" s="6">
        <v>108.26771653543307</v>
      </c>
      <c r="J682" s="5">
        <v>2015</v>
      </c>
    </row>
    <row r="683" spans="1:10" x14ac:dyDescent="0.25">
      <c r="A683" t="s">
        <v>21</v>
      </c>
      <c r="B683" s="5">
        <v>551295.68999999994</v>
      </c>
      <c r="C683" s="5">
        <v>4123578.84</v>
      </c>
      <c r="D683" s="5">
        <v>1970.8</v>
      </c>
      <c r="E683" t="s">
        <v>11</v>
      </c>
      <c r="F683" t="s">
        <v>12</v>
      </c>
      <c r="G683" s="6">
        <v>1844.1601049868766</v>
      </c>
      <c r="H683" s="6">
        <v>1875.9842519685037</v>
      </c>
      <c r="I683" s="6">
        <v>31.824146981627294</v>
      </c>
      <c r="J683" s="5">
        <v>2015</v>
      </c>
    </row>
    <row r="684" spans="1:10" x14ac:dyDescent="0.25">
      <c r="A684" t="s">
        <v>21</v>
      </c>
      <c r="B684" s="5">
        <v>551295.68999999994</v>
      </c>
      <c r="C684" s="5">
        <v>4123578.84</v>
      </c>
      <c r="D684" s="5">
        <v>1970.8</v>
      </c>
      <c r="E684" t="s">
        <v>11</v>
      </c>
      <c r="F684" t="s">
        <v>12</v>
      </c>
      <c r="G684" s="6">
        <v>1875.9842519685037</v>
      </c>
      <c r="H684" s="6">
        <v>1945.8661417322835</v>
      </c>
      <c r="I684" s="6">
        <v>69.881889763779526</v>
      </c>
      <c r="J684" s="5">
        <v>2015</v>
      </c>
    </row>
    <row r="685" spans="1:10" x14ac:dyDescent="0.25">
      <c r="A685" t="s">
        <v>21</v>
      </c>
      <c r="B685" s="5">
        <v>551295.68999999994</v>
      </c>
      <c r="C685" s="5">
        <v>4123578.84</v>
      </c>
      <c r="D685" s="5">
        <v>1970.8</v>
      </c>
      <c r="E685" t="s">
        <v>11</v>
      </c>
      <c r="F685" t="s">
        <v>12</v>
      </c>
      <c r="G685" s="6">
        <v>1945.8661417322835</v>
      </c>
      <c r="H685" s="6">
        <v>1956.0367454068241</v>
      </c>
      <c r="I685" s="6">
        <v>10.170603674540683</v>
      </c>
      <c r="J685" s="5">
        <v>2015</v>
      </c>
    </row>
    <row r="686" spans="1:10" x14ac:dyDescent="0.25">
      <c r="A686" t="s">
        <v>21</v>
      </c>
      <c r="B686" s="5">
        <v>551295.68999999994</v>
      </c>
      <c r="C686" s="5">
        <v>4123578.84</v>
      </c>
      <c r="D686" s="5">
        <v>1970.8</v>
      </c>
      <c r="E686" t="s">
        <v>11</v>
      </c>
      <c r="F686" t="s">
        <v>12</v>
      </c>
      <c r="G686" s="6">
        <v>1956.0367454068241</v>
      </c>
      <c r="H686" s="6">
        <v>1970.1443569553805</v>
      </c>
      <c r="I686" s="6">
        <v>14.107611548556429</v>
      </c>
      <c r="J686" s="5">
        <v>2015</v>
      </c>
    </row>
    <row r="687" spans="1:10" x14ac:dyDescent="0.25">
      <c r="A687" t="s">
        <v>21</v>
      </c>
      <c r="B687" s="5">
        <v>551295.68999999994</v>
      </c>
      <c r="C687" s="5">
        <v>4123578.84</v>
      </c>
      <c r="D687" s="5">
        <v>1970.8</v>
      </c>
      <c r="E687" t="s">
        <v>11</v>
      </c>
      <c r="F687" t="s">
        <v>12</v>
      </c>
      <c r="G687" s="6">
        <v>1970.1443569553805</v>
      </c>
      <c r="H687" s="6">
        <v>2000</v>
      </c>
      <c r="I687" s="6">
        <v>29.85564304461942</v>
      </c>
      <c r="J687" s="5">
        <v>2015</v>
      </c>
    </row>
    <row r="688" spans="1:10" x14ac:dyDescent="0.25">
      <c r="A688" t="s">
        <v>21</v>
      </c>
      <c r="B688" s="5">
        <v>551295.68999999994</v>
      </c>
      <c r="C688" s="5">
        <v>4123578.84</v>
      </c>
      <c r="D688" s="5">
        <v>1970.8</v>
      </c>
      <c r="E688" t="s">
        <v>9</v>
      </c>
      <c r="F688" t="s">
        <v>12</v>
      </c>
      <c r="G688" s="6">
        <v>2000</v>
      </c>
      <c r="H688" s="6">
        <v>2120.0787401574803</v>
      </c>
      <c r="I688" s="6">
        <v>120.07874015748031</v>
      </c>
      <c r="J688" s="5">
        <v>2015</v>
      </c>
    </row>
    <row r="689" spans="1:10" x14ac:dyDescent="0.25">
      <c r="A689" t="s">
        <v>21</v>
      </c>
      <c r="B689" s="5">
        <v>551295.68999999994</v>
      </c>
      <c r="C689" s="5">
        <v>4123578.84</v>
      </c>
      <c r="D689" s="5">
        <v>1970.8</v>
      </c>
      <c r="E689" t="s">
        <v>9</v>
      </c>
      <c r="F689" t="s">
        <v>5</v>
      </c>
      <c r="G689" s="6">
        <v>2120.0787401574803</v>
      </c>
      <c r="H689" s="6">
        <v>2178.1496062992123</v>
      </c>
      <c r="I689" s="6">
        <v>58.070866141732282</v>
      </c>
      <c r="J689" s="5">
        <v>2015</v>
      </c>
    </row>
    <row r="690" spans="1:10" x14ac:dyDescent="0.25">
      <c r="A690" t="s">
        <v>21</v>
      </c>
      <c r="B690" s="5">
        <v>551295.68999999994</v>
      </c>
      <c r="C690" s="5">
        <v>4123578.84</v>
      </c>
      <c r="D690" s="5">
        <v>1970.8</v>
      </c>
      <c r="E690" t="s">
        <v>9</v>
      </c>
      <c r="F690" t="s">
        <v>7</v>
      </c>
      <c r="G690" s="6">
        <v>2178.1496062992123</v>
      </c>
      <c r="H690" s="6">
        <v>2209.9737532808399</v>
      </c>
      <c r="I690" s="6">
        <v>31.824146981627294</v>
      </c>
      <c r="J690" s="5">
        <v>2015</v>
      </c>
    </row>
    <row r="691" spans="1:10" x14ac:dyDescent="0.25">
      <c r="A691" t="s">
        <v>21</v>
      </c>
      <c r="B691" s="5">
        <v>551295.68999999994</v>
      </c>
      <c r="C691" s="5">
        <v>4123578.84</v>
      </c>
      <c r="D691" s="5">
        <v>1970.8</v>
      </c>
      <c r="E691" t="s">
        <v>11</v>
      </c>
      <c r="F691" t="s">
        <v>12</v>
      </c>
      <c r="G691" s="6">
        <v>2209.9737532808399</v>
      </c>
      <c r="H691" s="6">
        <v>2282.1522309711286</v>
      </c>
      <c r="I691" s="6">
        <v>72.178477690288716</v>
      </c>
      <c r="J691" s="5">
        <v>2015</v>
      </c>
    </row>
    <row r="692" spans="1:10" x14ac:dyDescent="0.25">
      <c r="A692" t="s">
        <v>21</v>
      </c>
      <c r="B692" s="5">
        <v>551295.68999999994</v>
      </c>
      <c r="C692" s="5">
        <v>4123578.84</v>
      </c>
      <c r="D692" s="5">
        <v>1970.8</v>
      </c>
      <c r="E692" t="s">
        <v>11</v>
      </c>
      <c r="F692" t="s">
        <v>12</v>
      </c>
      <c r="G692" s="6">
        <v>2282.1522309711286</v>
      </c>
      <c r="H692" s="6">
        <v>2470.1443569553803</v>
      </c>
      <c r="I692" s="6">
        <v>187.99212598425194</v>
      </c>
      <c r="J692" s="5">
        <v>2015</v>
      </c>
    </row>
    <row r="693" spans="1:10" x14ac:dyDescent="0.25">
      <c r="A693" t="s">
        <v>21</v>
      </c>
      <c r="B693" s="5">
        <v>551295.68999999994</v>
      </c>
      <c r="C693" s="5">
        <v>4123578.84</v>
      </c>
      <c r="D693" s="5">
        <v>1970.8</v>
      </c>
      <c r="E693" t="s">
        <v>11</v>
      </c>
      <c r="F693" t="s">
        <v>12</v>
      </c>
      <c r="G693" s="6">
        <v>2470.1443569553803</v>
      </c>
      <c r="H693" s="6">
        <v>2505.9055118110232</v>
      </c>
      <c r="I693" s="6">
        <v>35.761154855643042</v>
      </c>
      <c r="J693" s="5">
        <v>2015</v>
      </c>
    </row>
    <row r="694" spans="1:10" x14ac:dyDescent="0.25">
      <c r="A694" t="s">
        <v>21</v>
      </c>
      <c r="B694" s="5">
        <v>551295.68999999994</v>
      </c>
      <c r="C694" s="5">
        <v>4123578.84</v>
      </c>
      <c r="D694" s="5">
        <v>1970.8</v>
      </c>
      <c r="E694" t="s">
        <v>9</v>
      </c>
      <c r="F694" t="s">
        <v>12</v>
      </c>
      <c r="G694" s="6">
        <v>2505.9055118110232</v>
      </c>
      <c r="H694" s="6">
        <v>2535.1049868766404</v>
      </c>
      <c r="I694" s="6">
        <v>29.199475065616799</v>
      </c>
      <c r="J694" s="5">
        <v>2015</v>
      </c>
    </row>
    <row r="695" spans="1:10" x14ac:dyDescent="0.25">
      <c r="A695" t="s">
        <v>21</v>
      </c>
      <c r="B695" s="5">
        <v>551295.68999999994</v>
      </c>
      <c r="C695" s="5">
        <v>4123578.84</v>
      </c>
      <c r="D695" s="5">
        <v>1970.8</v>
      </c>
      <c r="E695" t="s">
        <v>9</v>
      </c>
      <c r="F695" t="s">
        <v>7</v>
      </c>
      <c r="G695" s="6">
        <v>2535.1049868766404</v>
      </c>
      <c r="H695" s="6">
        <v>2564.9606299212596</v>
      </c>
      <c r="I695" s="6">
        <v>29.85564304461942</v>
      </c>
      <c r="J695" s="5">
        <v>2015</v>
      </c>
    </row>
    <row r="696" spans="1:10" x14ac:dyDescent="0.25">
      <c r="A696" t="s">
        <v>21</v>
      </c>
      <c r="B696" s="5">
        <v>551295.68999999994</v>
      </c>
      <c r="C696" s="5">
        <v>4123578.84</v>
      </c>
      <c r="D696" s="5">
        <v>1970.8</v>
      </c>
      <c r="E696" t="s">
        <v>9</v>
      </c>
      <c r="F696" t="s">
        <v>5</v>
      </c>
      <c r="G696" s="6">
        <v>2564.9606299212596</v>
      </c>
      <c r="H696" s="6">
        <v>2591.8635170603675</v>
      </c>
      <c r="I696" s="6">
        <v>26.902887139107609</v>
      </c>
      <c r="J696" s="5">
        <v>2015</v>
      </c>
    </row>
    <row r="697" spans="1:10" x14ac:dyDescent="0.25">
      <c r="A697" t="s">
        <v>21</v>
      </c>
      <c r="B697" s="5">
        <v>551295.68999999994</v>
      </c>
      <c r="C697" s="5">
        <v>4123578.84</v>
      </c>
      <c r="D697" s="5">
        <v>1970.8</v>
      </c>
      <c r="E697" t="s">
        <v>9</v>
      </c>
      <c r="F697" t="s">
        <v>22</v>
      </c>
      <c r="G697" s="6">
        <v>2591.8635170603675</v>
      </c>
      <c r="H697" s="6">
        <v>2634.8425196850394</v>
      </c>
      <c r="I697" s="6">
        <v>42.979002624671914</v>
      </c>
      <c r="J697" s="5">
        <v>2015</v>
      </c>
    </row>
    <row r="698" spans="1:10" x14ac:dyDescent="0.25">
      <c r="A698" t="s">
        <v>21</v>
      </c>
      <c r="B698" s="5">
        <v>551295.68999999994</v>
      </c>
      <c r="C698" s="5">
        <v>4123578.84</v>
      </c>
      <c r="D698" s="5">
        <v>1970.8</v>
      </c>
      <c r="E698" t="s">
        <v>9</v>
      </c>
      <c r="F698" t="s">
        <v>5</v>
      </c>
      <c r="G698" s="6">
        <v>2634.8425196850394</v>
      </c>
      <c r="H698" s="6">
        <v>2874.0157480314961</v>
      </c>
      <c r="I698" s="6">
        <v>239.17322834645671</v>
      </c>
      <c r="J698" s="5">
        <v>2015</v>
      </c>
    </row>
    <row r="699" spans="1:10" x14ac:dyDescent="0.25">
      <c r="A699" t="s">
        <v>21</v>
      </c>
      <c r="B699" s="5">
        <v>551295.68999999994</v>
      </c>
      <c r="C699" s="5">
        <v>4123578.84</v>
      </c>
      <c r="D699" s="5">
        <v>1970.8</v>
      </c>
      <c r="E699" t="s">
        <v>9</v>
      </c>
      <c r="F699" t="s">
        <v>7</v>
      </c>
      <c r="G699" s="6">
        <v>2874.0157480314961</v>
      </c>
      <c r="H699" s="6">
        <v>2910.1049868766404</v>
      </c>
      <c r="I699" s="6">
        <v>36.089238845144358</v>
      </c>
      <c r="J699" s="5">
        <v>2015</v>
      </c>
    </row>
    <row r="700" spans="1:10" x14ac:dyDescent="0.25">
      <c r="A700" t="s">
        <v>21</v>
      </c>
      <c r="B700" s="5">
        <v>551295.68999999994</v>
      </c>
      <c r="C700" s="5">
        <v>4123578.84</v>
      </c>
      <c r="D700" s="5">
        <v>1970.8</v>
      </c>
      <c r="E700" t="s">
        <v>9</v>
      </c>
      <c r="F700" t="s">
        <v>5</v>
      </c>
      <c r="G700" s="6">
        <v>2910.1049868766404</v>
      </c>
      <c r="H700" s="6">
        <v>2959.9737532808399</v>
      </c>
      <c r="I700" s="6">
        <v>49.868766404199469</v>
      </c>
      <c r="J700" s="5">
        <v>2015</v>
      </c>
    </row>
    <row r="701" spans="1:10" x14ac:dyDescent="0.25">
      <c r="A701" t="s">
        <v>21</v>
      </c>
      <c r="B701" s="5">
        <v>551295.68999999994</v>
      </c>
      <c r="C701" s="5">
        <v>4123578.84</v>
      </c>
      <c r="D701" s="5">
        <v>1970.8</v>
      </c>
      <c r="E701" t="s">
        <v>11</v>
      </c>
      <c r="F701" t="s">
        <v>12</v>
      </c>
      <c r="G701" s="6">
        <v>2959.9737532808399</v>
      </c>
      <c r="H701" s="6">
        <v>3200</v>
      </c>
      <c r="I701" s="6">
        <v>240.02624671916007</v>
      </c>
      <c r="J701" s="5">
        <v>2015</v>
      </c>
    </row>
    <row r="702" spans="1:10" x14ac:dyDescent="0.25">
      <c r="A702" t="s">
        <v>193</v>
      </c>
      <c r="B702" s="5">
        <v>546218.62</v>
      </c>
      <c r="C702" s="5">
        <v>4118429.72</v>
      </c>
      <c r="D702" s="5">
        <v>1892.47</v>
      </c>
      <c r="E702" t="s">
        <v>4</v>
      </c>
      <c r="F702" t="s">
        <v>5</v>
      </c>
      <c r="G702" s="6">
        <v>0</v>
      </c>
      <c r="H702" s="6">
        <v>24.934383202099735</v>
      </c>
      <c r="I702" s="6">
        <v>24.934383202099735</v>
      </c>
      <c r="J702" s="5">
        <v>2023</v>
      </c>
    </row>
    <row r="703" spans="1:10" x14ac:dyDescent="0.25">
      <c r="A703" t="s">
        <v>193</v>
      </c>
      <c r="B703" s="5">
        <v>546218.62</v>
      </c>
      <c r="C703" s="5">
        <v>4118429.72</v>
      </c>
      <c r="D703" s="5">
        <v>1892.47</v>
      </c>
      <c r="E703" t="s">
        <v>6</v>
      </c>
      <c r="F703" t="s">
        <v>7</v>
      </c>
      <c r="G703" s="6">
        <v>24.934383202099735</v>
      </c>
      <c r="H703" s="6">
        <v>50</v>
      </c>
      <c r="I703" s="6">
        <v>25.065616797900262</v>
      </c>
      <c r="J703" s="5">
        <v>2023</v>
      </c>
    </row>
    <row r="704" spans="1:10" x14ac:dyDescent="0.25">
      <c r="A704" t="s">
        <v>193</v>
      </c>
      <c r="B704" s="5">
        <v>546218.62</v>
      </c>
      <c r="C704" s="5">
        <v>4118429.72</v>
      </c>
      <c r="D704" s="5">
        <v>1892.47</v>
      </c>
      <c r="E704" t="s">
        <v>4</v>
      </c>
      <c r="F704" t="s">
        <v>13</v>
      </c>
      <c r="G704" s="6">
        <v>50</v>
      </c>
      <c r="H704" s="6">
        <v>130</v>
      </c>
      <c r="I704" s="6">
        <v>80</v>
      </c>
      <c r="J704" s="5">
        <v>2023</v>
      </c>
    </row>
    <row r="705" spans="1:10" x14ac:dyDescent="0.25">
      <c r="A705" t="s">
        <v>193</v>
      </c>
      <c r="B705" s="5">
        <v>546218.62</v>
      </c>
      <c r="C705" s="5">
        <v>4118429.72</v>
      </c>
      <c r="D705" s="5">
        <v>1892.47</v>
      </c>
      <c r="E705" t="s">
        <v>6</v>
      </c>
      <c r="F705" t="s">
        <v>7</v>
      </c>
      <c r="G705" s="6">
        <v>130</v>
      </c>
      <c r="H705" s="6">
        <v>150</v>
      </c>
      <c r="I705" s="6">
        <v>20</v>
      </c>
      <c r="J705" s="5">
        <v>2023</v>
      </c>
    </row>
    <row r="706" spans="1:10" x14ac:dyDescent="0.25">
      <c r="A706" t="s">
        <v>193</v>
      </c>
      <c r="B706" s="5">
        <v>546218.62</v>
      </c>
      <c r="C706" s="5">
        <v>4118429.72</v>
      </c>
      <c r="D706" s="5">
        <v>1892.47</v>
      </c>
      <c r="E706" t="s">
        <v>6</v>
      </c>
      <c r="F706" t="s">
        <v>85</v>
      </c>
      <c r="G706" s="6">
        <v>150</v>
      </c>
      <c r="H706" s="6">
        <v>325</v>
      </c>
      <c r="I706" s="6">
        <v>175</v>
      </c>
      <c r="J706" s="5">
        <v>2023</v>
      </c>
    </row>
    <row r="707" spans="1:10" x14ac:dyDescent="0.25">
      <c r="A707" t="s">
        <v>193</v>
      </c>
      <c r="B707" s="5">
        <v>546218.62</v>
      </c>
      <c r="C707" s="5">
        <v>4118429.72</v>
      </c>
      <c r="D707" s="5">
        <v>1892.47</v>
      </c>
      <c r="E707" t="s">
        <v>6</v>
      </c>
      <c r="F707" t="s">
        <v>7</v>
      </c>
      <c r="G707" s="6">
        <v>325</v>
      </c>
      <c r="H707" s="6">
        <v>336</v>
      </c>
      <c r="I707" s="6">
        <v>10.999999999999998</v>
      </c>
      <c r="J707" s="5">
        <v>2023</v>
      </c>
    </row>
    <row r="708" spans="1:10" x14ac:dyDescent="0.25">
      <c r="A708" t="s">
        <v>193</v>
      </c>
      <c r="B708" s="5">
        <v>546218.62</v>
      </c>
      <c r="C708" s="5">
        <v>4118429.72</v>
      </c>
      <c r="D708" s="5">
        <v>1892.47</v>
      </c>
      <c r="E708" t="s">
        <v>4</v>
      </c>
      <c r="F708" t="s">
        <v>10</v>
      </c>
      <c r="G708" s="6">
        <v>336</v>
      </c>
      <c r="H708" s="6">
        <v>367.99999999999994</v>
      </c>
      <c r="I708" s="6">
        <v>32</v>
      </c>
      <c r="J708" s="5">
        <v>2023</v>
      </c>
    </row>
    <row r="709" spans="1:10" x14ac:dyDescent="0.25">
      <c r="A709" t="s">
        <v>193</v>
      </c>
      <c r="B709" s="5">
        <v>546218.62</v>
      </c>
      <c r="C709" s="5">
        <v>4118429.72</v>
      </c>
      <c r="D709" s="5">
        <v>1892.47</v>
      </c>
      <c r="E709" t="s">
        <v>6</v>
      </c>
      <c r="F709" t="s">
        <v>5</v>
      </c>
      <c r="G709" s="6">
        <v>367.99999999999994</v>
      </c>
      <c r="H709" s="6">
        <v>415</v>
      </c>
      <c r="I709" s="6">
        <v>47</v>
      </c>
      <c r="J709" s="5">
        <v>2023</v>
      </c>
    </row>
    <row r="710" spans="1:10" x14ac:dyDescent="0.25">
      <c r="A710" t="s">
        <v>193</v>
      </c>
      <c r="B710" s="5">
        <v>546218.62</v>
      </c>
      <c r="C710" s="5">
        <v>4118429.72</v>
      </c>
      <c r="D710" s="5">
        <v>1892.47</v>
      </c>
      <c r="E710" t="s">
        <v>6</v>
      </c>
      <c r="F710" t="s">
        <v>5</v>
      </c>
      <c r="G710" s="6">
        <v>415</v>
      </c>
      <c r="H710" s="6">
        <v>449.99999999999994</v>
      </c>
      <c r="I710" s="6">
        <v>34.999999999999993</v>
      </c>
      <c r="J710" s="5">
        <v>2023</v>
      </c>
    </row>
    <row r="711" spans="1:10" x14ac:dyDescent="0.25">
      <c r="A711" t="s">
        <v>193</v>
      </c>
      <c r="B711" s="5">
        <v>546218.62</v>
      </c>
      <c r="C711" s="5">
        <v>4118429.72</v>
      </c>
      <c r="D711" s="5">
        <v>1892.47</v>
      </c>
      <c r="E711" t="s">
        <v>4</v>
      </c>
      <c r="F711" t="s">
        <v>13</v>
      </c>
      <c r="G711" s="6">
        <v>449.99999999999994</v>
      </c>
      <c r="H711" s="6">
        <v>527</v>
      </c>
      <c r="I711" s="6">
        <v>77</v>
      </c>
      <c r="J711" s="5">
        <v>2023</v>
      </c>
    </row>
    <row r="712" spans="1:10" x14ac:dyDescent="0.25">
      <c r="A712" t="s">
        <v>193</v>
      </c>
      <c r="B712" s="5">
        <v>546218.62</v>
      </c>
      <c r="C712" s="5">
        <v>4118429.72</v>
      </c>
      <c r="D712" s="5">
        <v>1892.47</v>
      </c>
      <c r="E712" t="s">
        <v>6</v>
      </c>
      <c r="F712" t="s">
        <v>7</v>
      </c>
      <c r="G712" s="6">
        <v>527</v>
      </c>
      <c r="H712" s="6">
        <v>586</v>
      </c>
      <c r="I712" s="6">
        <v>59</v>
      </c>
      <c r="J712" s="5">
        <v>2023</v>
      </c>
    </row>
    <row r="713" spans="1:10" x14ac:dyDescent="0.25">
      <c r="A713" t="s">
        <v>193</v>
      </c>
      <c r="B713" s="5">
        <v>546218.62</v>
      </c>
      <c r="C713" s="5">
        <v>4118429.72</v>
      </c>
      <c r="D713" s="5">
        <v>1892.47</v>
      </c>
      <c r="E713" t="s">
        <v>6</v>
      </c>
      <c r="F713" t="s">
        <v>7</v>
      </c>
      <c r="G713" s="6">
        <v>586</v>
      </c>
      <c r="H713" s="6">
        <v>645</v>
      </c>
      <c r="I713" s="6">
        <v>59</v>
      </c>
      <c r="J713" s="5">
        <v>2023</v>
      </c>
    </row>
    <row r="714" spans="1:10" x14ac:dyDescent="0.25">
      <c r="A714" t="s">
        <v>193</v>
      </c>
      <c r="B714" s="5">
        <v>546218.62</v>
      </c>
      <c r="C714" s="5">
        <v>4118429.72</v>
      </c>
      <c r="D714" s="5">
        <v>1892.47</v>
      </c>
      <c r="E714" t="s">
        <v>4</v>
      </c>
      <c r="F714" t="s">
        <v>194</v>
      </c>
      <c r="G714" s="6">
        <v>645</v>
      </c>
      <c r="H714" s="6">
        <v>697</v>
      </c>
      <c r="I714" s="6">
        <v>52</v>
      </c>
      <c r="J714" s="5">
        <v>2023</v>
      </c>
    </row>
    <row r="715" spans="1:10" x14ac:dyDescent="0.25">
      <c r="A715" t="s">
        <v>193</v>
      </c>
      <c r="B715" s="5">
        <v>546218.62</v>
      </c>
      <c r="C715" s="5">
        <v>4118429.72</v>
      </c>
      <c r="D715" s="5">
        <v>1892.47</v>
      </c>
      <c r="E715" t="s">
        <v>6</v>
      </c>
      <c r="F715" t="s">
        <v>7</v>
      </c>
      <c r="G715" s="6">
        <v>697</v>
      </c>
      <c r="H715" s="6">
        <v>899.99999999999989</v>
      </c>
      <c r="I715" s="6">
        <v>203</v>
      </c>
      <c r="J715" s="5">
        <v>2023</v>
      </c>
    </row>
    <row r="716" spans="1:10" x14ac:dyDescent="0.25">
      <c r="A716" t="s">
        <v>193</v>
      </c>
      <c r="B716" s="5">
        <v>546218.62</v>
      </c>
      <c r="C716" s="5">
        <v>4118429.72</v>
      </c>
      <c r="D716" s="5">
        <v>1892.47</v>
      </c>
      <c r="E716" t="s">
        <v>11</v>
      </c>
      <c r="F716" t="s">
        <v>164</v>
      </c>
      <c r="G716" s="6">
        <v>899.99999999999989</v>
      </c>
      <c r="H716" s="6">
        <v>928</v>
      </c>
      <c r="I716" s="6">
        <v>27.999999999999996</v>
      </c>
      <c r="J716" s="5">
        <v>2023</v>
      </c>
    </row>
    <row r="717" spans="1:10" x14ac:dyDescent="0.25">
      <c r="A717" t="s">
        <v>193</v>
      </c>
      <c r="B717" s="5">
        <v>546218.62</v>
      </c>
      <c r="C717" s="5">
        <v>4118429.72</v>
      </c>
      <c r="D717" s="5">
        <v>1892.47</v>
      </c>
      <c r="E717" t="s">
        <v>6</v>
      </c>
      <c r="F717" t="s">
        <v>7</v>
      </c>
      <c r="G717" s="6">
        <v>928</v>
      </c>
      <c r="H717" s="6">
        <v>949</v>
      </c>
      <c r="I717" s="6">
        <v>21</v>
      </c>
      <c r="J717" s="5">
        <v>2023</v>
      </c>
    </row>
    <row r="718" spans="1:10" x14ac:dyDescent="0.25">
      <c r="A718" t="s">
        <v>193</v>
      </c>
      <c r="B718" s="5">
        <v>546218.62</v>
      </c>
      <c r="C718" s="5">
        <v>4118429.72</v>
      </c>
      <c r="D718" s="5">
        <v>1892.47</v>
      </c>
      <c r="E718" t="s">
        <v>9</v>
      </c>
      <c r="F718" t="s">
        <v>116</v>
      </c>
      <c r="G718" s="6">
        <v>949</v>
      </c>
      <c r="H718" s="6">
        <v>1129.9999999999998</v>
      </c>
      <c r="I718" s="6">
        <v>180.99999999999997</v>
      </c>
      <c r="J718" s="5">
        <v>2023</v>
      </c>
    </row>
    <row r="719" spans="1:10" x14ac:dyDescent="0.25">
      <c r="A719" t="s">
        <v>193</v>
      </c>
      <c r="B719" s="5">
        <v>546218.62</v>
      </c>
      <c r="C719" s="5">
        <v>4118429.72</v>
      </c>
      <c r="D719" s="5">
        <v>1892.47</v>
      </c>
      <c r="E719" t="s">
        <v>9</v>
      </c>
      <c r="F719" t="s">
        <v>195</v>
      </c>
      <c r="G719" s="6">
        <v>1129.9999999999998</v>
      </c>
      <c r="H719" s="6">
        <v>1423.9999999999998</v>
      </c>
      <c r="I719" s="6">
        <v>294</v>
      </c>
      <c r="J719" s="5">
        <v>2023</v>
      </c>
    </row>
    <row r="720" spans="1:10" x14ac:dyDescent="0.25">
      <c r="A720" t="s">
        <v>193</v>
      </c>
      <c r="B720" s="5">
        <v>546218.62</v>
      </c>
      <c r="C720" s="5">
        <v>4118429.72</v>
      </c>
      <c r="D720" s="5">
        <v>1892.47</v>
      </c>
      <c r="E720" t="s">
        <v>9</v>
      </c>
      <c r="F720" t="s">
        <v>7</v>
      </c>
      <c r="G720" s="6">
        <v>1423.9999999999998</v>
      </c>
      <c r="H720" s="6">
        <v>1570</v>
      </c>
      <c r="I720" s="6">
        <v>146</v>
      </c>
      <c r="J720" s="5">
        <v>2023</v>
      </c>
    </row>
    <row r="721" spans="1:10" x14ac:dyDescent="0.25">
      <c r="A721" t="s">
        <v>193</v>
      </c>
      <c r="B721" s="5">
        <v>546218.62</v>
      </c>
      <c r="C721" s="5">
        <v>4118429.72</v>
      </c>
      <c r="D721" s="5">
        <v>1892.47</v>
      </c>
      <c r="E721" t="s">
        <v>9</v>
      </c>
      <c r="F721" t="s">
        <v>8</v>
      </c>
      <c r="G721" s="6">
        <v>1570</v>
      </c>
      <c r="H721" s="6">
        <v>1595</v>
      </c>
      <c r="I721" s="6">
        <v>25</v>
      </c>
      <c r="J721" s="5">
        <v>2023</v>
      </c>
    </row>
    <row r="722" spans="1:10" x14ac:dyDescent="0.25">
      <c r="A722" t="s">
        <v>193</v>
      </c>
      <c r="B722" s="5">
        <v>546218.62</v>
      </c>
      <c r="C722" s="5">
        <v>4118429.72</v>
      </c>
      <c r="D722" s="5">
        <v>1892.47</v>
      </c>
      <c r="E722" t="s">
        <v>11</v>
      </c>
      <c r="F722" t="s">
        <v>12</v>
      </c>
      <c r="G722" s="6">
        <v>1595</v>
      </c>
      <c r="H722" s="6">
        <v>1769.9999999999998</v>
      </c>
      <c r="I722" s="6">
        <v>175</v>
      </c>
      <c r="J722" s="5">
        <v>2023</v>
      </c>
    </row>
    <row r="723" spans="1:10" x14ac:dyDescent="0.25">
      <c r="A723" t="s">
        <v>193</v>
      </c>
      <c r="B723" s="5">
        <v>546218.62</v>
      </c>
      <c r="C723" s="5">
        <v>4118429.72</v>
      </c>
      <c r="D723" s="5">
        <v>1892.47</v>
      </c>
      <c r="E723" t="s">
        <v>11</v>
      </c>
      <c r="F723" t="s">
        <v>12</v>
      </c>
      <c r="G723" s="6">
        <v>1769.9999999999998</v>
      </c>
      <c r="H723" s="6">
        <v>1819.9999999999998</v>
      </c>
      <c r="I723" s="6">
        <v>50</v>
      </c>
      <c r="J723" s="5">
        <v>2023</v>
      </c>
    </row>
    <row r="724" spans="1:10" x14ac:dyDescent="0.25">
      <c r="A724" t="s">
        <v>193</v>
      </c>
      <c r="B724" s="5">
        <v>546218.62</v>
      </c>
      <c r="C724" s="5">
        <v>4118429.72</v>
      </c>
      <c r="D724" s="5">
        <v>1892.47</v>
      </c>
      <c r="E724" t="s">
        <v>4</v>
      </c>
      <c r="F724" t="s">
        <v>13</v>
      </c>
      <c r="G724" s="6">
        <v>1819.9999999999998</v>
      </c>
      <c r="H724" s="6">
        <v>1840</v>
      </c>
      <c r="I724" s="6">
        <v>20</v>
      </c>
      <c r="J724" s="5">
        <v>2023</v>
      </c>
    </row>
    <row r="725" spans="1:10" x14ac:dyDescent="0.25">
      <c r="A725" t="s">
        <v>193</v>
      </c>
      <c r="B725" s="5">
        <v>546218.62</v>
      </c>
      <c r="C725" s="5">
        <v>4118429.72</v>
      </c>
      <c r="D725" s="5">
        <v>1892.47</v>
      </c>
      <c r="E725" t="s">
        <v>4</v>
      </c>
      <c r="F725" t="s">
        <v>13</v>
      </c>
      <c r="G725" s="6">
        <v>1840</v>
      </c>
      <c r="H725" s="6">
        <v>1990</v>
      </c>
      <c r="I725" s="6">
        <v>150</v>
      </c>
      <c r="J725" s="5">
        <v>2023</v>
      </c>
    </row>
    <row r="726" spans="1:10" x14ac:dyDescent="0.25">
      <c r="A726" t="s">
        <v>193</v>
      </c>
      <c r="B726" s="5">
        <v>546218.62</v>
      </c>
      <c r="C726" s="5">
        <v>4118429.72</v>
      </c>
      <c r="D726" s="5">
        <v>1892.47</v>
      </c>
      <c r="E726" t="s">
        <v>4</v>
      </c>
      <c r="F726" t="s">
        <v>5</v>
      </c>
      <c r="G726" s="6">
        <v>1990</v>
      </c>
      <c r="H726" s="6">
        <v>2090</v>
      </c>
      <c r="I726" s="6">
        <v>100</v>
      </c>
      <c r="J726" s="5">
        <v>2023</v>
      </c>
    </row>
    <row r="727" spans="1:10" x14ac:dyDescent="0.25">
      <c r="A727" t="s">
        <v>193</v>
      </c>
      <c r="B727" s="5">
        <v>546218.62</v>
      </c>
      <c r="C727" s="5">
        <v>4118429.72</v>
      </c>
      <c r="D727" s="5">
        <v>1892.47</v>
      </c>
      <c r="E727" t="s">
        <v>4</v>
      </c>
      <c r="F727" t="s">
        <v>7</v>
      </c>
      <c r="G727" s="6">
        <v>2090</v>
      </c>
      <c r="H727" s="6">
        <v>2130</v>
      </c>
      <c r="I727" s="6">
        <v>40</v>
      </c>
      <c r="J727" s="5">
        <v>2023</v>
      </c>
    </row>
    <row r="728" spans="1:10" x14ac:dyDescent="0.25">
      <c r="A728" t="s">
        <v>193</v>
      </c>
      <c r="B728" s="5">
        <v>546218.62</v>
      </c>
      <c r="C728" s="5">
        <v>4118429.72</v>
      </c>
      <c r="D728" s="5">
        <v>1892.47</v>
      </c>
      <c r="E728" t="s">
        <v>4</v>
      </c>
      <c r="F728" t="s">
        <v>13</v>
      </c>
      <c r="G728" s="6">
        <v>2130</v>
      </c>
      <c r="H728" s="6">
        <v>2140</v>
      </c>
      <c r="I728" s="6">
        <v>10</v>
      </c>
      <c r="J728" s="5">
        <v>2023</v>
      </c>
    </row>
    <row r="729" spans="1:10" x14ac:dyDescent="0.25">
      <c r="A729" t="s">
        <v>193</v>
      </c>
      <c r="B729" s="5">
        <v>546218.62</v>
      </c>
      <c r="C729" s="5">
        <v>4118429.72</v>
      </c>
      <c r="D729" s="5">
        <v>1892.47</v>
      </c>
      <c r="E729" t="s">
        <v>4</v>
      </c>
      <c r="F729" t="s">
        <v>13</v>
      </c>
      <c r="G729" s="6">
        <v>2140</v>
      </c>
      <c r="H729" s="6">
        <v>2150</v>
      </c>
      <c r="I729" s="6">
        <v>10</v>
      </c>
      <c r="J729" s="5">
        <v>2023</v>
      </c>
    </row>
    <row r="730" spans="1:10" x14ac:dyDescent="0.25">
      <c r="A730" t="s">
        <v>193</v>
      </c>
      <c r="B730" s="5">
        <v>546218.62</v>
      </c>
      <c r="C730" s="5">
        <v>4118429.72</v>
      </c>
      <c r="D730" s="5">
        <v>1892.47</v>
      </c>
      <c r="E730" t="s">
        <v>11</v>
      </c>
      <c r="F730" t="s">
        <v>12</v>
      </c>
      <c r="G730" s="6">
        <v>2150</v>
      </c>
      <c r="H730" s="6">
        <v>2170</v>
      </c>
      <c r="I730" s="6">
        <v>20</v>
      </c>
      <c r="J730" s="5">
        <v>2023</v>
      </c>
    </row>
    <row r="731" spans="1:10" x14ac:dyDescent="0.25">
      <c r="A731" t="s">
        <v>193</v>
      </c>
      <c r="B731" s="5">
        <v>546218.62</v>
      </c>
      <c r="C731" s="5">
        <v>4118429.72</v>
      </c>
      <c r="D731" s="5">
        <v>1892.47</v>
      </c>
      <c r="E731" t="s">
        <v>11</v>
      </c>
      <c r="F731" t="s">
        <v>12</v>
      </c>
      <c r="G731" s="6">
        <v>2170</v>
      </c>
      <c r="H731" s="6">
        <v>2320</v>
      </c>
      <c r="I731" s="6">
        <v>150</v>
      </c>
      <c r="J731" s="5">
        <v>2023</v>
      </c>
    </row>
    <row r="732" spans="1:10" x14ac:dyDescent="0.25">
      <c r="A732" t="s">
        <v>193</v>
      </c>
      <c r="B732" s="5">
        <v>546218.62</v>
      </c>
      <c r="C732" s="5">
        <v>4118429.72</v>
      </c>
      <c r="D732" s="5">
        <v>1892.47</v>
      </c>
      <c r="E732" t="s">
        <v>11</v>
      </c>
      <c r="F732" t="s">
        <v>190</v>
      </c>
      <c r="G732" s="6">
        <v>2320</v>
      </c>
      <c r="H732" s="6">
        <v>2336</v>
      </c>
      <c r="I732" s="6">
        <v>16</v>
      </c>
      <c r="J732" s="5">
        <v>2023</v>
      </c>
    </row>
    <row r="733" spans="1:10" x14ac:dyDescent="0.25">
      <c r="A733" t="s">
        <v>193</v>
      </c>
      <c r="B733" s="5">
        <v>546218.62</v>
      </c>
      <c r="C733" s="5">
        <v>4118429.72</v>
      </c>
      <c r="D733" s="5">
        <v>1892.47</v>
      </c>
      <c r="E733" t="s">
        <v>11</v>
      </c>
      <c r="F733" t="s">
        <v>161</v>
      </c>
      <c r="G733" s="6">
        <v>2336</v>
      </c>
      <c r="H733" s="6">
        <v>2362</v>
      </c>
      <c r="I733" s="6">
        <v>26</v>
      </c>
      <c r="J733" s="5">
        <v>2023</v>
      </c>
    </row>
    <row r="734" spans="1:10" x14ac:dyDescent="0.25">
      <c r="A734" t="s">
        <v>193</v>
      </c>
      <c r="B734" s="5">
        <v>546218.62</v>
      </c>
      <c r="C734" s="5">
        <v>4118429.72</v>
      </c>
      <c r="D734" s="5">
        <v>1892.47</v>
      </c>
      <c r="E734" t="s">
        <v>4</v>
      </c>
      <c r="F734" t="s">
        <v>13</v>
      </c>
      <c r="G734" s="6">
        <v>2362</v>
      </c>
      <c r="H734" s="6">
        <v>2410</v>
      </c>
      <c r="I734" s="6">
        <v>48</v>
      </c>
      <c r="J734" s="5">
        <v>2023</v>
      </c>
    </row>
    <row r="735" spans="1:10" x14ac:dyDescent="0.25">
      <c r="A735" t="s">
        <v>193</v>
      </c>
      <c r="B735" s="5">
        <v>546218.62</v>
      </c>
      <c r="C735" s="5">
        <v>4118429.72</v>
      </c>
      <c r="D735" s="5">
        <v>1892.47</v>
      </c>
      <c r="E735" t="s">
        <v>4</v>
      </c>
      <c r="F735" t="s">
        <v>5</v>
      </c>
      <c r="G735" s="6">
        <v>2410</v>
      </c>
      <c r="H735" s="6">
        <v>2780</v>
      </c>
      <c r="I735" s="6">
        <v>369.99999999999994</v>
      </c>
      <c r="J735" s="5">
        <v>2023</v>
      </c>
    </row>
    <row r="736" spans="1:10" x14ac:dyDescent="0.25">
      <c r="A736" t="s">
        <v>193</v>
      </c>
      <c r="B736" s="5">
        <v>546218.62</v>
      </c>
      <c r="C736" s="5">
        <v>4118429.72</v>
      </c>
      <c r="D736" s="5">
        <v>1892.47</v>
      </c>
      <c r="E736" t="s">
        <v>4</v>
      </c>
      <c r="F736" t="s">
        <v>166</v>
      </c>
      <c r="G736" s="6">
        <v>2780</v>
      </c>
      <c r="H736" s="6">
        <v>2849.9999999999995</v>
      </c>
      <c r="I736" s="6">
        <v>69.999999999999986</v>
      </c>
      <c r="J736" s="5">
        <v>2023</v>
      </c>
    </row>
    <row r="737" spans="1:10" x14ac:dyDescent="0.25">
      <c r="A737" t="s">
        <v>193</v>
      </c>
      <c r="B737" s="5">
        <v>546218.62</v>
      </c>
      <c r="C737" s="5">
        <v>4118429.72</v>
      </c>
      <c r="D737" s="5">
        <v>1892.47</v>
      </c>
      <c r="E737" t="s">
        <v>11</v>
      </c>
      <c r="F737" t="s">
        <v>12</v>
      </c>
      <c r="G737" s="6">
        <v>2849.9999999999995</v>
      </c>
      <c r="H737" s="6">
        <v>2885.9999999999995</v>
      </c>
      <c r="I737" s="6">
        <v>35.999999999999993</v>
      </c>
      <c r="J737" s="5">
        <v>2023</v>
      </c>
    </row>
    <row r="738" spans="1:10" x14ac:dyDescent="0.25">
      <c r="A738" t="s">
        <v>193</v>
      </c>
      <c r="B738" s="5">
        <v>546218.62</v>
      </c>
      <c r="C738" s="5">
        <v>4118429.72</v>
      </c>
      <c r="D738" s="5">
        <v>1892.47</v>
      </c>
      <c r="E738" t="s">
        <v>11</v>
      </c>
      <c r="F738" t="s">
        <v>190</v>
      </c>
      <c r="G738" s="6">
        <v>2885.9999999999995</v>
      </c>
      <c r="H738" s="6">
        <v>2936.0236220472439</v>
      </c>
      <c r="I738" s="6">
        <v>50.023622047244089</v>
      </c>
      <c r="J738" s="5">
        <v>2023</v>
      </c>
    </row>
    <row r="739" spans="1:10" x14ac:dyDescent="0.25">
      <c r="A739" t="s">
        <v>198</v>
      </c>
      <c r="B739" s="5">
        <v>546686.30000000005</v>
      </c>
      <c r="C739" s="5">
        <v>4116218.33</v>
      </c>
      <c r="D739" s="5">
        <v>1782.56</v>
      </c>
      <c r="E739" t="s">
        <v>9</v>
      </c>
      <c r="F739" t="s">
        <v>7</v>
      </c>
      <c r="G739" s="6">
        <v>0</v>
      </c>
      <c r="H739" s="6">
        <v>109.99999999999999</v>
      </c>
      <c r="I739" s="6">
        <v>109.99999999999999</v>
      </c>
      <c r="J739" s="5">
        <v>1666</v>
      </c>
    </row>
    <row r="740" spans="1:10" x14ac:dyDescent="0.25">
      <c r="A740" t="s">
        <v>198</v>
      </c>
      <c r="B740" s="5">
        <v>546686.30000000005</v>
      </c>
      <c r="C740" s="5">
        <v>4116218.33</v>
      </c>
      <c r="D740" s="5">
        <v>1782.56</v>
      </c>
      <c r="E740" t="s">
        <v>9</v>
      </c>
      <c r="F740" t="s">
        <v>100</v>
      </c>
      <c r="G740" s="6">
        <v>109.99999999999999</v>
      </c>
      <c r="H740" s="6">
        <v>200</v>
      </c>
      <c r="I740" s="6">
        <v>89.999999999999986</v>
      </c>
      <c r="J740" s="5">
        <v>1666</v>
      </c>
    </row>
    <row r="741" spans="1:10" x14ac:dyDescent="0.25">
      <c r="A741" t="s">
        <v>198</v>
      </c>
      <c r="B741" s="5">
        <v>546686.30000000005</v>
      </c>
      <c r="C741" s="5">
        <v>4116218.33</v>
      </c>
      <c r="D741" s="5">
        <v>1782.56</v>
      </c>
      <c r="E741" t="s">
        <v>9</v>
      </c>
      <c r="F741" t="s">
        <v>5</v>
      </c>
      <c r="G741" s="6">
        <v>200</v>
      </c>
      <c r="H741" s="6">
        <v>574.99999999999989</v>
      </c>
      <c r="I741" s="6">
        <v>375</v>
      </c>
      <c r="J741" s="5">
        <v>1666</v>
      </c>
    </row>
    <row r="742" spans="1:10" x14ac:dyDescent="0.25">
      <c r="A742" t="s">
        <v>198</v>
      </c>
      <c r="B742" s="5">
        <v>546686.30000000005</v>
      </c>
      <c r="C742" s="5">
        <v>4116218.33</v>
      </c>
      <c r="D742" s="5">
        <v>1782.56</v>
      </c>
      <c r="E742" t="s">
        <v>9</v>
      </c>
      <c r="F742" t="s">
        <v>100</v>
      </c>
      <c r="G742" s="6">
        <v>574.99999999999989</v>
      </c>
      <c r="H742" s="6">
        <v>670</v>
      </c>
      <c r="I742" s="6">
        <v>95</v>
      </c>
      <c r="J742" s="5">
        <v>1666</v>
      </c>
    </row>
    <row r="743" spans="1:10" x14ac:dyDescent="0.25">
      <c r="A743" t="s">
        <v>198</v>
      </c>
      <c r="B743" s="5">
        <v>546686.30000000005</v>
      </c>
      <c r="C743" s="5">
        <v>4116218.33</v>
      </c>
      <c r="D743" s="5">
        <v>1782.56</v>
      </c>
      <c r="E743" t="s">
        <v>9</v>
      </c>
      <c r="F743" t="s">
        <v>106</v>
      </c>
      <c r="G743" s="6">
        <v>670</v>
      </c>
      <c r="H743" s="6">
        <v>690</v>
      </c>
      <c r="I743" s="6">
        <v>20</v>
      </c>
      <c r="J743" s="5">
        <v>1666</v>
      </c>
    </row>
    <row r="744" spans="1:10" x14ac:dyDescent="0.25">
      <c r="A744" t="s">
        <v>198</v>
      </c>
      <c r="B744" s="5">
        <v>546686.30000000005</v>
      </c>
      <c r="C744" s="5">
        <v>4116218.33</v>
      </c>
      <c r="D744" s="5">
        <v>1782.56</v>
      </c>
      <c r="E744" t="s">
        <v>9</v>
      </c>
      <c r="F744" t="s">
        <v>158</v>
      </c>
      <c r="G744" s="6">
        <v>690</v>
      </c>
      <c r="H744" s="6">
        <v>723.99999999999989</v>
      </c>
      <c r="I744" s="6">
        <v>34</v>
      </c>
      <c r="J744" s="5">
        <v>1666</v>
      </c>
    </row>
    <row r="745" spans="1:10" x14ac:dyDescent="0.25">
      <c r="A745" t="s">
        <v>198</v>
      </c>
      <c r="B745" s="5">
        <v>546686.30000000005</v>
      </c>
      <c r="C745" s="5">
        <v>4116218.33</v>
      </c>
      <c r="D745" s="5">
        <v>1782.56</v>
      </c>
      <c r="E745" t="s">
        <v>4</v>
      </c>
      <c r="F745" t="s">
        <v>5</v>
      </c>
      <c r="G745" s="6">
        <v>723.99999999999989</v>
      </c>
      <c r="H745" s="6">
        <v>756</v>
      </c>
      <c r="I745" s="6">
        <v>32</v>
      </c>
      <c r="J745" s="5">
        <v>1666</v>
      </c>
    </row>
    <row r="746" spans="1:10" x14ac:dyDescent="0.25">
      <c r="A746" t="s">
        <v>198</v>
      </c>
      <c r="B746" s="5">
        <v>546686.30000000005</v>
      </c>
      <c r="C746" s="5">
        <v>4116218.33</v>
      </c>
      <c r="D746" s="5">
        <v>1782.56</v>
      </c>
      <c r="E746" t="s">
        <v>4</v>
      </c>
      <c r="F746" t="s">
        <v>7</v>
      </c>
      <c r="G746" s="6">
        <v>756</v>
      </c>
      <c r="H746" s="6">
        <v>807</v>
      </c>
      <c r="I746" s="6">
        <v>51</v>
      </c>
      <c r="J746" s="5">
        <v>1666</v>
      </c>
    </row>
    <row r="747" spans="1:10" x14ac:dyDescent="0.25">
      <c r="A747" t="s">
        <v>198</v>
      </c>
      <c r="B747" s="5">
        <v>546686.30000000005</v>
      </c>
      <c r="C747" s="5">
        <v>4116218.33</v>
      </c>
      <c r="D747" s="5">
        <v>1782.56</v>
      </c>
      <c r="E747" t="s">
        <v>11</v>
      </c>
      <c r="F747" t="s">
        <v>12</v>
      </c>
      <c r="G747" s="6">
        <v>807</v>
      </c>
      <c r="H747" s="6">
        <v>853.99999999999989</v>
      </c>
      <c r="I747" s="6">
        <v>47</v>
      </c>
      <c r="J747" s="5">
        <v>1666</v>
      </c>
    </row>
    <row r="748" spans="1:10" x14ac:dyDescent="0.25">
      <c r="A748" t="s">
        <v>198</v>
      </c>
      <c r="B748" s="5">
        <v>546686.30000000005</v>
      </c>
      <c r="C748" s="5">
        <v>4116218.33</v>
      </c>
      <c r="D748" s="5">
        <v>1782.56</v>
      </c>
      <c r="E748" t="s">
        <v>11</v>
      </c>
      <c r="F748" t="s">
        <v>12</v>
      </c>
      <c r="G748" s="6">
        <v>853.99999999999989</v>
      </c>
      <c r="H748" s="6">
        <v>944</v>
      </c>
      <c r="I748" s="6">
        <v>89.999999999999986</v>
      </c>
      <c r="J748" s="5">
        <v>1666</v>
      </c>
    </row>
    <row r="749" spans="1:10" x14ac:dyDescent="0.25">
      <c r="A749" t="s">
        <v>198</v>
      </c>
      <c r="B749" s="5">
        <v>546686.30000000005</v>
      </c>
      <c r="C749" s="5">
        <v>4116218.33</v>
      </c>
      <c r="D749" s="5">
        <v>1782.56</v>
      </c>
      <c r="E749" t="s">
        <v>11</v>
      </c>
      <c r="F749" t="s">
        <v>12</v>
      </c>
      <c r="G749" s="6">
        <v>944</v>
      </c>
      <c r="H749" s="6">
        <v>1015</v>
      </c>
      <c r="I749" s="6">
        <v>70.999999999999986</v>
      </c>
      <c r="J749" s="5">
        <v>1666</v>
      </c>
    </row>
    <row r="750" spans="1:10" x14ac:dyDescent="0.25">
      <c r="A750" t="s">
        <v>198</v>
      </c>
      <c r="B750" s="5">
        <v>546686.30000000005</v>
      </c>
      <c r="C750" s="5">
        <v>4116218.33</v>
      </c>
      <c r="D750" s="5">
        <v>1782.56</v>
      </c>
      <c r="E750" t="s">
        <v>11</v>
      </c>
      <c r="F750" t="s">
        <v>33</v>
      </c>
      <c r="G750" s="6">
        <v>1015</v>
      </c>
      <c r="H750" s="6">
        <v>1090</v>
      </c>
      <c r="I750" s="6">
        <v>75</v>
      </c>
      <c r="J750" s="5">
        <v>1666</v>
      </c>
    </row>
    <row r="751" spans="1:10" x14ac:dyDescent="0.25">
      <c r="A751" t="s">
        <v>198</v>
      </c>
      <c r="B751" s="5">
        <v>546686.30000000005</v>
      </c>
      <c r="C751" s="5">
        <v>4116218.33</v>
      </c>
      <c r="D751" s="5">
        <v>1782.56</v>
      </c>
      <c r="E751" t="s">
        <v>11</v>
      </c>
      <c r="F751" t="s">
        <v>23</v>
      </c>
      <c r="G751" s="6">
        <v>1090</v>
      </c>
      <c r="H751" s="6">
        <v>1097.9999999999998</v>
      </c>
      <c r="I751" s="6">
        <v>8</v>
      </c>
      <c r="J751" s="5">
        <v>1666</v>
      </c>
    </row>
    <row r="752" spans="1:10" x14ac:dyDescent="0.25">
      <c r="A752" t="s">
        <v>198</v>
      </c>
      <c r="B752" s="5">
        <v>546686.30000000005</v>
      </c>
      <c r="C752" s="5">
        <v>4116218.33</v>
      </c>
      <c r="D752" s="5">
        <v>1782.56</v>
      </c>
      <c r="E752" t="s">
        <v>4</v>
      </c>
      <c r="F752" t="s">
        <v>13</v>
      </c>
      <c r="G752" s="6">
        <v>1097.9999999999998</v>
      </c>
      <c r="H752" s="6">
        <v>1154.9999999999998</v>
      </c>
      <c r="I752" s="6">
        <v>56.999999999999993</v>
      </c>
      <c r="J752" s="5">
        <v>1666</v>
      </c>
    </row>
    <row r="753" spans="1:10" x14ac:dyDescent="0.25">
      <c r="A753" t="s">
        <v>198</v>
      </c>
      <c r="B753" s="5">
        <v>546686.30000000005</v>
      </c>
      <c r="C753" s="5">
        <v>4116218.33</v>
      </c>
      <c r="D753" s="5">
        <v>1782.56</v>
      </c>
      <c r="E753" t="s">
        <v>11</v>
      </c>
      <c r="F753" t="s">
        <v>12</v>
      </c>
      <c r="G753" s="6">
        <v>1154.9999999999998</v>
      </c>
      <c r="H753" s="6">
        <v>1210</v>
      </c>
      <c r="I753" s="6">
        <v>54.999999999999993</v>
      </c>
      <c r="J753" s="5">
        <v>1666</v>
      </c>
    </row>
    <row r="754" spans="1:10" x14ac:dyDescent="0.25">
      <c r="A754" t="s">
        <v>198</v>
      </c>
      <c r="B754" s="5">
        <v>546686.30000000005</v>
      </c>
      <c r="C754" s="5">
        <v>4116218.33</v>
      </c>
      <c r="D754" s="5">
        <v>1782.56</v>
      </c>
      <c r="E754" t="s">
        <v>11</v>
      </c>
      <c r="F754" t="s">
        <v>12</v>
      </c>
      <c r="G754" s="6">
        <v>1210</v>
      </c>
      <c r="H754" s="6">
        <v>1280</v>
      </c>
      <c r="I754" s="6">
        <v>69.999999999999986</v>
      </c>
      <c r="J754" s="5">
        <v>1666</v>
      </c>
    </row>
    <row r="755" spans="1:10" x14ac:dyDescent="0.25">
      <c r="A755" t="s">
        <v>198</v>
      </c>
      <c r="B755" s="5">
        <v>546686.30000000005</v>
      </c>
      <c r="C755" s="5">
        <v>4116218.33</v>
      </c>
      <c r="D755" s="5">
        <v>1782.56</v>
      </c>
      <c r="E755" t="s">
        <v>11</v>
      </c>
      <c r="F755" t="s">
        <v>12</v>
      </c>
      <c r="G755" s="6">
        <v>1280</v>
      </c>
      <c r="H755" s="6">
        <v>1336</v>
      </c>
      <c r="I755" s="6">
        <v>55.999999999999993</v>
      </c>
      <c r="J755" s="5">
        <v>1666</v>
      </c>
    </row>
    <row r="756" spans="1:10" x14ac:dyDescent="0.25">
      <c r="A756" t="s">
        <v>198</v>
      </c>
      <c r="B756" s="5">
        <v>546686.30000000005</v>
      </c>
      <c r="C756" s="5">
        <v>4116218.33</v>
      </c>
      <c r="D756" s="5">
        <v>1782.56</v>
      </c>
      <c r="E756" t="s">
        <v>11</v>
      </c>
      <c r="F756" t="s">
        <v>12</v>
      </c>
      <c r="G756" s="6">
        <v>1336</v>
      </c>
      <c r="H756" s="6">
        <v>1474.9999999999998</v>
      </c>
      <c r="I756" s="6">
        <v>138.99999999999997</v>
      </c>
      <c r="J756" s="5">
        <v>1666</v>
      </c>
    </row>
    <row r="757" spans="1:10" x14ac:dyDescent="0.25">
      <c r="A757" t="s">
        <v>198</v>
      </c>
      <c r="B757" s="5">
        <v>546686.30000000005</v>
      </c>
      <c r="C757" s="5">
        <v>4116218.33</v>
      </c>
      <c r="D757" s="5">
        <v>1782.56</v>
      </c>
      <c r="E757" t="s">
        <v>11</v>
      </c>
      <c r="F757" t="s">
        <v>12</v>
      </c>
      <c r="G757" s="6">
        <v>1474.9999999999998</v>
      </c>
      <c r="H757" s="6">
        <v>1537</v>
      </c>
      <c r="I757" s="6">
        <v>62</v>
      </c>
      <c r="J757" s="5">
        <v>1666</v>
      </c>
    </row>
    <row r="758" spans="1:10" x14ac:dyDescent="0.25">
      <c r="A758" t="s">
        <v>198</v>
      </c>
      <c r="B758" s="5">
        <v>546686.30000000005</v>
      </c>
      <c r="C758" s="5">
        <v>4116218.33</v>
      </c>
      <c r="D758" s="5">
        <v>1782.56</v>
      </c>
      <c r="E758" t="s">
        <v>9</v>
      </c>
      <c r="F758" t="s">
        <v>195</v>
      </c>
      <c r="G758" s="6">
        <v>1537</v>
      </c>
      <c r="H758" s="6">
        <v>1648</v>
      </c>
      <c r="I758" s="6">
        <v>110.99999999999999</v>
      </c>
      <c r="J758" s="5">
        <v>1666</v>
      </c>
    </row>
    <row r="759" spans="1:10" x14ac:dyDescent="0.25">
      <c r="A759" t="s">
        <v>198</v>
      </c>
      <c r="B759" s="5">
        <v>546686.30000000005</v>
      </c>
      <c r="C759" s="5">
        <v>4116218.33</v>
      </c>
      <c r="D759" s="5">
        <v>1782.56</v>
      </c>
      <c r="E759" t="s">
        <v>11</v>
      </c>
      <c r="F759" t="s">
        <v>52</v>
      </c>
      <c r="G759" s="6">
        <v>1648</v>
      </c>
      <c r="H759" s="6">
        <v>1705.9999999999998</v>
      </c>
      <c r="I759" s="6">
        <v>58</v>
      </c>
      <c r="J759" s="5">
        <v>1666</v>
      </c>
    </row>
    <row r="760" spans="1:10" x14ac:dyDescent="0.25">
      <c r="A760" t="s">
        <v>198</v>
      </c>
      <c r="B760" s="5">
        <v>546686.30000000005</v>
      </c>
      <c r="C760" s="5">
        <v>4116218.33</v>
      </c>
      <c r="D760" s="5">
        <v>1782.56</v>
      </c>
      <c r="E760" t="s">
        <v>11</v>
      </c>
      <c r="F760" t="s">
        <v>164</v>
      </c>
      <c r="G760" s="6">
        <v>1705.9999999999998</v>
      </c>
      <c r="H760" s="6">
        <v>1803.9999999999998</v>
      </c>
      <c r="I760" s="6">
        <v>98</v>
      </c>
      <c r="J760" s="5">
        <v>1666</v>
      </c>
    </row>
    <row r="761" spans="1:10" x14ac:dyDescent="0.25">
      <c r="A761" t="s">
        <v>198</v>
      </c>
      <c r="B761" s="5">
        <v>546686.30000000005</v>
      </c>
      <c r="C761" s="5">
        <v>4116218.33</v>
      </c>
      <c r="D761" s="5">
        <v>1782.56</v>
      </c>
      <c r="E761" t="s">
        <v>11</v>
      </c>
      <c r="F761" t="s">
        <v>164</v>
      </c>
      <c r="G761" s="6">
        <v>1803.9999999999998</v>
      </c>
      <c r="H761" s="6">
        <v>1862</v>
      </c>
      <c r="I761" s="6">
        <v>58</v>
      </c>
      <c r="J761" s="5">
        <v>1666</v>
      </c>
    </row>
    <row r="762" spans="1:10" x14ac:dyDescent="0.25">
      <c r="A762" t="s">
        <v>198</v>
      </c>
      <c r="B762" s="5">
        <v>546686.30000000005</v>
      </c>
      <c r="C762" s="5">
        <v>4116218.33</v>
      </c>
      <c r="D762" s="5">
        <v>1782.56</v>
      </c>
      <c r="E762" t="s">
        <v>9</v>
      </c>
      <c r="F762" t="s">
        <v>199</v>
      </c>
      <c r="G762" s="6">
        <v>1862</v>
      </c>
      <c r="H762" s="6">
        <v>1968</v>
      </c>
      <c r="I762" s="6">
        <v>105.99999999999999</v>
      </c>
      <c r="J762" s="5">
        <v>1666</v>
      </c>
    </row>
    <row r="763" spans="1:10" x14ac:dyDescent="0.25">
      <c r="A763" t="s">
        <v>198</v>
      </c>
      <c r="B763" s="5">
        <v>546686.30000000005</v>
      </c>
      <c r="C763" s="5">
        <v>4116218.33</v>
      </c>
      <c r="D763" s="5">
        <v>1782.56</v>
      </c>
      <c r="E763" t="s">
        <v>9</v>
      </c>
      <c r="F763" t="s">
        <v>158</v>
      </c>
      <c r="G763" s="6">
        <v>1968</v>
      </c>
      <c r="H763" s="6">
        <v>2051</v>
      </c>
      <c r="I763" s="6">
        <v>83</v>
      </c>
      <c r="J763" s="5">
        <v>1666</v>
      </c>
    </row>
    <row r="764" spans="1:10" x14ac:dyDescent="0.25">
      <c r="A764" t="s">
        <v>198</v>
      </c>
      <c r="B764" s="5">
        <v>546686.30000000005</v>
      </c>
      <c r="C764" s="5">
        <v>4116218.33</v>
      </c>
      <c r="D764" s="5">
        <v>1782.56</v>
      </c>
      <c r="E764" t="s">
        <v>9</v>
      </c>
      <c r="F764" t="s">
        <v>10</v>
      </c>
      <c r="G764" s="6">
        <v>2051</v>
      </c>
      <c r="H764" s="6">
        <v>2147</v>
      </c>
      <c r="I764" s="6">
        <v>96</v>
      </c>
      <c r="J764" s="5">
        <v>1666</v>
      </c>
    </row>
    <row r="765" spans="1:10" x14ac:dyDescent="0.25">
      <c r="A765" t="s">
        <v>198</v>
      </c>
      <c r="B765" s="5">
        <v>546686.30000000005</v>
      </c>
      <c r="C765" s="5">
        <v>4116218.33</v>
      </c>
      <c r="D765" s="5">
        <v>1782.56</v>
      </c>
      <c r="E765" t="s">
        <v>9</v>
      </c>
      <c r="F765" t="s">
        <v>8</v>
      </c>
      <c r="G765" s="6">
        <v>2147</v>
      </c>
      <c r="H765" s="6">
        <v>2257.9999999999995</v>
      </c>
      <c r="I765" s="6">
        <v>110.99999999999999</v>
      </c>
      <c r="J765" s="5">
        <v>1666</v>
      </c>
    </row>
    <row r="766" spans="1:10" x14ac:dyDescent="0.25">
      <c r="A766" t="s">
        <v>198</v>
      </c>
      <c r="B766" s="5">
        <v>546686.30000000005</v>
      </c>
      <c r="C766" s="5">
        <v>4116218.33</v>
      </c>
      <c r="D766" s="5">
        <v>1782.56</v>
      </c>
      <c r="E766" t="s">
        <v>11</v>
      </c>
      <c r="F766" t="s">
        <v>12</v>
      </c>
      <c r="G766" s="6">
        <v>2257.9999999999995</v>
      </c>
      <c r="H766" s="6">
        <v>2487</v>
      </c>
      <c r="I766" s="6">
        <v>228.99999999999997</v>
      </c>
      <c r="J766" s="5">
        <v>1666</v>
      </c>
    </row>
    <row r="767" spans="1:10" x14ac:dyDescent="0.25">
      <c r="A767" t="s">
        <v>198</v>
      </c>
      <c r="B767" s="5">
        <v>546686.30000000005</v>
      </c>
      <c r="C767" s="5">
        <v>4116218.33</v>
      </c>
      <c r="D767" s="5">
        <v>1782.56</v>
      </c>
      <c r="E767" t="s">
        <v>11</v>
      </c>
      <c r="F767" t="s">
        <v>23</v>
      </c>
      <c r="G767" s="6">
        <v>2487</v>
      </c>
      <c r="H767" s="6">
        <v>2513</v>
      </c>
      <c r="I767" s="6">
        <v>26</v>
      </c>
      <c r="J767" s="5">
        <v>1666</v>
      </c>
    </row>
    <row r="768" spans="1:10" x14ac:dyDescent="0.25">
      <c r="A768" t="s">
        <v>198</v>
      </c>
      <c r="B768" s="5">
        <v>546686.30000000005</v>
      </c>
      <c r="C768" s="5">
        <v>4116218.33</v>
      </c>
      <c r="D768" s="5">
        <v>1782.56</v>
      </c>
      <c r="E768" t="s">
        <v>4</v>
      </c>
      <c r="F768" t="s">
        <v>13</v>
      </c>
      <c r="G768" s="6">
        <v>2513</v>
      </c>
      <c r="H768" s="6">
        <v>2520</v>
      </c>
      <c r="I768" s="6">
        <v>6.9999999999999991</v>
      </c>
      <c r="J768" s="5">
        <v>1666</v>
      </c>
    </row>
    <row r="769" spans="1:10" x14ac:dyDescent="0.25">
      <c r="A769" t="s">
        <v>198</v>
      </c>
      <c r="B769" s="5">
        <v>546686.30000000005</v>
      </c>
      <c r="C769" s="5">
        <v>4116218.33</v>
      </c>
      <c r="D769" s="5">
        <v>1782.56</v>
      </c>
      <c r="E769" t="s">
        <v>4</v>
      </c>
      <c r="F769" t="s">
        <v>13</v>
      </c>
      <c r="G769" s="6">
        <v>2520</v>
      </c>
      <c r="H769" s="6">
        <v>2535</v>
      </c>
      <c r="I769" s="6">
        <v>15</v>
      </c>
      <c r="J769" s="5">
        <v>1666</v>
      </c>
    </row>
    <row r="770" spans="1:10" x14ac:dyDescent="0.25">
      <c r="A770" t="s">
        <v>198</v>
      </c>
      <c r="B770" s="5">
        <v>546686.30000000005</v>
      </c>
      <c r="C770" s="5">
        <v>4116218.33</v>
      </c>
      <c r="D770" s="5">
        <v>1782.56</v>
      </c>
      <c r="E770" t="s">
        <v>4</v>
      </c>
      <c r="F770" t="s">
        <v>10</v>
      </c>
      <c r="G770" s="6">
        <v>2535</v>
      </c>
      <c r="H770" s="6">
        <v>2889.9999999999995</v>
      </c>
      <c r="I770" s="6">
        <v>354.99999999999994</v>
      </c>
      <c r="J770" s="5">
        <v>1666</v>
      </c>
    </row>
    <row r="771" spans="1:10" x14ac:dyDescent="0.25">
      <c r="A771" t="s">
        <v>198</v>
      </c>
      <c r="B771" s="5">
        <v>546686.30000000005</v>
      </c>
      <c r="C771" s="5">
        <v>4116218.33</v>
      </c>
      <c r="D771" s="5">
        <v>1782.56</v>
      </c>
      <c r="E771" t="s">
        <v>11</v>
      </c>
      <c r="F771" t="s">
        <v>190</v>
      </c>
      <c r="G771" s="6">
        <v>2889.9999999999995</v>
      </c>
      <c r="H771" s="6">
        <v>2914.9999999999995</v>
      </c>
      <c r="I771" s="6">
        <v>25</v>
      </c>
      <c r="J771" s="5">
        <v>1666</v>
      </c>
    </row>
    <row r="772" spans="1:10" x14ac:dyDescent="0.25">
      <c r="A772" t="s">
        <v>198</v>
      </c>
      <c r="B772" s="5">
        <v>546686.30000000005</v>
      </c>
      <c r="C772" s="5">
        <v>4116218.33</v>
      </c>
      <c r="D772" s="5">
        <v>1782.56</v>
      </c>
      <c r="E772" t="s">
        <v>11</v>
      </c>
      <c r="F772" t="s">
        <v>161</v>
      </c>
      <c r="G772" s="6">
        <v>2914.9999999999995</v>
      </c>
      <c r="H772" s="6">
        <v>3155</v>
      </c>
      <c r="I772" s="6">
        <v>240</v>
      </c>
      <c r="J772" s="5">
        <v>1666</v>
      </c>
    </row>
    <row r="773" spans="1:10" x14ac:dyDescent="0.25">
      <c r="A773" t="s">
        <v>198</v>
      </c>
      <c r="B773" s="5">
        <v>546686.30000000005</v>
      </c>
      <c r="C773" s="5">
        <v>4116218.33</v>
      </c>
      <c r="D773" s="5">
        <v>1782.56</v>
      </c>
      <c r="E773" t="s">
        <v>4</v>
      </c>
      <c r="F773" t="s">
        <v>166</v>
      </c>
      <c r="G773" s="6">
        <v>3155</v>
      </c>
      <c r="H773" s="6">
        <v>3170</v>
      </c>
      <c r="I773" s="6">
        <v>15</v>
      </c>
      <c r="J773" s="5">
        <v>1666</v>
      </c>
    </row>
    <row r="774" spans="1:10" x14ac:dyDescent="0.25">
      <c r="A774" t="s">
        <v>198</v>
      </c>
      <c r="B774" s="5">
        <v>546686.30000000005</v>
      </c>
      <c r="C774" s="5">
        <v>4116218.33</v>
      </c>
      <c r="D774" s="5">
        <v>1782.56</v>
      </c>
      <c r="E774" t="s">
        <v>4</v>
      </c>
      <c r="F774" t="s">
        <v>200</v>
      </c>
      <c r="G774" s="6">
        <v>3170</v>
      </c>
      <c r="H774" s="6">
        <v>3280</v>
      </c>
      <c r="I774" s="6">
        <v>109.99999999999999</v>
      </c>
      <c r="J774" s="5">
        <v>1666</v>
      </c>
    </row>
    <row r="775" spans="1:10" x14ac:dyDescent="0.25">
      <c r="A775" t="s">
        <v>198</v>
      </c>
      <c r="B775" s="5">
        <v>546686.30000000005</v>
      </c>
      <c r="C775" s="5">
        <v>4116218.33</v>
      </c>
      <c r="D775" s="5">
        <v>1782.56</v>
      </c>
      <c r="E775" t="s">
        <v>11</v>
      </c>
      <c r="F775" t="s">
        <v>93</v>
      </c>
      <c r="G775" s="6">
        <v>3280</v>
      </c>
      <c r="H775" s="6">
        <v>3441.9291338582671</v>
      </c>
      <c r="I775" s="6">
        <v>161.9291338582677</v>
      </c>
      <c r="J775" s="5">
        <v>1666</v>
      </c>
    </row>
    <row r="776" spans="1:10" x14ac:dyDescent="0.25">
      <c r="A776" t="s">
        <v>216</v>
      </c>
      <c r="B776" s="5">
        <v>546672.68000000005</v>
      </c>
      <c r="C776" s="5">
        <v>4116211.3</v>
      </c>
      <c r="D776" s="5">
        <v>1782.71</v>
      </c>
      <c r="E776" t="s">
        <v>9</v>
      </c>
      <c r="F776" t="s">
        <v>7</v>
      </c>
      <c r="G776" s="6">
        <v>0</v>
      </c>
      <c r="H776" s="6">
        <v>109.99999999999999</v>
      </c>
      <c r="I776" s="6">
        <v>109.99999999999999</v>
      </c>
      <c r="J776" s="5">
        <v>1668</v>
      </c>
    </row>
    <row r="777" spans="1:10" x14ac:dyDescent="0.25">
      <c r="A777" t="s">
        <v>216</v>
      </c>
      <c r="B777" s="5">
        <v>546672.68000000005</v>
      </c>
      <c r="C777" s="5">
        <v>4116211.3</v>
      </c>
      <c r="D777" s="5">
        <v>1782.71</v>
      </c>
      <c r="E777" t="s">
        <v>9</v>
      </c>
      <c r="F777" t="s">
        <v>100</v>
      </c>
      <c r="G777" s="6">
        <v>109.99999999999999</v>
      </c>
      <c r="H777" s="6">
        <v>200</v>
      </c>
      <c r="I777" s="6">
        <v>89.999999999999986</v>
      </c>
      <c r="J777" s="5">
        <v>1668</v>
      </c>
    </row>
    <row r="778" spans="1:10" x14ac:dyDescent="0.25">
      <c r="A778" t="s">
        <v>216</v>
      </c>
      <c r="B778" s="5">
        <v>546672.68000000005</v>
      </c>
      <c r="C778" s="5">
        <v>4116211.3</v>
      </c>
      <c r="D778" s="5">
        <v>1782.71</v>
      </c>
      <c r="E778" t="s">
        <v>9</v>
      </c>
      <c r="F778" t="s">
        <v>5</v>
      </c>
      <c r="G778" s="6">
        <v>200</v>
      </c>
      <c r="H778" s="6">
        <v>574.99999999999989</v>
      </c>
      <c r="I778" s="6">
        <v>375</v>
      </c>
      <c r="J778" s="5">
        <v>1668</v>
      </c>
    </row>
    <row r="779" spans="1:10" x14ac:dyDescent="0.25">
      <c r="A779" t="s">
        <v>216</v>
      </c>
      <c r="B779" s="5">
        <v>546672.68000000005</v>
      </c>
      <c r="C779" s="5">
        <v>4116211.3</v>
      </c>
      <c r="D779" s="5">
        <v>1782.71</v>
      </c>
      <c r="E779" t="s">
        <v>9</v>
      </c>
      <c r="F779" t="s">
        <v>100</v>
      </c>
      <c r="G779" s="6">
        <v>574.99999999999989</v>
      </c>
      <c r="H779" s="6">
        <v>670</v>
      </c>
      <c r="I779" s="6">
        <v>95</v>
      </c>
      <c r="J779" s="5">
        <v>1668</v>
      </c>
    </row>
    <row r="780" spans="1:10" x14ac:dyDescent="0.25">
      <c r="A780" t="s">
        <v>216</v>
      </c>
      <c r="B780" s="5">
        <v>546672.68000000005</v>
      </c>
      <c r="C780" s="5">
        <v>4116211.3</v>
      </c>
      <c r="D780" s="5">
        <v>1782.71</v>
      </c>
      <c r="E780" t="s">
        <v>9</v>
      </c>
      <c r="F780" t="s">
        <v>106</v>
      </c>
      <c r="G780" s="6">
        <v>670</v>
      </c>
      <c r="H780" s="6">
        <v>690</v>
      </c>
      <c r="I780" s="6">
        <v>20</v>
      </c>
      <c r="J780" s="5">
        <v>1668</v>
      </c>
    </row>
    <row r="781" spans="1:10" x14ac:dyDescent="0.25">
      <c r="A781" t="s">
        <v>216</v>
      </c>
      <c r="B781" s="5">
        <v>546672.68000000005</v>
      </c>
      <c r="C781" s="5">
        <v>4116211.3</v>
      </c>
      <c r="D781" s="5">
        <v>1782.71</v>
      </c>
      <c r="E781" t="s">
        <v>9</v>
      </c>
      <c r="F781" t="s">
        <v>158</v>
      </c>
      <c r="G781" s="6">
        <v>690</v>
      </c>
      <c r="H781" s="6">
        <v>723.99999999999989</v>
      </c>
      <c r="I781" s="6">
        <v>34</v>
      </c>
      <c r="J781" s="5">
        <v>1668</v>
      </c>
    </row>
    <row r="782" spans="1:10" x14ac:dyDescent="0.25">
      <c r="A782" t="s">
        <v>216</v>
      </c>
      <c r="B782" s="5">
        <v>546672.68000000005</v>
      </c>
      <c r="C782" s="5">
        <v>4116211.3</v>
      </c>
      <c r="D782" s="5">
        <v>1782.71</v>
      </c>
      <c r="E782" t="s">
        <v>4</v>
      </c>
      <c r="F782" t="s">
        <v>5</v>
      </c>
      <c r="G782" s="6">
        <v>723.99999999999989</v>
      </c>
      <c r="H782" s="6">
        <v>756</v>
      </c>
      <c r="I782" s="6">
        <v>32</v>
      </c>
      <c r="J782" s="5">
        <v>1668</v>
      </c>
    </row>
    <row r="783" spans="1:10" x14ac:dyDescent="0.25">
      <c r="A783" t="s">
        <v>216</v>
      </c>
      <c r="B783" s="5">
        <v>546672.68000000005</v>
      </c>
      <c r="C783" s="5">
        <v>4116211.3</v>
      </c>
      <c r="D783" s="5">
        <v>1782.71</v>
      </c>
      <c r="E783" t="s">
        <v>4</v>
      </c>
      <c r="F783" t="s">
        <v>7</v>
      </c>
      <c r="G783" s="6">
        <v>756</v>
      </c>
      <c r="H783" s="6">
        <v>807</v>
      </c>
      <c r="I783" s="6">
        <v>51</v>
      </c>
      <c r="J783" s="5">
        <v>1668</v>
      </c>
    </row>
    <row r="784" spans="1:10" x14ac:dyDescent="0.25">
      <c r="A784" t="s">
        <v>216</v>
      </c>
      <c r="B784" s="5">
        <v>546672.68000000005</v>
      </c>
      <c r="C784" s="5">
        <v>4116211.3</v>
      </c>
      <c r="D784" s="5">
        <v>1782.71</v>
      </c>
      <c r="E784" t="s">
        <v>11</v>
      </c>
      <c r="F784" t="s">
        <v>12</v>
      </c>
      <c r="G784" s="6">
        <v>807</v>
      </c>
      <c r="H784" s="6">
        <v>853.99999999999989</v>
      </c>
      <c r="I784" s="6">
        <v>47</v>
      </c>
      <c r="J784" s="5">
        <v>1668</v>
      </c>
    </row>
    <row r="785" spans="1:10" x14ac:dyDescent="0.25">
      <c r="A785" t="s">
        <v>216</v>
      </c>
      <c r="B785" s="5">
        <v>546672.68000000005</v>
      </c>
      <c r="C785" s="5">
        <v>4116211.3</v>
      </c>
      <c r="D785" s="5">
        <v>1782.71</v>
      </c>
      <c r="E785" t="s">
        <v>11</v>
      </c>
      <c r="F785" t="s">
        <v>12</v>
      </c>
      <c r="G785" s="6">
        <v>853.99999999999989</v>
      </c>
      <c r="H785" s="6">
        <v>944</v>
      </c>
      <c r="I785" s="6">
        <v>89.999999999999986</v>
      </c>
      <c r="J785" s="5">
        <v>1668</v>
      </c>
    </row>
    <row r="786" spans="1:10" x14ac:dyDescent="0.25">
      <c r="A786" t="s">
        <v>216</v>
      </c>
      <c r="B786" s="5">
        <v>546672.68000000005</v>
      </c>
      <c r="C786" s="5">
        <v>4116211.3</v>
      </c>
      <c r="D786" s="5">
        <v>1782.71</v>
      </c>
      <c r="E786" t="s">
        <v>11</v>
      </c>
      <c r="F786" t="s">
        <v>12</v>
      </c>
      <c r="G786" s="6">
        <v>944</v>
      </c>
      <c r="H786" s="6">
        <v>1015</v>
      </c>
      <c r="I786" s="6">
        <v>70.999999999999986</v>
      </c>
      <c r="J786" s="5">
        <v>1668</v>
      </c>
    </row>
    <row r="787" spans="1:10" x14ac:dyDescent="0.25">
      <c r="A787" t="s">
        <v>216</v>
      </c>
      <c r="B787" s="5">
        <v>546672.68000000005</v>
      </c>
      <c r="C787" s="5">
        <v>4116211.3</v>
      </c>
      <c r="D787" s="5">
        <v>1782.71</v>
      </c>
      <c r="E787" t="s">
        <v>11</v>
      </c>
      <c r="F787" t="s">
        <v>33</v>
      </c>
      <c r="G787" s="6">
        <v>1015</v>
      </c>
      <c r="H787" s="6">
        <v>1090</v>
      </c>
      <c r="I787" s="6">
        <v>75</v>
      </c>
      <c r="J787" s="5">
        <v>1668</v>
      </c>
    </row>
    <row r="788" spans="1:10" x14ac:dyDescent="0.25">
      <c r="A788" t="s">
        <v>216</v>
      </c>
      <c r="B788" s="5">
        <v>546672.68000000005</v>
      </c>
      <c r="C788" s="5">
        <v>4116211.3</v>
      </c>
      <c r="D788" s="5">
        <v>1782.71</v>
      </c>
      <c r="E788" t="s">
        <v>11</v>
      </c>
      <c r="F788" t="s">
        <v>23</v>
      </c>
      <c r="G788" s="6">
        <v>1090</v>
      </c>
      <c r="H788" s="6">
        <v>1097.9999999999998</v>
      </c>
      <c r="I788" s="6">
        <v>8</v>
      </c>
      <c r="J788" s="5">
        <v>1668</v>
      </c>
    </row>
    <row r="789" spans="1:10" x14ac:dyDescent="0.25">
      <c r="A789" t="s">
        <v>216</v>
      </c>
      <c r="B789" s="5">
        <v>546672.68000000005</v>
      </c>
      <c r="C789" s="5">
        <v>4116211.3</v>
      </c>
      <c r="D789" s="5">
        <v>1782.71</v>
      </c>
      <c r="E789" t="s">
        <v>4</v>
      </c>
      <c r="F789" t="s">
        <v>13</v>
      </c>
      <c r="G789" s="6">
        <v>1097.9999999999998</v>
      </c>
      <c r="H789" s="6">
        <v>1154.9999999999998</v>
      </c>
      <c r="I789" s="6">
        <v>56.999999999999993</v>
      </c>
      <c r="J789" s="5">
        <v>1668</v>
      </c>
    </row>
    <row r="790" spans="1:10" x14ac:dyDescent="0.25">
      <c r="A790" t="s">
        <v>216</v>
      </c>
      <c r="B790" s="5">
        <v>546672.68000000005</v>
      </c>
      <c r="C790" s="5">
        <v>4116211.3</v>
      </c>
      <c r="D790" s="5">
        <v>1782.71</v>
      </c>
      <c r="E790" t="s">
        <v>11</v>
      </c>
      <c r="F790" t="s">
        <v>12</v>
      </c>
      <c r="G790" s="6">
        <v>1154.9999999999998</v>
      </c>
      <c r="H790" s="6">
        <v>1210</v>
      </c>
      <c r="I790" s="6">
        <v>54.999999999999993</v>
      </c>
      <c r="J790" s="5">
        <v>1668</v>
      </c>
    </row>
    <row r="791" spans="1:10" x14ac:dyDescent="0.25">
      <c r="A791" t="s">
        <v>216</v>
      </c>
      <c r="B791" s="5">
        <v>546672.68000000005</v>
      </c>
      <c r="C791" s="5">
        <v>4116211.3</v>
      </c>
      <c r="D791" s="5">
        <v>1782.71</v>
      </c>
      <c r="E791" t="s">
        <v>11</v>
      </c>
      <c r="F791" t="s">
        <v>12</v>
      </c>
      <c r="G791" s="6">
        <v>1210</v>
      </c>
      <c r="H791" s="6">
        <v>1280</v>
      </c>
      <c r="I791" s="6">
        <v>69.999999999999986</v>
      </c>
      <c r="J791" s="5">
        <v>1668</v>
      </c>
    </row>
    <row r="792" spans="1:10" x14ac:dyDescent="0.25">
      <c r="A792" t="s">
        <v>216</v>
      </c>
      <c r="B792" s="5">
        <v>546672.68000000005</v>
      </c>
      <c r="C792" s="5">
        <v>4116211.3</v>
      </c>
      <c r="D792" s="5">
        <v>1782.71</v>
      </c>
      <c r="E792" t="s">
        <v>11</v>
      </c>
      <c r="F792" t="s">
        <v>12</v>
      </c>
      <c r="G792" s="6">
        <v>1280</v>
      </c>
      <c r="H792" s="6">
        <v>1336</v>
      </c>
      <c r="I792" s="6">
        <v>55.999999999999993</v>
      </c>
      <c r="J792" s="5">
        <v>1668</v>
      </c>
    </row>
    <row r="793" spans="1:10" x14ac:dyDescent="0.25">
      <c r="A793" t="s">
        <v>216</v>
      </c>
      <c r="B793" s="5">
        <v>546672.68000000005</v>
      </c>
      <c r="C793" s="5">
        <v>4116211.3</v>
      </c>
      <c r="D793" s="5">
        <v>1782.71</v>
      </c>
      <c r="E793" t="s">
        <v>11</v>
      </c>
      <c r="F793" t="s">
        <v>12</v>
      </c>
      <c r="G793" s="6">
        <v>1336</v>
      </c>
      <c r="H793" s="6">
        <v>1474.9999999999998</v>
      </c>
      <c r="I793" s="6">
        <v>138.99999999999997</v>
      </c>
      <c r="J793" s="5">
        <v>1668</v>
      </c>
    </row>
    <row r="794" spans="1:10" x14ac:dyDescent="0.25">
      <c r="A794" t="s">
        <v>216</v>
      </c>
      <c r="B794" s="5">
        <v>546672.68000000005</v>
      </c>
      <c r="C794" s="5">
        <v>4116211.3</v>
      </c>
      <c r="D794" s="5">
        <v>1782.71</v>
      </c>
      <c r="E794" t="s">
        <v>11</v>
      </c>
      <c r="F794" t="s">
        <v>12</v>
      </c>
      <c r="G794" s="6">
        <v>1474.9999999999998</v>
      </c>
      <c r="H794" s="6">
        <v>1537</v>
      </c>
      <c r="I794" s="6">
        <v>62</v>
      </c>
      <c r="J794" s="5">
        <v>1668</v>
      </c>
    </row>
    <row r="795" spans="1:10" x14ac:dyDescent="0.25">
      <c r="A795" t="s">
        <v>216</v>
      </c>
      <c r="B795" s="5">
        <v>546672.68000000005</v>
      </c>
      <c r="C795" s="5">
        <v>4116211.3</v>
      </c>
      <c r="D795" s="5">
        <v>1782.71</v>
      </c>
      <c r="E795" t="s">
        <v>9</v>
      </c>
      <c r="F795" t="s">
        <v>195</v>
      </c>
      <c r="G795" s="6">
        <v>1537</v>
      </c>
      <c r="H795" s="6">
        <v>1648</v>
      </c>
      <c r="I795" s="6">
        <v>110.99999999999999</v>
      </c>
      <c r="J795" s="5">
        <v>1668</v>
      </c>
    </row>
    <row r="796" spans="1:10" x14ac:dyDescent="0.25">
      <c r="A796" t="s">
        <v>216</v>
      </c>
      <c r="B796" s="5">
        <v>546672.68000000005</v>
      </c>
      <c r="C796" s="5">
        <v>4116211.3</v>
      </c>
      <c r="D796" s="5">
        <v>1782.71</v>
      </c>
      <c r="E796" t="s">
        <v>11</v>
      </c>
      <c r="F796" t="s">
        <v>52</v>
      </c>
      <c r="G796" s="6">
        <v>1648</v>
      </c>
      <c r="H796" s="6">
        <v>1705.9999999999998</v>
      </c>
      <c r="I796" s="6">
        <v>58</v>
      </c>
      <c r="J796" s="5">
        <v>1668</v>
      </c>
    </row>
    <row r="797" spans="1:10" x14ac:dyDescent="0.25">
      <c r="A797" t="s">
        <v>216</v>
      </c>
      <c r="B797" s="5">
        <v>546672.68000000005</v>
      </c>
      <c r="C797" s="5">
        <v>4116211.3</v>
      </c>
      <c r="D797" s="5">
        <v>1782.71</v>
      </c>
      <c r="E797" t="s">
        <v>11</v>
      </c>
      <c r="F797" t="s">
        <v>164</v>
      </c>
      <c r="G797" s="6">
        <v>1705.9999999999998</v>
      </c>
      <c r="H797" s="6">
        <v>1803.9999999999998</v>
      </c>
      <c r="I797" s="6">
        <v>98</v>
      </c>
      <c r="J797" s="5">
        <v>1668</v>
      </c>
    </row>
    <row r="798" spans="1:10" x14ac:dyDescent="0.25">
      <c r="A798" t="s">
        <v>216</v>
      </c>
      <c r="B798" s="5">
        <v>546672.68000000005</v>
      </c>
      <c r="C798" s="5">
        <v>4116211.3</v>
      </c>
      <c r="D798" s="5">
        <v>1782.71</v>
      </c>
      <c r="E798" t="s">
        <v>11</v>
      </c>
      <c r="F798" t="s">
        <v>164</v>
      </c>
      <c r="G798" s="6">
        <v>1803.9999999999998</v>
      </c>
      <c r="H798" s="6">
        <v>1862</v>
      </c>
      <c r="I798" s="6">
        <v>58</v>
      </c>
      <c r="J798" s="5">
        <v>1668</v>
      </c>
    </row>
    <row r="799" spans="1:10" x14ac:dyDescent="0.25">
      <c r="A799" t="s">
        <v>216</v>
      </c>
      <c r="B799" s="5">
        <v>546672.68000000005</v>
      </c>
      <c r="C799" s="5">
        <v>4116211.3</v>
      </c>
      <c r="D799" s="5">
        <v>1782.71</v>
      </c>
      <c r="E799" t="s">
        <v>9</v>
      </c>
      <c r="F799" t="s">
        <v>199</v>
      </c>
      <c r="G799" s="6">
        <v>1862</v>
      </c>
      <c r="H799" s="6">
        <v>1968</v>
      </c>
      <c r="I799" s="6">
        <v>105.99999999999999</v>
      </c>
      <c r="J799" s="5">
        <v>1668</v>
      </c>
    </row>
    <row r="800" spans="1:10" x14ac:dyDescent="0.25">
      <c r="A800" t="s">
        <v>216</v>
      </c>
      <c r="B800" s="5">
        <v>546672.68000000005</v>
      </c>
      <c r="C800" s="5">
        <v>4116211.3</v>
      </c>
      <c r="D800" s="5">
        <v>1782.71</v>
      </c>
      <c r="E800" t="s">
        <v>9</v>
      </c>
      <c r="F800" t="s">
        <v>158</v>
      </c>
      <c r="G800" s="6">
        <v>1968</v>
      </c>
      <c r="H800" s="6">
        <v>2051</v>
      </c>
      <c r="I800" s="6">
        <v>83</v>
      </c>
      <c r="J800" s="5">
        <v>1668</v>
      </c>
    </row>
    <row r="801" spans="1:10" x14ac:dyDescent="0.25">
      <c r="A801" t="s">
        <v>216</v>
      </c>
      <c r="B801" s="5">
        <v>546672.68000000005</v>
      </c>
      <c r="C801" s="5">
        <v>4116211.3</v>
      </c>
      <c r="D801" s="5">
        <v>1782.71</v>
      </c>
      <c r="E801" t="s">
        <v>9</v>
      </c>
      <c r="F801" t="s">
        <v>10</v>
      </c>
      <c r="G801" s="6">
        <v>2051</v>
      </c>
      <c r="H801" s="6">
        <v>2147</v>
      </c>
      <c r="I801" s="6">
        <v>96</v>
      </c>
      <c r="J801" s="5">
        <v>1668</v>
      </c>
    </row>
    <row r="802" spans="1:10" x14ac:dyDescent="0.25">
      <c r="A802" t="s">
        <v>216</v>
      </c>
      <c r="B802" s="5">
        <v>546672.68000000005</v>
      </c>
      <c r="C802" s="5">
        <v>4116211.3</v>
      </c>
      <c r="D802" s="5">
        <v>1782.71</v>
      </c>
      <c r="E802" t="s">
        <v>9</v>
      </c>
      <c r="F802" t="s">
        <v>8</v>
      </c>
      <c r="G802" s="6">
        <v>2147</v>
      </c>
      <c r="H802" s="6">
        <v>2257.9999999999995</v>
      </c>
      <c r="I802" s="6">
        <v>110.99999999999999</v>
      </c>
      <c r="J802" s="5">
        <v>1668</v>
      </c>
    </row>
    <row r="803" spans="1:10" x14ac:dyDescent="0.25">
      <c r="A803" t="s">
        <v>216</v>
      </c>
      <c r="B803" s="5">
        <v>546672.68000000005</v>
      </c>
      <c r="C803" s="5">
        <v>4116211.3</v>
      </c>
      <c r="D803" s="5">
        <v>1782.71</v>
      </c>
      <c r="E803" t="s">
        <v>11</v>
      </c>
      <c r="F803" t="s">
        <v>12</v>
      </c>
      <c r="G803" s="6">
        <v>2257.9999999999995</v>
      </c>
      <c r="H803" s="6">
        <v>2337.9265091863517</v>
      </c>
      <c r="I803" s="6">
        <v>79.926509186351694</v>
      </c>
      <c r="J803" s="5">
        <v>1668</v>
      </c>
    </row>
    <row r="804" spans="1:10" x14ac:dyDescent="0.25">
      <c r="A804" t="s">
        <v>217</v>
      </c>
      <c r="B804" s="5">
        <v>545778.63</v>
      </c>
      <c r="C804" s="5">
        <v>4116550.45</v>
      </c>
      <c r="D804" s="5">
        <v>1778.2</v>
      </c>
      <c r="E804" t="s">
        <v>6</v>
      </c>
      <c r="F804" t="s">
        <v>7</v>
      </c>
      <c r="G804" s="6">
        <v>0</v>
      </c>
      <c r="H804" s="6">
        <v>50</v>
      </c>
      <c r="I804" s="6">
        <v>50</v>
      </c>
      <c r="J804" s="5">
        <v>1655</v>
      </c>
    </row>
    <row r="805" spans="1:10" x14ac:dyDescent="0.25">
      <c r="A805" t="s">
        <v>217</v>
      </c>
      <c r="B805" s="5">
        <v>545778.63</v>
      </c>
      <c r="C805" s="5">
        <v>4116550.45</v>
      </c>
      <c r="D805" s="5">
        <v>1778.2</v>
      </c>
      <c r="E805" t="s">
        <v>4</v>
      </c>
      <c r="F805" t="s">
        <v>218</v>
      </c>
      <c r="G805" s="6">
        <v>50</v>
      </c>
      <c r="H805" s="6">
        <v>120</v>
      </c>
      <c r="I805" s="6">
        <v>69.999999999999986</v>
      </c>
      <c r="J805" s="5">
        <v>1655</v>
      </c>
    </row>
    <row r="806" spans="1:10" x14ac:dyDescent="0.25">
      <c r="A806" t="s">
        <v>217</v>
      </c>
      <c r="B806" s="5">
        <v>545778.63</v>
      </c>
      <c r="C806" s="5">
        <v>4116550.45</v>
      </c>
      <c r="D806" s="5">
        <v>1778.2</v>
      </c>
      <c r="E806" t="s">
        <v>6</v>
      </c>
      <c r="F806" t="s">
        <v>7</v>
      </c>
      <c r="G806" s="6">
        <v>120</v>
      </c>
      <c r="H806" s="6">
        <v>152</v>
      </c>
      <c r="I806" s="6">
        <v>32</v>
      </c>
      <c r="J806" s="5">
        <v>1655</v>
      </c>
    </row>
    <row r="807" spans="1:10" x14ac:dyDescent="0.25">
      <c r="A807" t="s">
        <v>217</v>
      </c>
      <c r="B807" s="5">
        <v>545778.63</v>
      </c>
      <c r="C807" s="5">
        <v>4116550.45</v>
      </c>
      <c r="D807" s="5">
        <v>1778.2</v>
      </c>
      <c r="E807" t="s">
        <v>6</v>
      </c>
      <c r="F807" t="s">
        <v>7</v>
      </c>
      <c r="G807" s="6">
        <v>152</v>
      </c>
      <c r="H807" s="6">
        <v>254</v>
      </c>
      <c r="I807" s="6">
        <v>102</v>
      </c>
      <c r="J807" s="5">
        <v>1655</v>
      </c>
    </row>
    <row r="808" spans="1:10" x14ac:dyDescent="0.25">
      <c r="A808" t="s">
        <v>217</v>
      </c>
      <c r="B808" s="5">
        <v>545778.63</v>
      </c>
      <c r="C808" s="5">
        <v>4116550.45</v>
      </c>
      <c r="D808" s="5">
        <v>1778.2</v>
      </c>
      <c r="E808" t="s">
        <v>6</v>
      </c>
      <c r="F808" t="s">
        <v>7</v>
      </c>
      <c r="G808" s="6">
        <v>254</v>
      </c>
      <c r="H808" s="6">
        <v>350</v>
      </c>
      <c r="I808" s="6">
        <v>96</v>
      </c>
      <c r="J808" s="5">
        <v>1655</v>
      </c>
    </row>
    <row r="809" spans="1:10" x14ac:dyDescent="0.25">
      <c r="A809" t="s">
        <v>217</v>
      </c>
      <c r="B809" s="5">
        <v>545778.63</v>
      </c>
      <c r="C809" s="5">
        <v>4116550.45</v>
      </c>
      <c r="D809" s="5">
        <v>1778.2</v>
      </c>
      <c r="E809" t="s">
        <v>9</v>
      </c>
      <c r="F809" t="s">
        <v>5</v>
      </c>
      <c r="G809" s="6">
        <v>350</v>
      </c>
      <c r="H809" s="6">
        <v>960</v>
      </c>
      <c r="I809" s="6">
        <v>610</v>
      </c>
      <c r="J809" s="5">
        <v>1655</v>
      </c>
    </row>
    <row r="810" spans="1:10" x14ac:dyDescent="0.25">
      <c r="A810" t="s">
        <v>217</v>
      </c>
      <c r="B810" s="5">
        <v>545778.63</v>
      </c>
      <c r="C810" s="5">
        <v>4116550.45</v>
      </c>
      <c r="D810" s="5">
        <v>1778.2</v>
      </c>
      <c r="E810" t="s">
        <v>9</v>
      </c>
      <c r="F810" t="s">
        <v>7</v>
      </c>
      <c r="G810" s="6">
        <v>960</v>
      </c>
      <c r="H810" s="6">
        <v>1056</v>
      </c>
      <c r="I810" s="6">
        <v>96</v>
      </c>
      <c r="J810" s="5">
        <v>1655</v>
      </c>
    </row>
    <row r="811" spans="1:10" x14ac:dyDescent="0.25">
      <c r="A811" t="s">
        <v>217</v>
      </c>
      <c r="B811" s="5">
        <v>545778.63</v>
      </c>
      <c r="C811" s="5">
        <v>4116550.45</v>
      </c>
      <c r="D811" s="5">
        <v>1778.2</v>
      </c>
      <c r="E811" t="s">
        <v>9</v>
      </c>
      <c r="F811" t="s">
        <v>219</v>
      </c>
      <c r="G811" s="6">
        <v>1056</v>
      </c>
      <c r="H811" s="6">
        <v>1080</v>
      </c>
      <c r="I811" s="6">
        <v>24</v>
      </c>
      <c r="J811" s="5">
        <v>1655</v>
      </c>
    </row>
    <row r="812" spans="1:10" x14ac:dyDescent="0.25">
      <c r="A812" t="s">
        <v>217</v>
      </c>
      <c r="B812" s="5">
        <v>545778.63</v>
      </c>
      <c r="C812" s="5">
        <v>4116550.45</v>
      </c>
      <c r="D812" s="5">
        <v>1778.2</v>
      </c>
      <c r="E812" t="s">
        <v>9</v>
      </c>
      <c r="F812" t="s">
        <v>5</v>
      </c>
      <c r="G812" s="6">
        <v>1080</v>
      </c>
      <c r="H812" s="6">
        <v>1139.9999999999998</v>
      </c>
      <c r="I812" s="6">
        <v>60</v>
      </c>
      <c r="J812" s="5">
        <v>1655</v>
      </c>
    </row>
    <row r="813" spans="1:10" x14ac:dyDescent="0.25">
      <c r="A813" t="s">
        <v>217</v>
      </c>
      <c r="B813" s="5">
        <v>545778.63</v>
      </c>
      <c r="C813" s="5">
        <v>4116550.45</v>
      </c>
      <c r="D813" s="5">
        <v>1778.2</v>
      </c>
      <c r="E813" t="s">
        <v>11</v>
      </c>
      <c r="F813" t="s">
        <v>220</v>
      </c>
      <c r="G813" s="6">
        <v>1139.9999999999998</v>
      </c>
      <c r="H813" s="6">
        <v>1165</v>
      </c>
      <c r="I813" s="6">
        <v>25</v>
      </c>
      <c r="J813" s="5">
        <v>1655</v>
      </c>
    </row>
    <row r="814" spans="1:10" x14ac:dyDescent="0.25">
      <c r="A814" t="s">
        <v>217</v>
      </c>
      <c r="B814" s="5">
        <v>545778.63</v>
      </c>
      <c r="C814" s="5">
        <v>4116550.45</v>
      </c>
      <c r="D814" s="5">
        <v>1778.2</v>
      </c>
      <c r="E814" t="s">
        <v>11</v>
      </c>
      <c r="F814" t="s">
        <v>12</v>
      </c>
      <c r="G814" s="6">
        <v>1165</v>
      </c>
      <c r="H814" s="6">
        <v>1248</v>
      </c>
      <c r="I814" s="6">
        <v>83</v>
      </c>
      <c r="J814" s="5">
        <v>1655</v>
      </c>
    </row>
    <row r="815" spans="1:10" x14ac:dyDescent="0.25">
      <c r="A815" t="s">
        <v>217</v>
      </c>
      <c r="B815" s="5">
        <v>545778.63</v>
      </c>
      <c r="C815" s="5">
        <v>4116550.45</v>
      </c>
      <c r="D815" s="5">
        <v>1778.2</v>
      </c>
      <c r="E815" t="s">
        <v>11</v>
      </c>
      <c r="F815" t="s">
        <v>12</v>
      </c>
      <c r="G815" s="6">
        <v>1248</v>
      </c>
      <c r="H815" s="6">
        <v>1380</v>
      </c>
      <c r="I815" s="6">
        <v>132</v>
      </c>
      <c r="J815" s="5">
        <v>1655</v>
      </c>
    </row>
    <row r="816" spans="1:10" x14ac:dyDescent="0.25">
      <c r="A816" t="s">
        <v>217</v>
      </c>
      <c r="B816" s="5">
        <v>545778.63</v>
      </c>
      <c r="C816" s="5">
        <v>4116550.45</v>
      </c>
      <c r="D816" s="5">
        <v>1778.2</v>
      </c>
      <c r="E816" t="s">
        <v>11</v>
      </c>
      <c r="F816" t="s">
        <v>12</v>
      </c>
      <c r="G816" s="6">
        <v>1380</v>
      </c>
      <c r="H816" s="6">
        <v>1409.9999999999998</v>
      </c>
      <c r="I816" s="6">
        <v>30</v>
      </c>
      <c r="J816" s="5">
        <v>1655</v>
      </c>
    </row>
    <row r="817" spans="1:10" x14ac:dyDescent="0.25">
      <c r="A817" t="s">
        <v>217</v>
      </c>
      <c r="B817" s="5">
        <v>545778.63</v>
      </c>
      <c r="C817" s="5">
        <v>4116550.45</v>
      </c>
      <c r="D817" s="5">
        <v>1778.2</v>
      </c>
      <c r="E817" t="s">
        <v>4</v>
      </c>
      <c r="F817" t="s">
        <v>221</v>
      </c>
      <c r="G817" s="6">
        <v>1409.9999999999998</v>
      </c>
      <c r="H817" s="6">
        <v>1439.9999999999998</v>
      </c>
      <c r="I817" s="6">
        <v>30</v>
      </c>
      <c r="J817" s="5">
        <v>1655</v>
      </c>
    </row>
    <row r="818" spans="1:10" x14ac:dyDescent="0.25">
      <c r="A818" t="s">
        <v>217</v>
      </c>
      <c r="B818" s="5">
        <v>545778.63</v>
      </c>
      <c r="C818" s="5">
        <v>4116550.45</v>
      </c>
      <c r="D818" s="5">
        <v>1778.2</v>
      </c>
      <c r="E818" t="s">
        <v>11</v>
      </c>
      <c r="F818" t="s">
        <v>12</v>
      </c>
      <c r="G818" s="6">
        <v>1439.9999999999998</v>
      </c>
      <c r="H818" s="6">
        <v>1479.9999999999998</v>
      </c>
      <c r="I818" s="6">
        <v>40</v>
      </c>
      <c r="J818" s="5">
        <v>1655</v>
      </c>
    </row>
    <row r="819" spans="1:10" x14ac:dyDescent="0.25">
      <c r="A819" t="s">
        <v>217</v>
      </c>
      <c r="B819" s="5">
        <v>545778.63</v>
      </c>
      <c r="C819" s="5">
        <v>4116550.45</v>
      </c>
      <c r="D819" s="5">
        <v>1778.2</v>
      </c>
      <c r="E819" t="s">
        <v>4</v>
      </c>
      <c r="F819" t="s">
        <v>222</v>
      </c>
      <c r="G819" s="6">
        <v>1479.9999999999998</v>
      </c>
      <c r="H819" s="6">
        <v>1546</v>
      </c>
      <c r="I819" s="6">
        <v>66</v>
      </c>
      <c r="J819" s="5">
        <v>1655</v>
      </c>
    </row>
    <row r="820" spans="1:10" x14ac:dyDescent="0.25">
      <c r="A820" t="s">
        <v>217</v>
      </c>
      <c r="B820" s="5">
        <v>545778.63</v>
      </c>
      <c r="C820" s="5">
        <v>4116550.45</v>
      </c>
      <c r="D820" s="5">
        <v>1778.2</v>
      </c>
      <c r="E820" t="s">
        <v>11</v>
      </c>
      <c r="F820" t="s">
        <v>12</v>
      </c>
      <c r="G820" s="6">
        <v>1546</v>
      </c>
      <c r="H820" s="6">
        <v>1608</v>
      </c>
      <c r="I820" s="6">
        <v>62</v>
      </c>
      <c r="J820" s="5">
        <v>1655</v>
      </c>
    </row>
    <row r="821" spans="1:10" x14ac:dyDescent="0.25">
      <c r="A821" t="s">
        <v>217</v>
      </c>
      <c r="B821" s="5">
        <v>545778.63</v>
      </c>
      <c r="C821" s="5">
        <v>4116550.45</v>
      </c>
      <c r="D821" s="5">
        <v>1778.2</v>
      </c>
      <c r="E821" t="s">
        <v>11</v>
      </c>
      <c r="F821" t="s">
        <v>12</v>
      </c>
      <c r="G821" s="6">
        <v>1608</v>
      </c>
      <c r="H821" s="6">
        <v>1724.9999999999998</v>
      </c>
      <c r="I821" s="6">
        <v>117</v>
      </c>
      <c r="J821" s="5">
        <v>1655</v>
      </c>
    </row>
    <row r="822" spans="1:10" x14ac:dyDescent="0.25">
      <c r="A822" t="s">
        <v>217</v>
      </c>
      <c r="B822" s="5">
        <v>545778.63</v>
      </c>
      <c r="C822" s="5">
        <v>4116550.45</v>
      </c>
      <c r="D822" s="5">
        <v>1778.2</v>
      </c>
      <c r="E822" t="s">
        <v>11</v>
      </c>
      <c r="F822" t="s">
        <v>12</v>
      </c>
      <c r="G822" s="6">
        <v>1724.9999999999998</v>
      </c>
      <c r="H822" s="6">
        <v>1761.9999999999998</v>
      </c>
      <c r="I822" s="6">
        <v>37</v>
      </c>
      <c r="J822" s="5">
        <v>1655</v>
      </c>
    </row>
    <row r="823" spans="1:10" x14ac:dyDescent="0.25">
      <c r="A823" t="s">
        <v>217</v>
      </c>
      <c r="B823" s="5">
        <v>545778.63</v>
      </c>
      <c r="C823" s="5">
        <v>4116550.45</v>
      </c>
      <c r="D823" s="5">
        <v>1778.2</v>
      </c>
      <c r="E823" t="s">
        <v>11</v>
      </c>
      <c r="F823" t="s">
        <v>12</v>
      </c>
      <c r="G823" s="6">
        <v>1761.9999999999998</v>
      </c>
      <c r="H823" s="6">
        <v>1890</v>
      </c>
      <c r="I823" s="6">
        <v>128</v>
      </c>
      <c r="J823" s="5">
        <v>1655</v>
      </c>
    </row>
    <row r="824" spans="1:10" x14ac:dyDescent="0.25">
      <c r="A824" t="s">
        <v>217</v>
      </c>
      <c r="B824" s="5">
        <v>545778.63</v>
      </c>
      <c r="C824" s="5">
        <v>4116550.45</v>
      </c>
      <c r="D824" s="5">
        <v>1778.2</v>
      </c>
      <c r="E824" t="s">
        <v>11</v>
      </c>
      <c r="F824" t="s">
        <v>211</v>
      </c>
      <c r="G824" s="6">
        <v>1890</v>
      </c>
      <c r="H824" s="6">
        <v>1923</v>
      </c>
      <c r="I824" s="6">
        <v>33</v>
      </c>
      <c r="J824" s="5">
        <v>1655</v>
      </c>
    </row>
    <row r="825" spans="1:10" x14ac:dyDescent="0.25">
      <c r="A825" t="s">
        <v>217</v>
      </c>
      <c r="B825" s="5">
        <v>545778.63</v>
      </c>
      <c r="C825" s="5">
        <v>4116550.45</v>
      </c>
      <c r="D825" s="5">
        <v>1778.2</v>
      </c>
      <c r="E825" t="s">
        <v>11</v>
      </c>
      <c r="F825" t="s">
        <v>12</v>
      </c>
      <c r="G825" s="6">
        <v>1923</v>
      </c>
      <c r="H825" s="6">
        <v>1977</v>
      </c>
      <c r="I825" s="6">
        <v>53.999999999999993</v>
      </c>
      <c r="J825" s="5">
        <v>1655</v>
      </c>
    </row>
    <row r="826" spans="1:10" x14ac:dyDescent="0.25">
      <c r="A826" t="s">
        <v>217</v>
      </c>
      <c r="B826" s="5">
        <v>545778.63</v>
      </c>
      <c r="C826" s="5">
        <v>4116550.45</v>
      </c>
      <c r="D826" s="5">
        <v>1778.2</v>
      </c>
      <c r="E826" t="s">
        <v>11</v>
      </c>
      <c r="F826" t="s">
        <v>12</v>
      </c>
      <c r="G826" s="6">
        <v>1977</v>
      </c>
      <c r="H826" s="6">
        <v>2092</v>
      </c>
      <c r="I826" s="6">
        <v>115</v>
      </c>
      <c r="J826" s="5">
        <v>1655</v>
      </c>
    </row>
    <row r="827" spans="1:10" x14ac:dyDescent="0.25">
      <c r="A827" t="s">
        <v>217</v>
      </c>
      <c r="B827" s="5">
        <v>545778.63</v>
      </c>
      <c r="C827" s="5">
        <v>4116550.45</v>
      </c>
      <c r="D827" s="5">
        <v>1778.2</v>
      </c>
      <c r="E827" t="s">
        <v>11</v>
      </c>
      <c r="F827" t="s">
        <v>12</v>
      </c>
      <c r="G827" s="6">
        <v>2092</v>
      </c>
      <c r="H827" s="6">
        <v>2157</v>
      </c>
      <c r="I827" s="6">
        <v>65</v>
      </c>
      <c r="J827" s="5">
        <v>1655</v>
      </c>
    </row>
    <row r="828" spans="1:10" x14ac:dyDescent="0.25">
      <c r="A828" t="s">
        <v>217</v>
      </c>
      <c r="B828" s="5">
        <v>545778.63</v>
      </c>
      <c r="C828" s="5">
        <v>4116550.45</v>
      </c>
      <c r="D828" s="5">
        <v>1778.2</v>
      </c>
      <c r="E828" t="s">
        <v>11</v>
      </c>
      <c r="F828" t="s">
        <v>12</v>
      </c>
      <c r="G828" s="6">
        <v>2157</v>
      </c>
      <c r="H828" s="6">
        <v>2214.9999999999995</v>
      </c>
      <c r="I828" s="6">
        <v>58</v>
      </c>
      <c r="J828" s="5">
        <v>1655</v>
      </c>
    </row>
    <row r="829" spans="1:10" x14ac:dyDescent="0.25">
      <c r="A829" t="s">
        <v>217</v>
      </c>
      <c r="B829" s="5">
        <v>545778.63</v>
      </c>
      <c r="C829" s="5">
        <v>4116550.45</v>
      </c>
      <c r="D829" s="5">
        <v>1778.2</v>
      </c>
      <c r="E829" t="s">
        <v>11</v>
      </c>
      <c r="F829" t="s">
        <v>223</v>
      </c>
      <c r="G829" s="6">
        <v>2214.9999999999995</v>
      </c>
      <c r="H829" s="6">
        <v>2249.9999999999995</v>
      </c>
      <c r="I829" s="6">
        <v>34.999999999999993</v>
      </c>
      <c r="J829" s="5">
        <v>1655</v>
      </c>
    </row>
    <row r="830" spans="1:10" x14ac:dyDescent="0.25">
      <c r="A830" t="s">
        <v>217</v>
      </c>
      <c r="B830" s="5">
        <v>545778.63</v>
      </c>
      <c r="C830" s="5">
        <v>4116550.45</v>
      </c>
      <c r="D830" s="5">
        <v>1778.2</v>
      </c>
      <c r="E830" t="s">
        <v>11</v>
      </c>
      <c r="F830" t="s">
        <v>223</v>
      </c>
      <c r="G830" s="6">
        <v>2249.9999999999995</v>
      </c>
      <c r="H830" s="6">
        <v>2498</v>
      </c>
      <c r="I830" s="6">
        <v>248</v>
      </c>
      <c r="J830" s="5">
        <v>1655</v>
      </c>
    </row>
    <row r="831" spans="1:10" x14ac:dyDescent="0.25">
      <c r="A831" t="s">
        <v>217</v>
      </c>
      <c r="B831" s="5">
        <v>545778.63</v>
      </c>
      <c r="C831" s="5">
        <v>4116550.45</v>
      </c>
      <c r="D831" s="5">
        <v>1778.2</v>
      </c>
      <c r="E831" t="s">
        <v>11</v>
      </c>
      <c r="F831" t="s">
        <v>93</v>
      </c>
      <c r="G831" s="6">
        <v>2498</v>
      </c>
      <c r="H831" s="6">
        <v>2533</v>
      </c>
      <c r="I831" s="6">
        <v>34.999999999999993</v>
      </c>
      <c r="J831" s="5">
        <v>1655</v>
      </c>
    </row>
    <row r="832" spans="1:10" x14ac:dyDescent="0.25">
      <c r="A832" t="s">
        <v>217</v>
      </c>
      <c r="B832" s="5">
        <v>545778.63</v>
      </c>
      <c r="C832" s="5">
        <v>4116550.45</v>
      </c>
      <c r="D832" s="5">
        <v>1778.2</v>
      </c>
      <c r="E832" t="s">
        <v>11</v>
      </c>
      <c r="F832" t="s">
        <v>12</v>
      </c>
      <c r="G832" s="6">
        <v>2533</v>
      </c>
      <c r="H832" s="6">
        <v>2615</v>
      </c>
      <c r="I832" s="6">
        <v>82</v>
      </c>
      <c r="J832" s="5">
        <v>1655</v>
      </c>
    </row>
    <row r="833" spans="1:10" x14ac:dyDescent="0.25">
      <c r="A833" t="s">
        <v>217</v>
      </c>
      <c r="B833" s="5">
        <v>545778.63</v>
      </c>
      <c r="C833" s="5">
        <v>4116550.45</v>
      </c>
      <c r="D833" s="5">
        <v>1778.2</v>
      </c>
      <c r="E833" t="s">
        <v>9</v>
      </c>
      <c r="F833" t="s">
        <v>224</v>
      </c>
      <c r="G833" s="6">
        <v>2615</v>
      </c>
      <c r="H833" s="6">
        <v>2700</v>
      </c>
      <c r="I833" s="6">
        <v>85</v>
      </c>
      <c r="J833" s="5">
        <v>1655</v>
      </c>
    </row>
    <row r="834" spans="1:10" x14ac:dyDescent="0.25">
      <c r="A834" t="s">
        <v>217</v>
      </c>
      <c r="B834" s="5">
        <v>545778.63</v>
      </c>
      <c r="C834" s="5">
        <v>4116550.45</v>
      </c>
      <c r="D834" s="5">
        <v>1778.2</v>
      </c>
      <c r="E834" t="s">
        <v>9</v>
      </c>
      <c r="F834" t="s">
        <v>5</v>
      </c>
      <c r="G834" s="6">
        <v>2700</v>
      </c>
      <c r="H834" s="6">
        <v>2962.9999999999995</v>
      </c>
      <c r="I834" s="6">
        <v>263</v>
      </c>
      <c r="J834" s="5">
        <v>1655</v>
      </c>
    </row>
    <row r="835" spans="1:10" x14ac:dyDescent="0.25">
      <c r="A835" t="s">
        <v>217</v>
      </c>
      <c r="B835" s="5">
        <v>545778.63</v>
      </c>
      <c r="C835" s="5">
        <v>4116550.45</v>
      </c>
      <c r="D835" s="5">
        <v>1778.2</v>
      </c>
      <c r="E835" t="s">
        <v>11</v>
      </c>
      <c r="F835" t="s">
        <v>223</v>
      </c>
      <c r="G835" s="6">
        <v>2962.9999999999995</v>
      </c>
      <c r="H835" s="6">
        <v>3004.0026246719158</v>
      </c>
      <c r="I835" s="6">
        <v>41.00262467191601</v>
      </c>
      <c r="J835" s="5">
        <v>1655</v>
      </c>
    </row>
    <row r="836" spans="1:10" x14ac:dyDescent="0.25">
      <c r="A836" t="s">
        <v>168</v>
      </c>
      <c r="B836" s="5">
        <v>541729.80000000005</v>
      </c>
      <c r="C836" s="5">
        <v>4117659.54</v>
      </c>
      <c r="D836" s="5">
        <v>1836.6</v>
      </c>
      <c r="E836" t="s">
        <v>4</v>
      </c>
      <c r="F836" t="s">
        <v>5</v>
      </c>
      <c r="G836" s="6">
        <v>0</v>
      </c>
      <c r="H836" s="6">
        <v>16.076115485564305</v>
      </c>
      <c r="I836" s="6">
        <v>16.076115485564305</v>
      </c>
      <c r="J836" s="5">
        <v>1856</v>
      </c>
    </row>
    <row r="837" spans="1:10" x14ac:dyDescent="0.25">
      <c r="A837" t="s">
        <v>168</v>
      </c>
      <c r="B837" s="5">
        <v>541729.80000000005</v>
      </c>
      <c r="C837" s="5">
        <v>4117659.54</v>
      </c>
      <c r="D837" s="5">
        <v>1836.6</v>
      </c>
      <c r="E837" t="s">
        <v>6</v>
      </c>
      <c r="F837" t="s">
        <v>7</v>
      </c>
      <c r="G837" s="6">
        <v>16.076115485564305</v>
      </c>
      <c r="H837" s="6">
        <v>76.11548556430445</v>
      </c>
      <c r="I837" s="6">
        <v>60.039370078740156</v>
      </c>
      <c r="J837" s="5">
        <v>1856</v>
      </c>
    </row>
    <row r="838" spans="1:10" x14ac:dyDescent="0.25">
      <c r="A838" t="s">
        <v>168</v>
      </c>
      <c r="B838" s="5">
        <v>541729.80000000005</v>
      </c>
      <c r="C838" s="5">
        <v>4117659.54</v>
      </c>
      <c r="D838" s="5">
        <v>1836.6</v>
      </c>
      <c r="E838" t="s">
        <v>6</v>
      </c>
      <c r="F838" t="s">
        <v>10</v>
      </c>
      <c r="G838" s="6">
        <v>76.11548556430445</v>
      </c>
      <c r="H838" s="6">
        <v>403.87139107611546</v>
      </c>
      <c r="I838" s="6">
        <v>327.75590551181102</v>
      </c>
      <c r="J838" s="5">
        <v>1856</v>
      </c>
    </row>
    <row r="839" spans="1:10" x14ac:dyDescent="0.25">
      <c r="A839" t="s">
        <v>168</v>
      </c>
      <c r="B839" s="5">
        <v>541729.80000000005</v>
      </c>
      <c r="C839" s="5">
        <v>4117659.54</v>
      </c>
      <c r="D839" s="5">
        <v>1836.6</v>
      </c>
      <c r="E839" t="s">
        <v>6</v>
      </c>
      <c r="F839" t="s">
        <v>7</v>
      </c>
      <c r="G839" s="6">
        <v>403.87139107611546</v>
      </c>
      <c r="H839" s="6">
        <v>425.85301837270345</v>
      </c>
      <c r="I839" s="6">
        <v>21.981627296587927</v>
      </c>
      <c r="J839" s="5">
        <v>1856</v>
      </c>
    </row>
    <row r="840" spans="1:10" x14ac:dyDescent="0.25">
      <c r="A840" t="s">
        <v>168</v>
      </c>
      <c r="B840" s="5">
        <v>541729.80000000005</v>
      </c>
      <c r="C840" s="5">
        <v>4117659.54</v>
      </c>
      <c r="D840" s="5">
        <v>1836.6</v>
      </c>
      <c r="E840" t="s">
        <v>4</v>
      </c>
      <c r="F840" t="s">
        <v>26</v>
      </c>
      <c r="G840" s="6">
        <v>425.85301837270345</v>
      </c>
      <c r="H840" s="6">
        <v>543.96325459317586</v>
      </c>
      <c r="I840" s="6">
        <v>118.11023622047243</v>
      </c>
      <c r="J840" s="5">
        <v>1856</v>
      </c>
    </row>
    <row r="841" spans="1:10" x14ac:dyDescent="0.25">
      <c r="A841" t="s">
        <v>168</v>
      </c>
      <c r="B841" s="5">
        <v>541729.80000000005</v>
      </c>
      <c r="C841" s="5">
        <v>4117659.54</v>
      </c>
      <c r="D841" s="5">
        <v>1836.6</v>
      </c>
      <c r="E841" t="s">
        <v>6</v>
      </c>
      <c r="F841" t="s">
        <v>7</v>
      </c>
      <c r="G841" s="6">
        <v>543.96325459317586</v>
      </c>
      <c r="H841" s="6">
        <v>571.85039370078744</v>
      </c>
      <c r="I841" s="6">
        <v>27.887139107611546</v>
      </c>
      <c r="J841" s="5">
        <v>1856</v>
      </c>
    </row>
    <row r="842" spans="1:10" x14ac:dyDescent="0.25">
      <c r="A842" t="s">
        <v>168</v>
      </c>
      <c r="B842" s="5">
        <v>541729.80000000005</v>
      </c>
      <c r="C842" s="5">
        <v>4117659.54</v>
      </c>
      <c r="D842" s="5">
        <v>1836.6</v>
      </c>
      <c r="E842" t="s">
        <v>6</v>
      </c>
      <c r="F842" t="s">
        <v>7</v>
      </c>
      <c r="G842" s="6">
        <v>571.85039370078744</v>
      </c>
      <c r="H842" s="6">
        <v>649.93438320209964</v>
      </c>
      <c r="I842" s="6">
        <v>78.083989501312331</v>
      </c>
      <c r="J842" s="5">
        <v>1856</v>
      </c>
    </row>
    <row r="843" spans="1:10" x14ac:dyDescent="0.25">
      <c r="A843" t="s">
        <v>168</v>
      </c>
      <c r="B843" s="5">
        <v>541729.80000000005</v>
      </c>
      <c r="C843" s="5">
        <v>4117659.54</v>
      </c>
      <c r="D843" s="5">
        <v>1836.6</v>
      </c>
      <c r="E843" t="s">
        <v>9</v>
      </c>
      <c r="F843" t="s">
        <v>100</v>
      </c>
      <c r="G843" s="6">
        <v>649.93438320209964</v>
      </c>
      <c r="H843" s="6">
        <v>806.10236220472439</v>
      </c>
      <c r="I843" s="6">
        <v>156.16797900262466</v>
      </c>
      <c r="J843" s="5">
        <v>1856</v>
      </c>
    </row>
    <row r="844" spans="1:10" x14ac:dyDescent="0.25">
      <c r="A844" t="s">
        <v>168</v>
      </c>
      <c r="B844" s="5">
        <v>541729.80000000005</v>
      </c>
      <c r="C844" s="5">
        <v>4117659.54</v>
      </c>
      <c r="D844" s="5">
        <v>1836.6</v>
      </c>
      <c r="E844" t="s">
        <v>9</v>
      </c>
      <c r="F844" t="s">
        <v>80</v>
      </c>
      <c r="G844" s="6">
        <v>806.10236220472439</v>
      </c>
      <c r="H844" s="6">
        <v>1116.1417322834645</v>
      </c>
      <c r="I844" s="6">
        <v>310.03937007874015</v>
      </c>
      <c r="J844" s="5">
        <v>1856</v>
      </c>
    </row>
    <row r="845" spans="1:10" x14ac:dyDescent="0.25">
      <c r="A845" t="s">
        <v>168</v>
      </c>
      <c r="B845" s="5">
        <v>541729.80000000005</v>
      </c>
      <c r="C845" s="5">
        <v>4117659.54</v>
      </c>
      <c r="D845" s="5">
        <v>1836.6</v>
      </c>
      <c r="E845" t="s">
        <v>9</v>
      </c>
      <c r="F845" t="s">
        <v>7</v>
      </c>
      <c r="G845" s="6">
        <v>1116.1417322834645</v>
      </c>
      <c r="H845" s="6">
        <v>1145.997375328084</v>
      </c>
      <c r="I845" s="6">
        <v>29.85564304461942</v>
      </c>
      <c r="J845" s="5">
        <v>1856</v>
      </c>
    </row>
    <row r="846" spans="1:10" x14ac:dyDescent="0.25">
      <c r="A846" t="s">
        <v>168</v>
      </c>
      <c r="B846" s="5">
        <v>541729.80000000005</v>
      </c>
      <c r="C846" s="5">
        <v>4117659.54</v>
      </c>
      <c r="D846" s="5">
        <v>1836.6</v>
      </c>
      <c r="E846" t="s">
        <v>9</v>
      </c>
      <c r="F846" t="s">
        <v>10</v>
      </c>
      <c r="G846" s="6">
        <v>1145.997375328084</v>
      </c>
      <c r="H846" s="6">
        <v>1184.055118110236</v>
      </c>
      <c r="I846" s="6">
        <v>38.057742782152225</v>
      </c>
      <c r="J846" s="5">
        <v>1856</v>
      </c>
    </row>
    <row r="847" spans="1:10" x14ac:dyDescent="0.25">
      <c r="A847" t="s">
        <v>168</v>
      </c>
      <c r="B847" s="5">
        <v>541729.80000000005</v>
      </c>
      <c r="C847" s="5">
        <v>4117659.54</v>
      </c>
      <c r="D847" s="5">
        <v>1836.6</v>
      </c>
      <c r="E847" t="s">
        <v>6</v>
      </c>
      <c r="F847" t="s">
        <v>8</v>
      </c>
      <c r="G847" s="6">
        <v>1184.055118110236</v>
      </c>
      <c r="H847" s="6">
        <v>1248.0314960629919</v>
      </c>
      <c r="I847" s="6">
        <v>63.976377952755904</v>
      </c>
      <c r="J847" s="5">
        <v>1856</v>
      </c>
    </row>
    <row r="848" spans="1:10" x14ac:dyDescent="0.25">
      <c r="A848" t="s">
        <v>168</v>
      </c>
      <c r="B848" s="5">
        <v>541729.80000000005</v>
      </c>
      <c r="C848" s="5">
        <v>4117659.54</v>
      </c>
      <c r="D848" s="5">
        <v>1836.6</v>
      </c>
      <c r="E848" t="s">
        <v>6</v>
      </c>
      <c r="F848" t="s">
        <v>10</v>
      </c>
      <c r="G848" s="6">
        <v>1248.0314960629919</v>
      </c>
      <c r="H848" s="6">
        <v>1312.0078740157478</v>
      </c>
      <c r="I848" s="6">
        <v>63.976377952755904</v>
      </c>
      <c r="J848" s="5">
        <v>1856</v>
      </c>
    </row>
    <row r="849" spans="1:10" x14ac:dyDescent="0.25">
      <c r="A849" t="s">
        <v>168</v>
      </c>
      <c r="B849" s="5">
        <v>541729.80000000005</v>
      </c>
      <c r="C849" s="5">
        <v>4117659.54</v>
      </c>
      <c r="D849" s="5">
        <v>1836.6</v>
      </c>
      <c r="E849" t="s">
        <v>4</v>
      </c>
      <c r="F849" t="s">
        <v>7</v>
      </c>
      <c r="G849" s="6">
        <v>1312.0078740157478</v>
      </c>
      <c r="H849" s="6">
        <v>1355.9711286089239</v>
      </c>
      <c r="I849" s="6">
        <v>43.963254593175854</v>
      </c>
      <c r="J849" s="5">
        <v>1856</v>
      </c>
    </row>
    <row r="850" spans="1:10" x14ac:dyDescent="0.25">
      <c r="A850" t="s">
        <v>168</v>
      </c>
      <c r="B850" s="5">
        <v>541729.80000000005</v>
      </c>
      <c r="C850" s="5">
        <v>4117659.54</v>
      </c>
      <c r="D850" s="5">
        <v>1836.6</v>
      </c>
      <c r="E850" t="s">
        <v>4</v>
      </c>
      <c r="F850" t="s">
        <v>8</v>
      </c>
      <c r="G850" s="6">
        <v>1355.9711286089239</v>
      </c>
      <c r="H850" s="6">
        <v>1394.0288713910759</v>
      </c>
      <c r="I850" s="6">
        <v>38.057742782152225</v>
      </c>
      <c r="J850" s="5">
        <v>1856</v>
      </c>
    </row>
    <row r="851" spans="1:10" x14ac:dyDescent="0.25">
      <c r="A851" t="s">
        <v>168</v>
      </c>
      <c r="B851" s="5">
        <v>541729.80000000005</v>
      </c>
      <c r="C851" s="5">
        <v>4117659.54</v>
      </c>
      <c r="D851" s="5">
        <v>1836.6</v>
      </c>
      <c r="E851" t="s">
        <v>11</v>
      </c>
      <c r="F851" t="s">
        <v>12</v>
      </c>
      <c r="G851" s="6">
        <v>1394.0288713910759</v>
      </c>
      <c r="H851" s="6">
        <v>1524.9343832020998</v>
      </c>
      <c r="I851" s="6">
        <v>130.90551181102362</v>
      </c>
      <c r="J851" s="5">
        <v>1856</v>
      </c>
    </row>
    <row r="852" spans="1:10" x14ac:dyDescent="0.25">
      <c r="A852" t="s">
        <v>168</v>
      </c>
      <c r="B852" s="5">
        <v>541729.80000000005</v>
      </c>
      <c r="C852" s="5">
        <v>4117659.54</v>
      </c>
      <c r="D852" s="5">
        <v>1836.6</v>
      </c>
      <c r="E852" t="s">
        <v>11</v>
      </c>
      <c r="F852" t="s">
        <v>12</v>
      </c>
      <c r="G852" s="6">
        <v>1524.9343832020998</v>
      </c>
      <c r="H852" s="6">
        <v>1543.9632545931759</v>
      </c>
      <c r="I852" s="6">
        <v>19.028871391076112</v>
      </c>
      <c r="J852" s="5">
        <v>1856</v>
      </c>
    </row>
    <row r="853" spans="1:10" x14ac:dyDescent="0.25">
      <c r="A853" t="s">
        <v>168</v>
      </c>
      <c r="B853" s="5">
        <v>541729.80000000005</v>
      </c>
      <c r="C853" s="5">
        <v>4117659.54</v>
      </c>
      <c r="D853" s="5">
        <v>1836.6</v>
      </c>
      <c r="E853" t="s">
        <v>4</v>
      </c>
      <c r="F853" t="s">
        <v>5</v>
      </c>
      <c r="G853" s="6">
        <v>1543.9632545931759</v>
      </c>
      <c r="H853" s="6">
        <v>1567.9133858267714</v>
      </c>
      <c r="I853" s="6">
        <v>23.950131233595798</v>
      </c>
      <c r="J853" s="5">
        <v>1856</v>
      </c>
    </row>
    <row r="854" spans="1:10" x14ac:dyDescent="0.25">
      <c r="A854" t="s">
        <v>168</v>
      </c>
      <c r="B854" s="5">
        <v>541729.80000000005</v>
      </c>
      <c r="C854" s="5">
        <v>4117659.54</v>
      </c>
      <c r="D854" s="5">
        <v>1836.6</v>
      </c>
      <c r="E854" t="s">
        <v>4</v>
      </c>
      <c r="F854" t="s">
        <v>5</v>
      </c>
      <c r="G854" s="6">
        <v>1567.9133858267714</v>
      </c>
      <c r="H854" s="6">
        <v>1686.0236220472439</v>
      </c>
      <c r="I854" s="6">
        <v>118.11023622047243</v>
      </c>
      <c r="J854" s="5">
        <v>1856</v>
      </c>
    </row>
    <row r="855" spans="1:10" x14ac:dyDescent="0.25">
      <c r="A855" t="s">
        <v>168</v>
      </c>
      <c r="B855" s="5">
        <v>541729.80000000005</v>
      </c>
      <c r="C855" s="5">
        <v>4117659.54</v>
      </c>
      <c r="D855" s="5">
        <v>1836.6</v>
      </c>
      <c r="E855" t="s">
        <v>4</v>
      </c>
      <c r="F855" t="s">
        <v>80</v>
      </c>
      <c r="G855" s="6">
        <v>1686.0236220472439</v>
      </c>
      <c r="H855" s="6">
        <v>1711.9422572178476</v>
      </c>
      <c r="I855" s="6">
        <v>25.918635170603675</v>
      </c>
      <c r="J855" s="5">
        <v>1856</v>
      </c>
    </row>
    <row r="856" spans="1:10" x14ac:dyDescent="0.25">
      <c r="A856" t="s">
        <v>168</v>
      </c>
      <c r="B856" s="5">
        <v>541729.80000000005</v>
      </c>
      <c r="C856" s="5">
        <v>4117659.54</v>
      </c>
      <c r="D856" s="5">
        <v>1836.6</v>
      </c>
      <c r="E856" t="s">
        <v>4</v>
      </c>
      <c r="F856" t="s">
        <v>169</v>
      </c>
      <c r="G856" s="6">
        <v>1711.9422572178476</v>
      </c>
      <c r="H856" s="6">
        <v>1740.1574803149604</v>
      </c>
      <c r="I856" s="6">
        <v>28.215223097112858</v>
      </c>
      <c r="J856" s="5">
        <v>1856</v>
      </c>
    </row>
    <row r="857" spans="1:10" x14ac:dyDescent="0.25">
      <c r="A857" t="s">
        <v>168</v>
      </c>
      <c r="B857" s="5">
        <v>541729.80000000005</v>
      </c>
      <c r="C857" s="5">
        <v>4117659.54</v>
      </c>
      <c r="D857" s="5">
        <v>1836.6</v>
      </c>
      <c r="E857" t="s">
        <v>4</v>
      </c>
      <c r="F857" t="s">
        <v>7</v>
      </c>
      <c r="G857" s="6">
        <v>1740.1574803149604</v>
      </c>
      <c r="H857" s="6">
        <v>1777.8871391076113</v>
      </c>
      <c r="I857" s="6">
        <v>37.729658792650916</v>
      </c>
      <c r="J857" s="5">
        <v>1856</v>
      </c>
    </row>
    <row r="858" spans="1:10" x14ac:dyDescent="0.25">
      <c r="A858" t="s">
        <v>168</v>
      </c>
      <c r="B858" s="5">
        <v>541729.80000000005</v>
      </c>
      <c r="C858" s="5">
        <v>4117659.54</v>
      </c>
      <c r="D858" s="5">
        <v>1836.6</v>
      </c>
      <c r="E858" t="s">
        <v>11</v>
      </c>
      <c r="F858" t="s">
        <v>12</v>
      </c>
      <c r="G858" s="6">
        <v>1777.8871391076113</v>
      </c>
      <c r="H858" s="6">
        <v>2049.8687664041991</v>
      </c>
      <c r="I858" s="6">
        <v>271.98162729658793</v>
      </c>
      <c r="J858" s="5">
        <v>1856</v>
      </c>
    </row>
    <row r="859" spans="1:10" x14ac:dyDescent="0.25">
      <c r="A859" t="s">
        <v>168</v>
      </c>
      <c r="B859" s="5">
        <v>541729.80000000005</v>
      </c>
      <c r="C859" s="5">
        <v>4117659.54</v>
      </c>
      <c r="D859" s="5">
        <v>1836.6</v>
      </c>
      <c r="E859" t="s">
        <v>11</v>
      </c>
      <c r="F859" t="s">
        <v>12</v>
      </c>
      <c r="G859" s="6">
        <v>2049.8687664041991</v>
      </c>
      <c r="H859" s="6">
        <v>2180.1181102362202</v>
      </c>
      <c r="I859" s="6">
        <v>130.249343832021</v>
      </c>
      <c r="J859" s="5">
        <v>1856</v>
      </c>
    </row>
    <row r="860" spans="1:10" x14ac:dyDescent="0.25">
      <c r="A860" t="s">
        <v>168</v>
      </c>
      <c r="B860" s="5">
        <v>541729.80000000005</v>
      </c>
      <c r="C860" s="5">
        <v>4117659.54</v>
      </c>
      <c r="D860" s="5">
        <v>1836.6</v>
      </c>
      <c r="E860" t="s">
        <v>9</v>
      </c>
      <c r="F860" t="s">
        <v>33</v>
      </c>
      <c r="G860" s="6">
        <v>2180.1181102362202</v>
      </c>
      <c r="H860" s="6">
        <v>2255.9055118110236</v>
      </c>
      <c r="I860" s="6">
        <v>75.787401574803155</v>
      </c>
      <c r="J860" s="5">
        <v>1856</v>
      </c>
    </row>
    <row r="861" spans="1:10" x14ac:dyDescent="0.25">
      <c r="A861" t="s">
        <v>168</v>
      </c>
      <c r="B861" s="5">
        <v>541729.80000000005</v>
      </c>
      <c r="C861" s="5">
        <v>4117659.54</v>
      </c>
      <c r="D861" s="5">
        <v>1836.6</v>
      </c>
      <c r="E861" t="s">
        <v>9</v>
      </c>
      <c r="F861" t="s">
        <v>80</v>
      </c>
      <c r="G861" s="6">
        <v>2255.9055118110236</v>
      </c>
      <c r="H861" s="6">
        <v>2493.1102362204724</v>
      </c>
      <c r="I861" s="6">
        <v>237.2047244094488</v>
      </c>
      <c r="J861" s="5">
        <v>1856</v>
      </c>
    </row>
    <row r="862" spans="1:10" x14ac:dyDescent="0.25">
      <c r="A862" t="s">
        <v>168</v>
      </c>
      <c r="B862" s="5">
        <v>541729.80000000005</v>
      </c>
      <c r="C862" s="5">
        <v>4117659.54</v>
      </c>
      <c r="D862" s="5">
        <v>1836.6</v>
      </c>
      <c r="E862" t="s">
        <v>9</v>
      </c>
      <c r="F862" t="s">
        <v>170</v>
      </c>
      <c r="G862" s="6">
        <v>2493.1102362204724</v>
      </c>
      <c r="H862" s="6">
        <v>2534.1207349081365</v>
      </c>
      <c r="I862" s="6">
        <v>41.01049868766404</v>
      </c>
      <c r="J862" s="5">
        <v>1856</v>
      </c>
    </row>
    <row r="863" spans="1:10" x14ac:dyDescent="0.25">
      <c r="A863" t="s">
        <v>168</v>
      </c>
      <c r="B863" s="5">
        <v>541729.80000000005</v>
      </c>
      <c r="C863" s="5">
        <v>4117659.54</v>
      </c>
      <c r="D863" s="5">
        <v>1836.6</v>
      </c>
      <c r="E863" t="s">
        <v>9</v>
      </c>
      <c r="F863" t="s">
        <v>7</v>
      </c>
      <c r="G863" s="6">
        <v>2534.1207349081365</v>
      </c>
      <c r="H863" s="6">
        <v>2541.9947506561675</v>
      </c>
      <c r="I863" s="6">
        <v>7.8740157480314954</v>
      </c>
      <c r="J863" s="5">
        <v>1856</v>
      </c>
    </row>
    <row r="864" spans="1:10" x14ac:dyDescent="0.25">
      <c r="A864" t="s">
        <v>168</v>
      </c>
      <c r="B864" s="5">
        <v>541729.80000000005</v>
      </c>
      <c r="C864" s="5">
        <v>4117659.54</v>
      </c>
      <c r="D864" s="5">
        <v>1836.6</v>
      </c>
      <c r="E864" t="s">
        <v>9</v>
      </c>
      <c r="F864" t="s">
        <v>93</v>
      </c>
      <c r="G864" s="6">
        <v>2541.9947506561675</v>
      </c>
      <c r="H864" s="6">
        <v>2561.0236220472439</v>
      </c>
      <c r="I864" s="6">
        <v>19.028871391076112</v>
      </c>
      <c r="J864" s="5">
        <v>1856</v>
      </c>
    </row>
    <row r="865" spans="1:10" x14ac:dyDescent="0.25">
      <c r="A865" t="s">
        <v>168</v>
      </c>
      <c r="B865" s="5">
        <v>541729.80000000005</v>
      </c>
      <c r="C865" s="5">
        <v>4117659.54</v>
      </c>
      <c r="D865" s="5">
        <v>1836.6</v>
      </c>
      <c r="E865" t="s">
        <v>11</v>
      </c>
      <c r="F865" t="s">
        <v>33</v>
      </c>
      <c r="G865" s="6">
        <v>2561.0236220472439</v>
      </c>
      <c r="H865" s="6">
        <v>2586.9422572178478</v>
      </c>
      <c r="I865" s="6">
        <v>25.918635170603675</v>
      </c>
      <c r="J865" s="5">
        <v>1856</v>
      </c>
    </row>
    <row r="866" spans="1:10" x14ac:dyDescent="0.25">
      <c r="A866" t="s">
        <v>168</v>
      </c>
      <c r="B866" s="5">
        <v>541729.80000000005</v>
      </c>
      <c r="C866" s="5">
        <v>4117659.54</v>
      </c>
      <c r="D866" s="5">
        <v>1836.6</v>
      </c>
      <c r="E866" t="s">
        <v>11</v>
      </c>
      <c r="F866" t="s">
        <v>12</v>
      </c>
      <c r="G866" s="6">
        <v>2586.9422572178478</v>
      </c>
      <c r="H866" s="6">
        <v>2695.8661417322833</v>
      </c>
      <c r="I866" s="6">
        <v>108.9238845144357</v>
      </c>
      <c r="J866" s="5">
        <v>1856</v>
      </c>
    </row>
    <row r="867" spans="1:10" x14ac:dyDescent="0.25">
      <c r="A867" t="s">
        <v>168</v>
      </c>
      <c r="B867" s="5">
        <v>541729.80000000005</v>
      </c>
      <c r="C867" s="5">
        <v>4117659.54</v>
      </c>
      <c r="D867" s="5">
        <v>1836.6</v>
      </c>
      <c r="E867" t="s">
        <v>4</v>
      </c>
      <c r="F867" t="s">
        <v>5</v>
      </c>
      <c r="G867" s="6">
        <v>2695.8661417322833</v>
      </c>
      <c r="H867" s="6">
        <v>2785.1049868766404</v>
      </c>
      <c r="I867" s="6">
        <v>89.238845144356944</v>
      </c>
      <c r="J867" s="5">
        <v>1856</v>
      </c>
    </row>
    <row r="868" spans="1:10" x14ac:dyDescent="0.25">
      <c r="A868" t="s">
        <v>168</v>
      </c>
      <c r="B868" s="5">
        <v>541729.80000000005</v>
      </c>
      <c r="C868" s="5">
        <v>4117659.54</v>
      </c>
      <c r="D868" s="5">
        <v>1836.6</v>
      </c>
      <c r="E868" t="s">
        <v>4</v>
      </c>
      <c r="F868" t="s">
        <v>5</v>
      </c>
      <c r="G868" s="6">
        <v>2785.1049868766404</v>
      </c>
      <c r="H868" s="6">
        <v>2859.9081364829394</v>
      </c>
      <c r="I868" s="6">
        <v>74.803149606299215</v>
      </c>
      <c r="J868" s="5">
        <v>1856</v>
      </c>
    </row>
    <row r="869" spans="1:10" x14ac:dyDescent="0.25">
      <c r="A869" t="s">
        <v>168</v>
      </c>
      <c r="B869" s="5">
        <v>541729.80000000005</v>
      </c>
      <c r="C869" s="5">
        <v>4117659.54</v>
      </c>
      <c r="D869" s="5">
        <v>1836.6</v>
      </c>
      <c r="E869" t="s">
        <v>4</v>
      </c>
      <c r="F869" t="s">
        <v>106</v>
      </c>
      <c r="G869" s="6">
        <v>2859.9081364829394</v>
      </c>
      <c r="H869" s="6">
        <v>2936.0236220472439</v>
      </c>
      <c r="I869" s="6">
        <v>76.11548556430445</v>
      </c>
      <c r="J869" s="5">
        <v>1856</v>
      </c>
    </row>
    <row r="870" spans="1:10" x14ac:dyDescent="0.25">
      <c r="A870" t="s">
        <v>168</v>
      </c>
      <c r="B870" s="5">
        <v>541729.80000000005</v>
      </c>
      <c r="C870" s="5">
        <v>4117659.54</v>
      </c>
      <c r="D870" s="5">
        <v>1836.6</v>
      </c>
      <c r="E870" t="s">
        <v>11</v>
      </c>
      <c r="F870" t="s">
        <v>12</v>
      </c>
      <c r="G870" s="6">
        <v>2936.0236220472439</v>
      </c>
      <c r="H870" s="6">
        <v>3195.8661417322833</v>
      </c>
      <c r="I870" s="6">
        <v>259.84251968503935</v>
      </c>
      <c r="J870" s="5">
        <v>1856</v>
      </c>
    </row>
    <row r="871" spans="1:10" x14ac:dyDescent="0.25">
      <c r="A871" t="s">
        <v>168</v>
      </c>
      <c r="B871" s="5">
        <v>541729.80000000005</v>
      </c>
      <c r="C871" s="5">
        <v>4117659.54</v>
      </c>
      <c r="D871" s="5">
        <v>1836.6</v>
      </c>
      <c r="E871" t="s">
        <v>11</v>
      </c>
      <c r="F871" t="s">
        <v>12</v>
      </c>
      <c r="G871" s="6">
        <v>3195.8661417322833</v>
      </c>
      <c r="H871" s="6">
        <v>3274.9343832020995</v>
      </c>
      <c r="I871" s="6">
        <v>79.068241469816272</v>
      </c>
      <c r="J871" s="5">
        <v>1856</v>
      </c>
    </row>
    <row r="872" spans="1:10" x14ac:dyDescent="0.25">
      <c r="A872" t="s">
        <v>168</v>
      </c>
      <c r="B872" s="5">
        <v>541729.80000000005</v>
      </c>
      <c r="C872" s="5">
        <v>4117659.54</v>
      </c>
      <c r="D872" s="5">
        <v>1836.6</v>
      </c>
      <c r="E872" t="s">
        <v>11</v>
      </c>
      <c r="F872" t="s">
        <v>12</v>
      </c>
      <c r="G872" s="6">
        <v>3274.9343832020995</v>
      </c>
      <c r="H872" s="6">
        <v>3370.0787401574803</v>
      </c>
      <c r="I872" s="6">
        <v>95.144356955380573</v>
      </c>
      <c r="J872" s="5">
        <v>1856</v>
      </c>
    </row>
    <row r="873" spans="1:10" x14ac:dyDescent="0.25">
      <c r="A873" t="s">
        <v>168</v>
      </c>
      <c r="B873" s="5">
        <v>541729.80000000005</v>
      </c>
      <c r="C873" s="5">
        <v>4117659.54</v>
      </c>
      <c r="D873" s="5">
        <v>1836.6</v>
      </c>
      <c r="E873" t="s">
        <v>11</v>
      </c>
      <c r="F873" t="s">
        <v>33</v>
      </c>
      <c r="G873" s="6">
        <v>3370.0787401574803</v>
      </c>
      <c r="H873" s="6">
        <v>3380.9055118110236</v>
      </c>
      <c r="I873" s="6">
        <v>10.826771653543306</v>
      </c>
      <c r="J873" s="5">
        <v>1856</v>
      </c>
    </row>
    <row r="874" spans="1:10" x14ac:dyDescent="0.25">
      <c r="A874" t="s">
        <v>168</v>
      </c>
      <c r="B874" s="5">
        <v>541729.80000000005</v>
      </c>
      <c r="C874" s="5">
        <v>4117659.54</v>
      </c>
      <c r="D874" s="5">
        <v>1836.6</v>
      </c>
      <c r="E874" t="s">
        <v>4</v>
      </c>
      <c r="F874" t="s">
        <v>5</v>
      </c>
      <c r="G874" s="6">
        <v>3380.9055118110236</v>
      </c>
      <c r="H874" s="6">
        <v>3397.9658792650916</v>
      </c>
      <c r="I874" s="6">
        <v>17.060367454068242</v>
      </c>
      <c r="J874" s="5">
        <v>1856</v>
      </c>
    </row>
    <row r="875" spans="1:10" x14ac:dyDescent="0.25">
      <c r="A875" t="s">
        <v>168</v>
      </c>
      <c r="B875" s="5">
        <v>541729.80000000005</v>
      </c>
      <c r="C875" s="5">
        <v>4117659.54</v>
      </c>
      <c r="D875" s="5">
        <v>1836.6</v>
      </c>
      <c r="E875" t="s">
        <v>4</v>
      </c>
      <c r="F875" t="s">
        <v>7</v>
      </c>
      <c r="G875" s="6">
        <v>3397.9658792650916</v>
      </c>
      <c r="H875" s="6">
        <v>3481.9553805774276</v>
      </c>
      <c r="I875" s="6">
        <v>83.98950131233596</v>
      </c>
      <c r="J875" s="5">
        <v>1856</v>
      </c>
    </row>
    <row r="876" spans="1:10" x14ac:dyDescent="0.25">
      <c r="A876" t="s">
        <v>168</v>
      </c>
      <c r="B876" s="5">
        <v>541729.80000000005</v>
      </c>
      <c r="C876" s="5">
        <v>4117659.54</v>
      </c>
      <c r="D876" s="5">
        <v>1836.6</v>
      </c>
      <c r="E876" t="s">
        <v>4</v>
      </c>
      <c r="F876" t="s">
        <v>5</v>
      </c>
      <c r="G876" s="6">
        <v>3481.9553805774276</v>
      </c>
      <c r="H876" s="6">
        <v>3521.9816272965877</v>
      </c>
      <c r="I876" s="6">
        <v>40.026246719160099</v>
      </c>
      <c r="J876" s="5">
        <v>1856</v>
      </c>
    </row>
    <row r="877" spans="1:10" x14ac:dyDescent="0.25">
      <c r="A877" t="s">
        <v>168</v>
      </c>
      <c r="B877" s="5">
        <v>541729.80000000005</v>
      </c>
      <c r="C877" s="5">
        <v>4117659.54</v>
      </c>
      <c r="D877" s="5">
        <v>1836.6</v>
      </c>
      <c r="E877" t="s">
        <v>6</v>
      </c>
      <c r="F877" t="s">
        <v>5</v>
      </c>
      <c r="G877" s="6">
        <v>3521.9816272965877</v>
      </c>
      <c r="H877" s="6">
        <v>3600.0656167979</v>
      </c>
      <c r="I877" s="6">
        <v>78.083989501312331</v>
      </c>
      <c r="J877" s="5">
        <v>1856</v>
      </c>
    </row>
    <row r="878" spans="1:10" x14ac:dyDescent="0.25">
      <c r="A878" t="s">
        <v>168</v>
      </c>
      <c r="B878" s="5">
        <v>541729.80000000005</v>
      </c>
      <c r="C878" s="5">
        <v>4117659.54</v>
      </c>
      <c r="D878" s="5">
        <v>1836.6</v>
      </c>
      <c r="E878" t="s">
        <v>11</v>
      </c>
      <c r="F878" t="s">
        <v>93</v>
      </c>
      <c r="G878" s="6">
        <v>3600.0656167979</v>
      </c>
      <c r="H878" s="6">
        <v>4270.0131233595803</v>
      </c>
      <c r="I878" s="6">
        <v>669.94750656167969</v>
      </c>
      <c r="J878" s="5">
        <v>1856</v>
      </c>
    </row>
    <row r="879" spans="1:10" x14ac:dyDescent="0.25">
      <c r="A879" t="s">
        <v>168</v>
      </c>
      <c r="B879" s="5">
        <v>541729.80000000005</v>
      </c>
      <c r="C879" s="5">
        <v>4117659.54</v>
      </c>
      <c r="D879" s="5">
        <v>1836.6</v>
      </c>
      <c r="E879" t="s">
        <v>11</v>
      </c>
      <c r="F879" t="s">
        <v>93</v>
      </c>
      <c r="G879" s="6">
        <v>4270.0131233595803</v>
      </c>
      <c r="H879" s="6">
        <v>4375</v>
      </c>
      <c r="I879" s="6">
        <v>104.98687664041994</v>
      </c>
      <c r="J879" s="5">
        <v>1856</v>
      </c>
    </row>
    <row r="880" spans="1:10" x14ac:dyDescent="0.25">
      <c r="A880" t="s">
        <v>168</v>
      </c>
      <c r="B880" s="5">
        <v>541729.80000000005</v>
      </c>
      <c r="C880" s="5">
        <v>4117659.54</v>
      </c>
      <c r="D880" s="5">
        <v>1836.6</v>
      </c>
      <c r="E880" t="s">
        <v>9</v>
      </c>
      <c r="F880" t="s">
        <v>93</v>
      </c>
      <c r="G880" s="6">
        <v>4375</v>
      </c>
      <c r="H880" s="6">
        <v>4611.8766404199478</v>
      </c>
      <c r="I880" s="6">
        <v>236.87664041994751</v>
      </c>
      <c r="J880" s="5">
        <v>1856</v>
      </c>
    </row>
    <row r="881" spans="1:10" x14ac:dyDescent="0.25">
      <c r="A881" t="s">
        <v>168</v>
      </c>
      <c r="B881" s="5">
        <v>541729.80000000005</v>
      </c>
      <c r="C881" s="5">
        <v>4117659.54</v>
      </c>
      <c r="D881" s="5">
        <v>1836.6</v>
      </c>
      <c r="E881" t="s">
        <v>9</v>
      </c>
      <c r="F881" t="s">
        <v>171</v>
      </c>
      <c r="G881" s="6">
        <v>4611.8766404199478</v>
      </c>
      <c r="H881" s="6">
        <v>4660.1049868766404</v>
      </c>
      <c r="I881" s="6">
        <v>48.228346456692911</v>
      </c>
      <c r="J881" s="5">
        <v>1856</v>
      </c>
    </row>
    <row r="882" spans="1:10" x14ac:dyDescent="0.25">
      <c r="A882" t="s">
        <v>168</v>
      </c>
      <c r="B882" s="5">
        <v>541729.80000000005</v>
      </c>
      <c r="C882" s="5">
        <v>4117659.54</v>
      </c>
      <c r="D882" s="5">
        <v>1836.6</v>
      </c>
      <c r="E882" t="s">
        <v>11</v>
      </c>
      <c r="F882" t="s">
        <v>93</v>
      </c>
      <c r="G882" s="6">
        <v>4660.1049868766404</v>
      </c>
      <c r="H882" s="6">
        <v>4778.8713910761153</v>
      </c>
      <c r="I882" s="6">
        <v>118.76640419947506</v>
      </c>
      <c r="J882" s="5">
        <v>1856</v>
      </c>
    </row>
    <row r="883" spans="1:10" x14ac:dyDescent="0.25">
      <c r="A883" t="s">
        <v>168</v>
      </c>
      <c r="B883" s="5">
        <v>541729.80000000005</v>
      </c>
      <c r="C883" s="5">
        <v>4117659.54</v>
      </c>
      <c r="D883" s="5">
        <v>1836.6</v>
      </c>
      <c r="E883" t="s">
        <v>11</v>
      </c>
      <c r="F883" t="s">
        <v>93</v>
      </c>
      <c r="G883" s="6">
        <v>4778.8713910761153</v>
      </c>
      <c r="H883" s="6">
        <v>4820.8661417322837</v>
      </c>
      <c r="I883" s="6">
        <v>41.99475065616798</v>
      </c>
      <c r="J883" s="5">
        <v>1856</v>
      </c>
    </row>
    <row r="884" spans="1:10" x14ac:dyDescent="0.25">
      <c r="A884" t="s">
        <v>168</v>
      </c>
      <c r="B884" s="5">
        <v>541729.80000000005</v>
      </c>
      <c r="C884" s="5">
        <v>4117659.54</v>
      </c>
      <c r="D884" s="5">
        <v>1836.6</v>
      </c>
      <c r="E884" t="s">
        <v>9</v>
      </c>
      <c r="F884" t="s">
        <v>172</v>
      </c>
      <c r="G884" s="6">
        <v>4820.8661417322837</v>
      </c>
      <c r="H884" s="6">
        <v>5000</v>
      </c>
      <c r="I884" s="6">
        <v>179.13385826771653</v>
      </c>
      <c r="J884" s="5">
        <v>1856</v>
      </c>
    </row>
    <row r="885" spans="1:10" x14ac:dyDescent="0.25">
      <c r="A885" t="s">
        <v>185</v>
      </c>
      <c r="B885" s="5">
        <v>538420.77</v>
      </c>
      <c r="C885" s="5">
        <v>4110841.15</v>
      </c>
      <c r="D885" s="5">
        <v>1494.13</v>
      </c>
      <c r="E885" t="s">
        <v>27</v>
      </c>
      <c r="F885" t="s">
        <v>27</v>
      </c>
      <c r="G885" s="6">
        <v>0</v>
      </c>
      <c r="H885" s="6">
        <v>60.039370078740156</v>
      </c>
      <c r="I885" s="6">
        <v>60.039370078740156</v>
      </c>
      <c r="J885" s="5">
        <v>748</v>
      </c>
    </row>
    <row r="886" spans="1:10" x14ac:dyDescent="0.25">
      <c r="A886" t="s">
        <v>185</v>
      </c>
      <c r="B886" s="5">
        <v>538420.77</v>
      </c>
      <c r="C886" s="5">
        <v>4110841.15</v>
      </c>
      <c r="D886" s="5">
        <v>1494.13</v>
      </c>
      <c r="E886" t="s">
        <v>9</v>
      </c>
      <c r="F886" t="s">
        <v>158</v>
      </c>
      <c r="G886" s="6">
        <v>60.039370078740156</v>
      </c>
      <c r="H886" s="6">
        <v>102.03412073490814</v>
      </c>
      <c r="I886" s="6">
        <v>41.99475065616798</v>
      </c>
      <c r="J886" s="5">
        <v>748</v>
      </c>
    </row>
    <row r="887" spans="1:10" x14ac:dyDescent="0.25">
      <c r="A887" t="s">
        <v>185</v>
      </c>
      <c r="B887" s="5">
        <v>538420.77</v>
      </c>
      <c r="C887" s="5">
        <v>4110841.15</v>
      </c>
      <c r="D887" s="5">
        <v>1494.13</v>
      </c>
      <c r="E887" t="s">
        <v>9</v>
      </c>
      <c r="F887" t="s">
        <v>118</v>
      </c>
      <c r="G887" s="6">
        <v>102.03412073490814</v>
      </c>
      <c r="H887" s="6">
        <v>268.04461942257217</v>
      </c>
      <c r="I887" s="6">
        <v>166.01049868766404</v>
      </c>
      <c r="J887" s="5">
        <v>748</v>
      </c>
    </row>
    <row r="888" spans="1:10" x14ac:dyDescent="0.25">
      <c r="A888" t="s">
        <v>185</v>
      </c>
      <c r="B888" s="5">
        <v>538420.77</v>
      </c>
      <c r="C888" s="5">
        <v>4110841.15</v>
      </c>
      <c r="D888" s="5">
        <v>1494.13</v>
      </c>
      <c r="E888" t="s">
        <v>9</v>
      </c>
      <c r="F888" t="s">
        <v>80</v>
      </c>
      <c r="G888" s="6">
        <v>268.04461942257217</v>
      </c>
      <c r="H888" s="6">
        <v>580.0524934383202</v>
      </c>
      <c r="I888" s="6">
        <v>312.00787401574797</v>
      </c>
      <c r="J888" s="5">
        <v>748</v>
      </c>
    </row>
    <row r="889" spans="1:10" x14ac:dyDescent="0.25">
      <c r="A889" t="s">
        <v>185</v>
      </c>
      <c r="B889" s="5">
        <v>538420.77</v>
      </c>
      <c r="C889" s="5">
        <v>4110841.15</v>
      </c>
      <c r="D889" s="5">
        <v>1494.13</v>
      </c>
      <c r="E889" t="s">
        <v>9</v>
      </c>
      <c r="F889" t="s">
        <v>100</v>
      </c>
      <c r="G889" s="6">
        <v>580.0524934383202</v>
      </c>
      <c r="H889" s="6">
        <v>634.84251968503929</v>
      </c>
      <c r="I889" s="6">
        <v>54.790026246719158</v>
      </c>
      <c r="J889" s="5">
        <v>748</v>
      </c>
    </row>
    <row r="890" spans="1:10" x14ac:dyDescent="0.25">
      <c r="A890" t="s">
        <v>185</v>
      </c>
      <c r="B890" s="5">
        <v>538420.77</v>
      </c>
      <c r="C890" s="5">
        <v>4110841.15</v>
      </c>
      <c r="D890" s="5">
        <v>1494.13</v>
      </c>
      <c r="E890" t="s">
        <v>9</v>
      </c>
      <c r="F890" t="s">
        <v>8</v>
      </c>
      <c r="G890" s="6">
        <v>634.84251968503929</v>
      </c>
      <c r="H890" s="6">
        <v>680.11811023622045</v>
      </c>
      <c r="I890" s="6">
        <v>45.275590551181104</v>
      </c>
      <c r="J890" s="5">
        <v>748</v>
      </c>
    </row>
    <row r="891" spans="1:10" x14ac:dyDescent="0.25">
      <c r="A891" t="s">
        <v>185</v>
      </c>
      <c r="B891" s="5">
        <v>538420.77</v>
      </c>
      <c r="C891" s="5">
        <v>4110841.15</v>
      </c>
      <c r="D891" s="5">
        <v>1494.13</v>
      </c>
      <c r="E891" t="s">
        <v>9</v>
      </c>
      <c r="F891" t="s">
        <v>80</v>
      </c>
      <c r="G891" s="6">
        <v>680.11811023622045</v>
      </c>
      <c r="H891" s="6">
        <v>746.06299212598424</v>
      </c>
      <c r="I891" s="6">
        <v>65.944881889763778</v>
      </c>
      <c r="J891" s="5">
        <v>748</v>
      </c>
    </row>
    <row r="892" spans="1:10" x14ac:dyDescent="0.25">
      <c r="A892" t="s">
        <v>185</v>
      </c>
      <c r="B892" s="5">
        <v>538420.77</v>
      </c>
      <c r="C892" s="5">
        <v>4110841.15</v>
      </c>
      <c r="D892" s="5">
        <v>1494.13</v>
      </c>
      <c r="E892" t="s">
        <v>11</v>
      </c>
      <c r="F892" t="s">
        <v>33</v>
      </c>
      <c r="G892" s="6">
        <v>746.06299212598424</v>
      </c>
      <c r="H892" s="6">
        <v>1310.0393700787401</v>
      </c>
      <c r="I892" s="6">
        <v>563.97637795275591</v>
      </c>
      <c r="J892" s="5">
        <v>748</v>
      </c>
    </row>
    <row r="893" spans="1:10" x14ac:dyDescent="0.25">
      <c r="A893" t="s">
        <v>185</v>
      </c>
      <c r="B893" s="5">
        <v>538420.77</v>
      </c>
      <c r="C893" s="5">
        <v>4110841.15</v>
      </c>
      <c r="D893" s="5">
        <v>1494.13</v>
      </c>
      <c r="E893" t="s">
        <v>11</v>
      </c>
      <c r="F893" t="s">
        <v>93</v>
      </c>
      <c r="G893" s="6">
        <v>1310.0393700787401</v>
      </c>
      <c r="H893" s="6">
        <v>1403.8713910761153</v>
      </c>
      <c r="I893" s="6">
        <v>93.832020997375324</v>
      </c>
      <c r="J893" s="5">
        <v>748</v>
      </c>
    </row>
    <row r="894" spans="1:10" x14ac:dyDescent="0.25">
      <c r="A894" t="s">
        <v>185</v>
      </c>
      <c r="B894" s="5">
        <v>538420.77</v>
      </c>
      <c r="C894" s="5">
        <v>4110841.15</v>
      </c>
      <c r="D894" s="5">
        <v>1494.13</v>
      </c>
      <c r="E894" t="s">
        <v>11</v>
      </c>
      <c r="F894" t="s">
        <v>93</v>
      </c>
      <c r="G894" s="6">
        <v>1403.8713910761153</v>
      </c>
      <c r="H894" s="6">
        <v>2122.0472440944877</v>
      </c>
      <c r="I894" s="6">
        <v>718.17585301837266</v>
      </c>
      <c r="J894" s="5">
        <v>748</v>
      </c>
    </row>
    <row r="895" spans="1:10" x14ac:dyDescent="0.25">
      <c r="A895" t="s">
        <v>185</v>
      </c>
      <c r="B895" s="5">
        <v>538420.77</v>
      </c>
      <c r="C895" s="5">
        <v>4110841.15</v>
      </c>
      <c r="D895" s="5">
        <v>1494.13</v>
      </c>
      <c r="E895" t="s">
        <v>11</v>
      </c>
      <c r="F895" t="s">
        <v>93</v>
      </c>
      <c r="G895" s="6">
        <v>2122.0472440944877</v>
      </c>
      <c r="H895" s="6">
        <v>2185.0393700787399</v>
      </c>
      <c r="I895" s="6">
        <v>62.992125984251963</v>
      </c>
      <c r="J895" s="5">
        <v>748</v>
      </c>
    </row>
    <row r="896" spans="1:10" x14ac:dyDescent="0.25">
      <c r="A896" t="s">
        <v>185</v>
      </c>
      <c r="B896" s="5">
        <v>538420.77</v>
      </c>
      <c r="C896" s="5">
        <v>4110841.15</v>
      </c>
      <c r="D896" s="5">
        <v>1494.13</v>
      </c>
      <c r="E896" t="s">
        <v>11</v>
      </c>
      <c r="F896" t="s">
        <v>93</v>
      </c>
      <c r="G896" s="6">
        <v>2185.0393700787399</v>
      </c>
      <c r="H896" s="6">
        <v>2726.049868766404</v>
      </c>
      <c r="I896" s="6">
        <v>541.01049868766404</v>
      </c>
      <c r="J896" s="5">
        <v>748</v>
      </c>
    </row>
    <row r="897" spans="1:10" x14ac:dyDescent="0.25">
      <c r="A897" t="s">
        <v>185</v>
      </c>
      <c r="B897" s="5">
        <v>538420.77</v>
      </c>
      <c r="C897" s="5">
        <v>4110841.15</v>
      </c>
      <c r="D897" s="5">
        <v>1494.13</v>
      </c>
      <c r="E897" t="s">
        <v>4</v>
      </c>
      <c r="F897" t="s">
        <v>93</v>
      </c>
      <c r="G897" s="6">
        <v>2726.049868766404</v>
      </c>
      <c r="H897" s="6">
        <v>2814.9606299212596</v>
      </c>
      <c r="I897" s="6">
        <v>88.910761154855649</v>
      </c>
      <c r="J897" s="5">
        <v>748</v>
      </c>
    </row>
    <row r="898" spans="1:10" x14ac:dyDescent="0.25">
      <c r="A898" t="s">
        <v>185</v>
      </c>
      <c r="B898" s="5">
        <v>538420.77</v>
      </c>
      <c r="C898" s="5">
        <v>4110841.15</v>
      </c>
      <c r="D898" s="5">
        <v>1494.13</v>
      </c>
      <c r="E898" t="s">
        <v>4</v>
      </c>
      <c r="F898" t="s">
        <v>93</v>
      </c>
      <c r="G898" s="6">
        <v>2814.9606299212596</v>
      </c>
      <c r="H898" s="6">
        <v>2846.1286089238843</v>
      </c>
      <c r="I898" s="6">
        <v>31.167979002624669</v>
      </c>
      <c r="J898" s="5">
        <v>748</v>
      </c>
    </row>
    <row r="899" spans="1:10" x14ac:dyDescent="0.25">
      <c r="A899" t="s">
        <v>185</v>
      </c>
      <c r="B899" s="5">
        <v>538420.77</v>
      </c>
      <c r="C899" s="5">
        <v>4110841.15</v>
      </c>
      <c r="D899" s="5">
        <v>1494.13</v>
      </c>
      <c r="E899" t="s">
        <v>11</v>
      </c>
      <c r="F899" t="s">
        <v>148</v>
      </c>
      <c r="G899" s="6">
        <v>2846.1286089238843</v>
      </c>
      <c r="H899" s="6">
        <v>3084.9737532808394</v>
      </c>
      <c r="I899" s="6">
        <v>238.84514435695536</v>
      </c>
      <c r="J899" s="5">
        <v>748</v>
      </c>
    </row>
    <row r="900" spans="1:10" x14ac:dyDescent="0.25">
      <c r="A900" t="s">
        <v>185</v>
      </c>
      <c r="B900" s="5">
        <v>538420.77</v>
      </c>
      <c r="C900" s="5">
        <v>4110841.15</v>
      </c>
      <c r="D900" s="5">
        <v>1494.13</v>
      </c>
      <c r="E900" t="s">
        <v>11</v>
      </c>
      <c r="F900" t="s">
        <v>186</v>
      </c>
      <c r="G900" s="6">
        <v>3084.9737532808394</v>
      </c>
      <c r="H900" s="6">
        <v>3104.0026246719158</v>
      </c>
      <c r="I900" s="6">
        <v>19.028871391076112</v>
      </c>
      <c r="J900" s="5">
        <v>748</v>
      </c>
    </row>
    <row r="901" spans="1:10" x14ac:dyDescent="0.25">
      <c r="A901" t="s">
        <v>185</v>
      </c>
      <c r="B901" s="5">
        <v>538420.77</v>
      </c>
      <c r="C901" s="5">
        <v>4110841.15</v>
      </c>
      <c r="D901" s="5">
        <v>1494.13</v>
      </c>
      <c r="E901" t="s">
        <v>16</v>
      </c>
      <c r="F901" t="s">
        <v>181</v>
      </c>
      <c r="G901" s="6">
        <v>3104.0026246719158</v>
      </c>
      <c r="H901" s="6">
        <v>3154.8556430446192</v>
      </c>
      <c r="I901" s="6">
        <v>50.85301837270341</v>
      </c>
      <c r="J901" s="5">
        <v>748</v>
      </c>
    </row>
    <row r="902" spans="1:10" x14ac:dyDescent="0.25">
      <c r="A902" t="s">
        <v>185</v>
      </c>
      <c r="B902" s="5">
        <v>538420.77</v>
      </c>
      <c r="C902" s="5">
        <v>4110841.15</v>
      </c>
      <c r="D902" s="5">
        <v>1494.13</v>
      </c>
      <c r="E902" t="s">
        <v>11</v>
      </c>
      <c r="F902" t="s">
        <v>181</v>
      </c>
      <c r="G902" s="6">
        <v>3154.8556430446192</v>
      </c>
      <c r="H902" s="6">
        <v>3178.1496062992128</v>
      </c>
      <c r="I902" s="6">
        <v>23.293963254593173</v>
      </c>
      <c r="J902" s="5">
        <v>748</v>
      </c>
    </row>
    <row r="903" spans="1:10" x14ac:dyDescent="0.25">
      <c r="A903" t="s">
        <v>185</v>
      </c>
      <c r="B903" s="5">
        <v>538420.77</v>
      </c>
      <c r="C903" s="5">
        <v>4110841.15</v>
      </c>
      <c r="D903" s="5">
        <v>1494.13</v>
      </c>
      <c r="E903" t="s">
        <v>11</v>
      </c>
      <c r="F903" t="s">
        <v>157</v>
      </c>
      <c r="G903" s="6">
        <v>3178.1496062992128</v>
      </c>
      <c r="H903" s="6">
        <v>3204.0682414698163</v>
      </c>
      <c r="I903" s="6">
        <v>25.918635170603675</v>
      </c>
      <c r="J903" s="5">
        <v>748</v>
      </c>
    </row>
    <row r="904" spans="1:10" x14ac:dyDescent="0.25">
      <c r="A904" t="s">
        <v>185</v>
      </c>
      <c r="B904" s="5">
        <v>538420.77</v>
      </c>
      <c r="C904" s="5">
        <v>4110841.15</v>
      </c>
      <c r="D904" s="5">
        <v>1494.13</v>
      </c>
      <c r="E904" t="s">
        <v>11</v>
      </c>
      <c r="F904" t="s">
        <v>157</v>
      </c>
      <c r="G904" s="6">
        <v>3204.0682414698163</v>
      </c>
      <c r="H904" s="6">
        <v>3211.9422572178478</v>
      </c>
      <c r="I904" s="6">
        <v>7.8740157480314954</v>
      </c>
      <c r="J904" s="5">
        <v>748</v>
      </c>
    </row>
    <row r="905" spans="1:10" x14ac:dyDescent="0.25">
      <c r="A905" t="s">
        <v>185</v>
      </c>
      <c r="B905" s="5">
        <v>538420.77</v>
      </c>
      <c r="C905" s="5">
        <v>4110841.15</v>
      </c>
      <c r="D905" s="5">
        <v>1494.13</v>
      </c>
      <c r="E905" t="s">
        <v>11</v>
      </c>
      <c r="F905" t="s">
        <v>157</v>
      </c>
      <c r="G905" s="6">
        <v>3211.9422572178478</v>
      </c>
      <c r="H905" s="6">
        <v>3271.9816272965877</v>
      </c>
      <c r="I905" s="6">
        <v>60.039370078740156</v>
      </c>
      <c r="J905" s="5">
        <v>748</v>
      </c>
    </row>
    <row r="906" spans="1:10" x14ac:dyDescent="0.25">
      <c r="A906" t="s">
        <v>185</v>
      </c>
      <c r="B906" s="5">
        <v>538420.77</v>
      </c>
      <c r="C906" s="5">
        <v>4110841.15</v>
      </c>
      <c r="D906" s="5">
        <v>1494.13</v>
      </c>
      <c r="E906" t="s">
        <v>11</v>
      </c>
      <c r="F906" t="s">
        <v>181</v>
      </c>
      <c r="G906" s="6">
        <v>3271.9816272965877</v>
      </c>
      <c r="H906" s="6">
        <v>3874.9999999999995</v>
      </c>
      <c r="I906" s="6">
        <v>603.01837270341207</v>
      </c>
      <c r="J906" s="5">
        <v>748</v>
      </c>
    </row>
    <row r="907" spans="1:10" x14ac:dyDescent="0.25">
      <c r="A907" t="s">
        <v>185</v>
      </c>
      <c r="B907" s="5">
        <v>538420.77</v>
      </c>
      <c r="C907" s="5">
        <v>4110841.15</v>
      </c>
      <c r="D907" s="5">
        <v>1494.13</v>
      </c>
      <c r="E907" t="s">
        <v>4</v>
      </c>
      <c r="F907" t="s">
        <v>93</v>
      </c>
      <c r="G907" s="6">
        <v>3874.9999999999995</v>
      </c>
      <c r="H907" s="6">
        <v>3976.0498687664044</v>
      </c>
      <c r="I907" s="6">
        <v>101.0498687664042</v>
      </c>
      <c r="J907" s="5">
        <v>748</v>
      </c>
    </row>
    <row r="908" spans="1:10" x14ac:dyDescent="0.25">
      <c r="A908" t="s">
        <v>185</v>
      </c>
      <c r="B908" s="5">
        <v>538420.77</v>
      </c>
      <c r="C908" s="5">
        <v>4110841.15</v>
      </c>
      <c r="D908" s="5">
        <v>1494.13</v>
      </c>
      <c r="E908" t="s">
        <v>11</v>
      </c>
      <c r="F908" t="s">
        <v>184</v>
      </c>
      <c r="G908" s="6">
        <v>3976.0498687664044</v>
      </c>
      <c r="H908" s="6">
        <v>4594.1601049868759</v>
      </c>
      <c r="I908" s="6">
        <v>618.11023622047242</v>
      </c>
      <c r="J908" s="5">
        <v>748</v>
      </c>
    </row>
    <row r="909" spans="1:10" x14ac:dyDescent="0.25">
      <c r="A909" t="s">
        <v>185</v>
      </c>
      <c r="B909" s="5">
        <v>538420.77</v>
      </c>
      <c r="C909" s="5">
        <v>4110841.15</v>
      </c>
      <c r="D909" s="5">
        <v>1494.13</v>
      </c>
      <c r="E909" t="s">
        <v>4</v>
      </c>
      <c r="F909" t="s">
        <v>93</v>
      </c>
      <c r="G909" s="6">
        <v>4594.1601049868759</v>
      </c>
      <c r="H909" s="6">
        <v>4625.9842519685035</v>
      </c>
      <c r="I909" s="6">
        <v>31.824146981627294</v>
      </c>
      <c r="J909" s="5">
        <v>748</v>
      </c>
    </row>
    <row r="910" spans="1:10" x14ac:dyDescent="0.25">
      <c r="A910" t="s">
        <v>185</v>
      </c>
      <c r="B910" s="5">
        <v>538420.77</v>
      </c>
      <c r="C910" s="5">
        <v>4110841.15</v>
      </c>
      <c r="D910" s="5">
        <v>1494.13</v>
      </c>
      <c r="E910" t="s">
        <v>11</v>
      </c>
      <c r="F910" t="s">
        <v>148</v>
      </c>
      <c r="G910" s="6">
        <v>4625.9842519685035</v>
      </c>
      <c r="H910" s="6">
        <v>4764.1076115485557</v>
      </c>
      <c r="I910" s="6">
        <v>138.12335958005249</v>
      </c>
      <c r="J910" s="5">
        <v>748</v>
      </c>
    </row>
    <row r="911" spans="1:10" x14ac:dyDescent="0.25">
      <c r="A911" t="s">
        <v>185</v>
      </c>
      <c r="B911" s="5">
        <v>538420.77</v>
      </c>
      <c r="C911" s="5">
        <v>4110841.15</v>
      </c>
      <c r="D911" s="5">
        <v>1494.13</v>
      </c>
      <c r="E911" t="s">
        <v>4</v>
      </c>
      <c r="F911" t="s">
        <v>187</v>
      </c>
      <c r="G911" s="6">
        <v>4764.1076115485557</v>
      </c>
      <c r="H911" s="6">
        <v>4974.0157480314956</v>
      </c>
      <c r="I911" s="6">
        <v>209.90813648293963</v>
      </c>
      <c r="J911" s="5">
        <v>748</v>
      </c>
    </row>
    <row r="912" spans="1:10" x14ac:dyDescent="0.25">
      <c r="A912" t="s">
        <v>173</v>
      </c>
      <c r="B912" s="5">
        <v>532759.48</v>
      </c>
      <c r="C912" s="5">
        <v>4112355.94</v>
      </c>
      <c r="D912" s="5">
        <v>1450.73</v>
      </c>
      <c r="E912" t="s">
        <v>9</v>
      </c>
      <c r="F912" t="s">
        <v>5</v>
      </c>
      <c r="G912" s="6">
        <v>0</v>
      </c>
      <c r="H912" s="6">
        <v>49.868766404199469</v>
      </c>
      <c r="I912" s="6">
        <v>49.868766404199469</v>
      </c>
      <c r="J912" s="5">
        <v>749</v>
      </c>
    </row>
    <row r="913" spans="1:10" x14ac:dyDescent="0.25">
      <c r="A913" t="s">
        <v>173</v>
      </c>
      <c r="B913" s="5">
        <v>532759.48</v>
      </c>
      <c r="C913" s="5">
        <v>4112355.94</v>
      </c>
      <c r="D913" s="5">
        <v>1450.73</v>
      </c>
      <c r="E913" t="s">
        <v>4</v>
      </c>
      <c r="F913" t="s">
        <v>5</v>
      </c>
      <c r="G913" s="6">
        <v>49.868766404199469</v>
      </c>
      <c r="H913" s="6">
        <v>84.973753280839887</v>
      </c>
      <c r="I913" s="6">
        <v>35.104986876640417</v>
      </c>
      <c r="J913" s="5">
        <v>749</v>
      </c>
    </row>
    <row r="914" spans="1:10" x14ac:dyDescent="0.25">
      <c r="A914" t="s">
        <v>173</v>
      </c>
      <c r="B914" s="5">
        <v>532759.48</v>
      </c>
      <c r="C914" s="5">
        <v>4112355.94</v>
      </c>
      <c r="D914" s="5">
        <v>1450.73</v>
      </c>
      <c r="E914" t="s">
        <v>6</v>
      </c>
      <c r="F914" t="s">
        <v>7</v>
      </c>
      <c r="G914" s="6">
        <v>84.973753280839887</v>
      </c>
      <c r="H914" s="6">
        <v>104.00262467191601</v>
      </c>
      <c r="I914" s="6">
        <v>19.028871391076112</v>
      </c>
      <c r="J914" s="5">
        <v>749</v>
      </c>
    </row>
    <row r="915" spans="1:10" x14ac:dyDescent="0.25">
      <c r="A915" t="s">
        <v>173</v>
      </c>
      <c r="B915" s="5">
        <v>532759.48</v>
      </c>
      <c r="C915" s="5">
        <v>4112355.94</v>
      </c>
      <c r="D915" s="5">
        <v>1450.73</v>
      </c>
      <c r="E915" t="s">
        <v>4</v>
      </c>
      <c r="F915" t="s">
        <v>10</v>
      </c>
      <c r="G915" s="6">
        <v>104.00262467191601</v>
      </c>
      <c r="H915" s="6">
        <v>165.0262467191601</v>
      </c>
      <c r="I915" s="6">
        <v>61.023622047244096</v>
      </c>
      <c r="J915" s="5">
        <v>749</v>
      </c>
    </row>
    <row r="916" spans="1:10" x14ac:dyDescent="0.25">
      <c r="A916" t="s">
        <v>173</v>
      </c>
      <c r="B916" s="5">
        <v>532759.48</v>
      </c>
      <c r="C916" s="5">
        <v>4112355.94</v>
      </c>
      <c r="D916" s="5">
        <v>1450.73</v>
      </c>
      <c r="E916" t="s">
        <v>6</v>
      </c>
      <c r="F916" t="s">
        <v>7</v>
      </c>
      <c r="G916" s="6">
        <v>165.0262467191601</v>
      </c>
      <c r="H916" s="6">
        <v>176.83727034120733</v>
      </c>
      <c r="I916" s="6">
        <v>11.811023622047244</v>
      </c>
      <c r="J916" s="5">
        <v>749</v>
      </c>
    </row>
    <row r="917" spans="1:10" x14ac:dyDescent="0.25">
      <c r="A917" t="s">
        <v>173</v>
      </c>
      <c r="B917" s="5">
        <v>532759.48</v>
      </c>
      <c r="C917" s="5">
        <v>4112355.94</v>
      </c>
      <c r="D917" s="5">
        <v>1450.73</v>
      </c>
      <c r="E917" t="s">
        <v>4</v>
      </c>
      <c r="F917" t="s">
        <v>26</v>
      </c>
      <c r="G917" s="6">
        <v>176.83727034120733</v>
      </c>
      <c r="H917" s="6">
        <v>221.12860892388451</v>
      </c>
      <c r="I917" s="6">
        <v>44.291338582677163</v>
      </c>
      <c r="J917" s="5">
        <v>749</v>
      </c>
    </row>
    <row r="918" spans="1:10" x14ac:dyDescent="0.25">
      <c r="A918" t="s">
        <v>173</v>
      </c>
      <c r="B918" s="5">
        <v>532759.48</v>
      </c>
      <c r="C918" s="5">
        <v>4112355.94</v>
      </c>
      <c r="D918" s="5">
        <v>1450.73</v>
      </c>
      <c r="E918" t="s">
        <v>4</v>
      </c>
      <c r="F918" t="s">
        <v>5</v>
      </c>
      <c r="G918" s="6">
        <v>221.12860892388451</v>
      </c>
      <c r="H918" s="6">
        <v>266.07611548556429</v>
      </c>
      <c r="I918" s="6">
        <v>44.947506561679788</v>
      </c>
      <c r="J918" s="5">
        <v>749</v>
      </c>
    </row>
    <row r="919" spans="1:10" x14ac:dyDescent="0.25">
      <c r="A919" t="s">
        <v>173</v>
      </c>
      <c r="B919" s="5">
        <v>532759.48</v>
      </c>
      <c r="C919" s="5">
        <v>4112355.94</v>
      </c>
      <c r="D919" s="5">
        <v>1450.73</v>
      </c>
      <c r="E919" t="s">
        <v>6</v>
      </c>
      <c r="F919" t="s">
        <v>119</v>
      </c>
      <c r="G919" s="6">
        <v>266.07611548556429</v>
      </c>
      <c r="H919" s="6">
        <v>339.89501312335955</v>
      </c>
      <c r="I919" s="6">
        <v>73.818897637795274</v>
      </c>
      <c r="J919" s="5">
        <v>749</v>
      </c>
    </row>
    <row r="920" spans="1:10" x14ac:dyDescent="0.25">
      <c r="A920" t="s">
        <v>173</v>
      </c>
      <c r="B920" s="5">
        <v>532759.48</v>
      </c>
      <c r="C920" s="5">
        <v>4112355.94</v>
      </c>
      <c r="D920" s="5">
        <v>1450.73</v>
      </c>
      <c r="E920" t="s">
        <v>6</v>
      </c>
      <c r="F920" t="s">
        <v>26</v>
      </c>
      <c r="G920" s="6">
        <v>339.89501312335955</v>
      </c>
      <c r="H920" s="6">
        <v>412.07349081364828</v>
      </c>
      <c r="I920" s="6">
        <v>72.178477690288716</v>
      </c>
      <c r="J920" s="5">
        <v>749</v>
      </c>
    </row>
    <row r="921" spans="1:10" x14ac:dyDescent="0.25">
      <c r="A921" t="s">
        <v>173</v>
      </c>
      <c r="B921" s="5">
        <v>532759.48</v>
      </c>
      <c r="C921" s="5">
        <v>4112355.94</v>
      </c>
      <c r="D921" s="5">
        <v>1450.73</v>
      </c>
      <c r="E921" t="s">
        <v>6</v>
      </c>
      <c r="F921" t="s">
        <v>26</v>
      </c>
      <c r="G921" s="6">
        <v>412.07349081364828</v>
      </c>
      <c r="H921" s="6">
        <v>467.84776902887137</v>
      </c>
      <c r="I921" s="6">
        <v>55.774278215223092</v>
      </c>
      <c r="J921" s="5">
        <v>749</v>
      </c>
    </row>
    <row r="922" spans="1:10" x14ac:dyDescent="0.25">
      <c r="A922" t="s">
        <v>173</v>
      </c>
      <c r="B922" s="5">
        <v>532759.48</v>
      </c>
      <c r="C922" s="5">
        <v>4112355.94</v>
      </c>
      <c r="D922" s="5">
        <v>1450.73</v>
      </c>
      <c r="E922" t="s">
        <v>4</v>
      </c>
      <c r="F922" t="s">
        <v>26</v>
      </c>
      <c r="G922" s="6">
        <v>467.84776902887137</v>
      </c>
      <c r="H922" s="6">
        <v>501.96850393700782</v>
      </c>
      <c r="I922" s="6">
        <v>34.120734908136484</v>
      </c>
      <c r="J922" s="5">
        <v>749</v>
      </c>
    </row>
    <row r="923" spans="1:10" x14ac:dyDescent="0.25">
      <c r="A923" t="s">
        <v>173</v>
      </c>
      <c r="B923" s="5">
        <v>532759.48</v>
      </c>
      <c r="C923" s="5">
        <v>4112355.94</v>
      </c>
      <c r="D923" s="5">
        <v>1450.73</v>
      </c>
      <c r="E923" t="s">
        <v>6</v>
      </c>
      <c r="F923" t="s">
        <v>26</v>
      </c>
      <c r="G923" s="6">
        <v>501.96850393700782</v>
      </c>
      <c r="H923" s="6">
        <v>615.15748031496059</v>
      </c>
      <c r="I923" s="6">
        <v>113.18897637795276</v>
      </c>
      <c r="J923" s="5">
        <v>749</v>
      </c>
    </row>
    <row r="924" spans="1:10" x14ac:dyDescent="0.25">
      <c r="A924" t="s">
        <v>173</v>
      </c>
      <c r="B924" s="5">
        <v>532759.48</v>
      </c>
      <c r="C924" s="5">
        <v>4112355.94</v>
      </c>
      <c r="D924" s="5">
        <v>1450.73</v>
      </c>
      <c r="E924" t="s">
        <v>4</v>
      </c>
      <c r="F924" t="s">
        <v>26</v>
      </c>
      <c r="G924" s="6">
        <v>615.15748031496059</v>
      </c>
      <c r="H924" s="6">
        <v>658.13648293963251</v>
      </c>
      <c r="I924" s="6">
        <v>42.979002624671914</v>
      </c>
      <c r="J924" s="5">
        <v>749</v>
      </c>
    </row>
    <row r="925" spans="1:10" x14ac:dyDescent="0.25">
      <c r="A925" t="s">
        <v>173</v>
      </c>
      <c r="B925" s="5">
        <v>532759.48</v>
      </c>
      <c r="C925" s="5">
        <v>4112355.94</v>
      </c>
      <c r="D925" s="5">
        <v>1450.73</v>
      </c>
      <c r="E925" t="s">
        <v>4</v>
      </c>
      <c r="F925" t="s">
        <v>26</v>
      </c>
      <c r="G925" s="6">
        <v>658.13648293963251</v>
      </c>
      <c r="H925" s="6">
        <v>680.11811023622045</v>
      </c>
      <c r="I925" s="6">
        <v>21.981627296587927</v>
      </c>
      <c r="J925" s="5">
        <v>749</v>
      </c>
    </row>
    <row r="926" spans="1:10" x14ac:dyDescent="0.25">
      <c r="A926" t="s">
        <v>173</v>
      </c>
      <c r="B926" s="5">
        <v>532759.48</v>
      </c>
      <c r="C926" s="5">
        <v>4112355.94</v>
      </c>
      <c r="D926" s="5">
        <v>1450.73</v>
      </c>
      <c r="E926" t="s">
        <v>4</v>
      </c>
      <c r="F926" t="s">
        <v>5</v>
      </c>
      <c r="G926" s="6">
        <v>680.11811023622045</v>
      </c>
      <c r="H926" s="6">
        <v>700.1312335958005</v>
      </c>
      <c r="I926" s="6">
        <v>20.01312335958005</v>
      </c>
      <c r="J926" s="5">
        <v>749</v>
      </c>
    </row>
    <row r="927" spans="1:10" x14ac:dyDescent="0.25">
      <c r="A927" t="s">
        <v>173</v>
      </c>
      <c r="B927" s="5">
        <v>532759.48</v>
      </c>
      <c r="C927" s="5">
        <v>4112355.94</v>
      </c>
      <c r="D927" s="5">
        <v>1450.73</v>
      </c>
      <c r="E927" t="s">
        <v>6</v>
      </c>
      <c r="F927" t="s">
        <v>26</v>
      </c>
      <c r="G927" s="6">
        <v>700.1312335958005</v>
      </c>
      <c r="H927" s="6">
        <v>750</v>
      </c>
      <c r="I927" s="6">
        <v>49.868766404199469</v>
      </c>
      <c r="J927" s="5">
        <v>749</v>
      </c>
    </row>
    <row r="928" spans="1:10" x14ac:dyDescent="0.25">
      <c r="A928" t="s">
        <v>173</v>
      </c>
      <c r="B928" s="5">
        <v>532759.48</v>
      </c>
      <c r="C928" s="5">
        <v>4112355.94</v>
      </c>
      <c r="D928" s="5">
        <v>1450.73</v>
      </c>
      <c r="E928" t="s">
        <v>4</v>
      </c>
      <c r="F928" t="s">
        <v>26</v>
      </c>
      <c r="G928" s="6">
        <v>750</v>
      </c>
      <c r="H928" s="6">
        <v>770.01312335957994</v>
      </c>
      <c r="I928" s="6">
        <v>20.01312335958005</v>
      </c>
      <c r="J928" s="5">
        <v>749</v>
      </c>
    </row>
    <row r="929" spans="1:10" x14ac:dyDescent="0.25">
      <c r="A929" t="s">
        <v>173</v>
      </c>
      <c r="B929" s="5">
        <v>532759.48</v>
      </c>
      <c r="C929" s="5">
        <v>4112355.94</v>
      </c>
      <c r="D929" s="5">
        <v>1450.73</v>
      </c>
      <c r="E929" t="s">
        <v>4</v>
      </c>
      <c r="F929" t="s">
        <v>26</v>
      </c>
      <c r="G929" s="6">
        <v>770.01312335957994</v>
      </c>
      <c r="H929" s="6">
        <v>790.0262467191601</v>
      </c>
      <c r="I929" s="6">
        <v>20.01312335958005</v>
      </c>
      <c r="J929" s="5">
        <v>749</v>
      </c>
    </row>
    <row r="930" spans="1:10" x14ac:dyDescent="0.25">
      <c r="A930" t="s">
        <v>173</v>
      </c>
      <c r="B930" s="5">
        <v>532759.48</v>
      </c>
      <c r="C930" s="5">
        <v>4112355.94</v>
      </c>
      <c r="D930" s="5">
        <v>1450.73</v>
      </c>
      <c r="E930" t="s">
        <v>6</v>
      </c>
      <c r="F930" t="s">
        <v>26</v>
      </c>
      <c r="G930" s="6">
        <v>790.0262467191601</v>
      </c>
      <c r="H930" s="6">
        <v>859.90813648293965</v>
      </c>
      <c r="I930" s="6">
        <v>69.881889763779526</v>
      </c>
      <c r="J930" s="5">
        <v>749</v>
      </c>
    </row>
    <row r="931" spans="1:10" x14ac:dyDescent="0.25">
      <c r="A931" t="s">
        <v>173</v>
      </c>
      <c r="B931" s="5">
        <v>532759.48</v>
      </c>
      <c r="C931" s="5">
        <v>4112355.94</v>
      </c>
      <c r="D931" s="5">
        <v>1450.73</v>
      </c>
      <c r="E931" t="s">
        <v>4</v>
      </c>
      <c r="F931" t="s">
        <v>31</v>
      </c>
      <c r="G931" s="6">
        <v>859.90813648293965</v>
      </c>
      <c r="H931" s="6">
        <v>935.03937007874015</v>
      </c>
      <c r="I931" s="6">
        <v>75.131233595800524</v>
      </c>
      <c r="J931" s="5">
        <v>749</v>
      </c>
    </row>
    <row r="932" spans="1:10" x14ac:dyDescent="0.25">
      <c r="A932" t="s">
        <v>173</v>
      </c>
      <c r="B932" s="5">
        <v>532759.48</v>
      </c>
      <c r="C932" s="5">
        <v>4112355.94</v>
      </c>
      <c r="D932" s="5">
        <v>1450.73</v>
      </c>
      <c r="E932" t="s">
        <v>16</v>
      </c>
      <c r="F932" t="s">
        <v>5</v>
      </c>
      <c r="G932" s="6">
        <v>935.03937007874015</v>
      </c>
      <c r="H932" s="6">
        <v>944.88188976377944</v>
      </c>
      <c r="I932" s="6">
        <v>9.8425196850393704</v>
      </c>
      <c r="J932" s="5">
        <v>749</v>
      </c>
    </row>
    <row r="933" spans="1:10" x14ac:dyDescent="0.25">
      <c r="A933" t="s">
        <v>173</v>
      </c>
      <c r="B933" s="5">
        <v>532759.48</v>
      </c>
      <c r="C933" s="5">
        <v>4112355.94</v>
      </c>
      <c r="D933" s="5">
        <v>1450.73</v>
      </c>
      <c r="E933" t="s">
        <v>9</v>
      </c>
      <c r="F933" t="s">
        <v>5</v>
      </c>
      <c r="G933" s="6">
        <v>944.88188976377944</v>
      </c>
      <c r="H933" s="6">
        <v>1189.9606299212599</v>
      </c>
      <c r="I933" s="6">
        <v>245.07874015748033</v>
      </c>
      <c r="J933" s="5">
        <v>749</v>
      </c>
    </row>
    <row r="934" spans="1:10" x14ac:dyDescent="0.25">
      <c r="A934" t="s">
        <v>173</v>
      </c>
      <c r="B934" s="5">
        <v>532759.48</v>
      </c>
      <c r="C934" s="5">
        <v>4112355.94</v>
      </c>
      <c r="D934" s="5">
        <v>1450.73</v>
      </c>
      <c r="E934" t="s">
        <v>11</v>
      </c>
      <c r="F934" t="s">
        <v>12</v>
      </c>
      <c r="G934" s="6">
        <v>1189.9606299212599</v>
      </c>
      <c r="H934" s="6">
        <v>1202.0997375328084</v>
      </c>
      <c r="I934" s="6">
        <v>12.139107611548557</v>
      </c>
      <c r="J934" s="5">
        <v>749</v>
      </c>
    </row>
    <row r="935" spans="1:10" x14ac:dyDescent="0.25">
      <c r="A935" t="s">
        <v>173</v>
      </c>
      <c r="B935" s="5">
        <v>532759.48</v>
      </c>
      <c r="C935" s="5">
        <v>4112355.94</v>
      </c>
      <c r="D935" s="5">
        <v>1450.73</v>
      </c>
      <c r="E935" t="s">
        <v>9</v>
      </c>
      <c r="F935" t="s">
        <v>5</v>
      </c>
      <c r="G935" s="6">
        <v>1202.0997375328084</v>
      </c>
      <c r="H935" s="6">
        <v>1290.0262467191601</v>
      </c>
      <c r="I935" s="6">
        <v>87.926509186351709</v>
      </c>
      <c r="J935" s="5">
        <v>749</v>
      </c>
    </row>
    <row r="936" spans="1:10" x14ac:dyDescent="0.25">
      <c r="A936" t="s">
        <v>173</v>
      </c>
      <c r="B936" s="5">
        <v>532759.48</v>
      </c>
      <c r="C936" s="5">
        <v>4112355.94</v>
      </c>
      <c r="D936" s="5">
        <v>1450.73</v>
      </c>
      <c r="E936" t="s">
        <v>9</v>
      </c>
      <c r="F936" t="s">
        <v>93</v>
      </c>
      <c r="G936" s="6">
        <v>1290.0262467191601</v>
      </c>
      <c r="H936" s="6">
        <v>1306.1023622047244</v>
      </c>
      <c r="I936" s="6">
        <v>16.076115485564305</v>
      </c>
      <c r="J936" s="5">
        <v>749</v>
      </c>
    </row>
    <row r="937" spans="1:10" x14ac:dyDescent="0.25">
      <c r="A937" t="s">
        <v>173</v>
      </c>
      <c r="B937" s="5">
        <v>532759.48</v>
      </c>
      <c r="C937" s="5">
        <v>4112355.94</v>
      </c>
      <c r="D937" s="5">
        <v>1450.73</v>
      </c>
      <c r="E937" t="s">
        <v>9</v>
      </c>
      <c r="F937" t="s">
        <v>5</v>
      </c>
      <c r="G937" s="6">
        <v>1306.1023622047244</v>
      </c>
      <c r="H937" s="6">
        <v>1476.049868766404</v>
      </c>
      <c r="I937" s="6">
        <v>169.94750656167977</v>
      </c>
      <c r="J937" s="5">
        <v>749</v>
      </c>
    </row>
    <row r="938" spans="1:10" x14ac:dyDescent="0.25">
      <c r="A938" t="s">
        <v>173</v>
      </c>
      <c r="B938" s="5">
        <v>532759.48</v>
      </c>
      <c r="C938" s="5">
        <v>4112355.94</v>
      </c>
      <c r="D938" s="5">
        <v>1450.73</v>
      </c>
      <c r="E938" t="s">
        <v>9</v>
      </c>
      <c r="F938" t="s">
        <v>166</v>
      </c>
      <c r="G938" s="6">
        <v>1476.049868766404</v>
      </c>
      <c r="H938" s="6">
        <v>1640.0918635170601</v>
      </c>
      <c r="I938" s="6">
        <v>164.04199475065616</v>
      </c>
      <c r="J938" s="5">
        <v>749</v>
      </c>
    </row>
    <row r="939" spans="1:10" x14ac:dyDescent="0.25">
      <c r="A939" t="s">
        <v>173</v>
      </c>
      <c r="B939" s="5">
        <v>532759.48</v>
      </c>
      <c r="C939" s="5">
        <v>4112355.94</v>
      </c>
      <c r="D939" s="5">
        <v>1450.73</v>
      </c>
      <c r="E939" t="s">
        <v>11</v>
      </c>
      <c r="F939" t="s">
        <v>161</v>
      </c>
      <c r="G939" s="6">
        <v>1640.0918635170601</v>
      </c>
      <c r="H939" s="6">
        <v>1654.8556430446192</v>
      </c>
      <c r="I939" s="6">
        <v>14.763779527559054</v>
      </c>
      <c r="J939" s="5">
        <v>749</v>
      </c>
    </row>
    <row r="940" spans="1:10" x14ac:dyDescent="0.25">
      <c r="A940" t="s">
        <v>173</v>
      </c>
      <c r="B940" s="5">
        <v>532759.48</v>
      </c>
      <c r="C940" s="5">
        <v>4112355.94</v>
      </c>
      <c r="D940" s="5">
        <v>1450.73</v>
      </c>
      <c r="E940" t="s">
        <v>11</v>
      </c>
      <c r="F940" t="s">
        <v>52</v>
      </c>
      <c r="G940" s="6">
        <v>1654.8556430446192</v>
      </c>
      <c r="H940" s="6">
        <v>1702.0997375328081</v>
      </c>
      <c r="I940" s="6">
        <v>47.244094488188978</v>
      </c>
      <c r="J940" s="5">
        <v>749</v>
      </c>
    </row>
    <row r="941" spans="1:10" x14ac:dyDescent="0.25">
      <c r="A941" t="s">
        <v>173</v>
      </c>
      <c r="B941" s="5">
        <v>532759.48</v>
      </c>
      <c r="C941" s="5">
        <v>4112355.94</v>
      </c>
      <c r="D941" s="5">
        <v>1450.73</v>
      </c>
      <c r="E941" t="s">
        <v>11</v>
      </c>
      <c r="F941" t="s">
        <v>150</v>
      </c>
      <c r="G941" s="6">
        <v>1702.0997375328081</v>
      </c>
      <c r="H941" s="6">
        <v>1895.9973753280838</v>
      </c>
      <c r="I941" s="6">
        <v>193.89763779527559</v>
      </c>
      <c r="J941" s="5">
        <v>749</v>
      </c>
    </row>
    <row r="942" spans="1:10" x14ac:dyDescent="0.25">
      <c r="A942" t="s">
        <v>173</v>
      </c>
      <c r="B942" s="5">
        <v>532759.48</v>
      </c>
      <c r="C942" s="5">
        <v>4112355.94</v>
      </c>
      <c r="D942" s="5">
        <v>1450.73</v>
      </c>
      <c r="E942" t="s">
        <v>11</v>
      </c>
      <c r="F942" t="s">
        <v>12</v>
      </c>
      <c r="G942" s="6">
        <v>1895.9973753280838</v>
      </c>
      <c r="H942" s="6">
        <v>1921.9160104986875</v>
      </c>
      <c r="I942" s="6">
        <v>25.918635170603675</v>
      </c>
      <c r="J942" s="5">
        <v>749</v>
      </c>
    </row>
    <row r="943" spans="1:10" x14ac:dyDescent="0.25">
      <c r="A943" t="s">
        <v>173</v>
      </c>
      <c r="B943" s="5">
        <v>532759.48</v>
      </c>
      <c r="C943" s="5">
        <v>4112355.94</v>
      </c>
      <c r="D943" s="5">
        <v>1450.73</v>
      </c>
      <c r="E943" t="s">
        <v>9</v>
      </c>
      <c r="F943" t="s">
        <v>5</v>
      </c>
      <c r="G943" s="6">
        <v>1921.9160104986875</v>
      </c>
      <c r="H943" s="6">
        <v>1934.0551181102362</v>
      </c>
      <c r="I943" s="6">
        <v>12.139107611548557</v>
      </c>
      <c r="J943" s="5">
        <v>749</v>
      </c>
    </row>
    <row r="944" spans="1:10" x14ac:dyDescent="0.25">
      <c r="A944" t="s">
        <v>173</v>
      </c>
      <c r="B944" s="5">
        <v>532759.48</v>
      </c>
      <c r="C944" s="5">
        <v>4112355.94</v>
      </c>
      <c r="D944" s="5">
        <v>1450.73</v>
      </c>
      <c r="E944" t="s">
        <v>11</v>
      </c>
      <c r="F944" t="s">
        <v>161</v>
      </c>
      <c r="G944" s="6">
        <v>1934.0551181102362</v>
      </c>
      <c r="H944" s="6">
        <v>1945.8661417322835</v>
      </c>
      <c r="I944" s="6">
        <v>11.811023622047244</v>
      </c>
      <c r="J944" s="5">
        <v>749</v>
      </c>
    </row>
    <row r="945" spans="1:10" x14ac:dyDescent="0.25">
      <c r="A945" t="s">
        <v>173</v>
      </c>
      <c r="B945" s="5">
        <v>532759.48</v>
      </c>
      <c r="C945" s="5">
        <v>4112355.94</v>
      </c>
      <c r="D945" s="5">
        <v>1450.73</v>
      </c>
      <c r="E945" t="s">
        <v>11</v>
      </c>
      <c r="F945" t="s">
        <v>93</v>
      </c>
      <c r="G945" s="6">
        <v>1945.8661417322835</v>
      </c>
      <c r="H945" s="6">
        <v>1985.8923884514434</v>
      </c>
      <c r="I945" s="6">
        <v>40.026246719160099</v>
      </c>
      <c r="J945" s="5">
        <v>749</v>
      </c>
    </row>
    <row r="946" spans="1:10" x14ac:dyDescent="0.25">
      <c r="A946" t="s">
        <v>173</v>
      </c>
      <c r="B946" s="5">
        <v>532759.48</v>
      </c>
      <c r="C946" s="5">
        <v>4112355.94</v>
      </c>
      <c r="D946" s="5">
        <v>1450.73</v>
      </c>
      <c r="E946" t="s">
        <v>4</v>
      </c>
      <c r="F946" t="s">
        <v>93</v>
      </c>
      <c r="G946" s="6">
        <v>1985.8923884514434</v>
      </c>
      <c r="H946" s="6">
        <v>2005.9055118110234</v>
      </c>
      <c r="I946" s="6">
        <v>20.01312335958005</v>
      </c>
      <c r="J946" s="5">
        <v>749</v>
      </c>
    </row>
    <row r="947" spans="1:10" x14ac:dyDescent="0.25">
      <c r="A947" t="s">
        <v>173</v>
      </c>
      <c r="B947" s="5">
        <v>532759.48</v>
      </c>
      <c r="C947" s="5">
        <v>4112355.94</v>
      </c>
      <c r="D947" s="5">
        <v>1450.73</v>
      </c>
      <c r="E947" t="s">
        <v>4</v>
      </c>
      <c r="F947" t="s">
        <v>93</v>
      </c>
      <c r="G947" s="6">
        <v>2005.9055118110234</v>
      </c>
      <c r="H947" s="6">
        <v>2080.0524934383202</v>
      </c>
      <c r="I947" s="6">
        <v>74.146981627296583</v>
      </c>
      <c r="J947" s="5">
        <v>749</v>
      </c>
    </row>
    <row r="948" spans="1:10" x14ac:dyDescent="0.25">
      <c r="A948" t="s">
        <v>173</v>
      </c>
      <c r="B948" s="5">
        <v>532759.48</v>
      </c>
      <c r="C948" s="5">
        <v>4112355.94</v>
      </c>
      <c r="D948" s="5">
        <v>1450.73</v>
      </c>
      <c r="E948" t="s">
        <v>4</v>
      </c>
      <c r="F948" t="s">
        <v>157</v>
      </c>
      <c r="G948" s="6">
        <v>2080.0524934383202</v>
      </c>
      <c r="H948" s="6">
        <v>2094.1601049868764</v>
      </c>
      <c r="I948" s="6">
        <v>14.107611548556429</v>
      </c>
      <c r="J948" s="5">
        <v>749</v>
      </c>
    </row>
    <row r="949" spans="1:10" x14ac:dyDescent="0.25">
      <c r="A949" t="s">
        <v>173</v>
      </c>
      <c r="B949" s="5">
        <v>532759.48</v>
      </c>
      <c r="C949" s="5">
        <v>4112355.94</v>
      </c>
      <c r="D949" s="5">
        <v>1450.73</v>
      </c>
      <c r="E949" t="s">
        <v>4</v>
      </c>
      <c r="F949" t="s">
        <v>93</v>
      </c>
      <c r="G949" s="6">
        <v>2094.1601049868764</v>
      </c>
      <c r="H949" s="6">
        <v>2270.0131233595798</v>
      </c>
      <c r="I949" s="6">
        <v>175.85301837270342</v>
      </c>
      <c r="J949" s="5">
        <v>749</v>
      </c>
    </row>
    <row r="950" spans="1:10" x14ac:dyDescent="0.25">
      <c r="A950" t="s">
        <v>173</v>
      </c>
      <c r="B950" s="5">
        <v>532759.48</v>
      </c>
      <c r="C950" s="5">
        <v>4112355.94</v>
      </c>
      <c r="D950" s="5">
        <v>1450.73</v>
      </c>
      <c r="E950" t="s">
        <v>4</v>
      </c>
      <c r="F950" t="s">
        <v>157</v>
      </c>
      <c r="G950" s="6">
        <v>2270.0131233595798</v>
      </c>
      <c r="H950" s="6">
        <v>2313.9763779527557</v>
      </c>
      <c r="I950" s="6">
        <v>43.963254593175854</v>
      </c>
      <c r="J950" s="5">
        <v>749</v>
      </c>
    </row>
    <row r="951" spans="1:10" x14ac:dyDescent="0.25">
      <c r="A951" t="s">
        <v>173</v>
      </c>
      <c r="B951" s="5">
        <v>532759.48</v>
      </c>
      <c r="C951" s="5">
        <v>4112355.94</v>
      </c>
      <c r="D951" s="5">
        <v>1450.73</v>
      </c>
      <c r="E951" t="s">
        <v>4</v>
      </c>
      <c r="F951" t="s">
        <v>80</v>
      </c>
      <c r="G951" s="6">
        <v>2313.9763779527557</v>
      </c>
      <c r="H951" s="6">
        <v>2555.1181102362202</v>
      </c>
      <c r="I951" s="6">
        <v>241.14173228346456</v>
      </c>
      <c r="J951" s="5">
        <v>749</v>
      </c>
    </row>
    <row r="952" spans="1:10" x14ac:dyDescent="0.25">
      <c r="A952" t="s">
        <v>173</v>
      </c>
      <c r="B952" s="5">
        <v>532759.48</v>
      </c>
      <c r="C952" s="5">
        <v>4112355.94</v>
      </c>
      <c r="D952" s="5">
        <v>1450.73</v>
      </c>
      <c r="E952" t="s">
        <v>4</v>
      </c>
      <c r="F952" t="s">
        <v>10</v>
      </c>
      <c r="G952" s="6">
        <v>2555.1181102362202</v>
      </c>
      <c r="H952" s="6">
        <v>2589.8950131233591</v>
      </c>
      <c r="I952" s="6">
        <v>34.776902887139101</v>
      </c>
      <c r="J952" s="5">
        <v>749</v>
      </c>
    </row>
    <row r="953" spans="1:10" x14ac:dyDescent="0.25">
      <c r="A953" t="s">
        <v>173</v>
      </c>
      <c r="B953" s="5">
        <v>532759.48</v>
      </c>
      <c r="C953" s="5">
        <v>4112355.94</v>
      </c>
      <c r="D953" s="5">
        <v>1450.73</v>
      </c>
      <c r="E953" t="s">
        <v>4</v>
      </c>
      <c r="F953" t="s">
        <v>8</v>
      </c>
      <c r="G953" s="6">
        <v>2589.8950131233591</v>
      </c>
      <c r="H953" s="6">
        <v>2604.0026246719162</v>
      </c>
      <c r="I953" s="6">
        <v>14.107611548556429</v>
      </c>
      <c r="J953" s="5">
        <v>749</v>
      </c>
    </row>
    <row r="954" spans="1:10" x14ac:dyDescent="0.25">
      <c r="A954" t="s">
        <v>173</v>
      </c>
      <c r="B954" s="5">
        <v>532759.48</v>
      </c>
      <c r="C954" s="5">
        <v>4112355.94</v>
      </c>
      <c r="D954" s="5">
        <v>1450.73</v>
      </c>
      <c r="E954" t="s">
        <v>4</v>
      </c>
      <c r="F954" t="s">
        <v>80</v>
      </c>
      <c r="G954" s="6">
        <v>2604.0026246719162</v>
      </c>
      <c r="H954" s="6">
        <v>2700.1312335958005</v>
      </c>
      <c r="I954" s="6">
        <v>96.128608923884514</v>
      </c>
      <c r="J954" s="5">
        <v>749</v>
      </c>
    </row>
    <row r="955" spans="1:10" x14ac:dyDescent="0.25">
      <c r="A955" t="s">
        <v>173</v>
      </c>
      <c r="B955" s="5">
        <v>532759.48</v>
      </c>
      <c r="C955" s="5">
        <v>4112355.94</v>
      </c>
      <c r="D955" s="5">
        <v>1450.73</v>
      </c>
      <c r="E955" t="s">
        <v>4</v>
      </c>
      <c r="F955" t="s">
        <v>5</v>
      </c>
      <c r="G955" s="6">
        <v>2700.1312335958005</v>
      </c>
      <c r="H955" s="6">
        <v>2720.1443569553803</v>
      </c>
      <c r="I955" s="6">
        <v>20.01312335958005</v>
      </c>
      <c r="J955" s="5">
        <v>749</v>
      </c>
    </row>
    <row r="956" spans="1:10" x14ac:dyDescent="0.25">
      <c r="A956" t="s">
        <v>173</v>
      </c>
      <c r="B956" s="5">
        <v>532759.48</v>
      </c>
      <c r="C956" s="5">
        <v>4112355.94</v>
      </c>
      <c r="D956" s="5">
        <v>1450.73</v>
      </c>
      <c r="E956" t="s">
        <v>4</v>
      </c>
      <c r="F956" t="s">
        <v>80</v>
      </c>
      <c r="G956" s="6">
        <v>2720.1443569553803</v>
      </c>
      <c r="H956" s="6">
        <v>2761.1548556430444</v>
      </c>
      <c r="I956" s="6">
        <v>41.01049868766404</v>
      </c>
      <c r="J956" s="5">
        <v>749</v>
      </c>
    </row>
    <row r="957" spans="1:10" x14ac:dyDescent="0.25">
      <c r="A957" t="s">
        <v>173</v>
      </c>
      <c r="B957" s="5">
        <v>532759.48</v>
      </c>
      <c r="C957" s="5">
        <v>4112355.94</v>
      </c>
      <c r="D957" s="5">
        <v>1450.73</v>
      </c>
      <c r="E957" t="s">
        <v>4</v>
      </c>
      <c r="F957" t="s">
        <v>5</v>
      </c>
      <c r="G957" s="6">
        <v>2761.1548556430444</v>
      </c>
      <c r="H957" s="6">
        <v>2793.9632545931759</v>
      </c>
      <c r="I957" s="6">
        <v>32.808398950131235</v>
      </c>
      <c r="J957" s="5">
        <v>749</v>
      </c>
    </row>
    <row r="958" spans="1:10" x14ac:dyDescent="0.25">
      <c r="A958" t="s">
        <v>173</v>
      </c>
      <c r="B958" s="5">
        <v>532759.48</v>
      </c>
      <c r="C958" s="5">
        <v>4112355.94</v>
      </c>
      <c r="D958" s="5">
        <v>1450.73</v>
      </c>
      <c r="E958" t="s">
        <v>6</v>
      </c>
      <c r="F958" t="s">
        <v>80</v>
      </c>
      <c r="G958" s="6">
        <v>2793.9632545931759</v>
      </c>
      <c r="H958" s="6">
        <v>2907.1522309711286</v>
      </c>
      <c r="I958" s="6">
        <v>113.18897637795276</v>
      </c>
      <c r="J958" s="5">
        <v>749</v>
      </c>
    </row>
    <row r="959" spans="1:10" x14ac:dyDescent="0.25">
      <c r="A959" t="s">
        <v>173</v>
      </c>
      <c r="B959" s="5">
        <v>532759.48</v>
      </c>
      <c r="C959" s="5">
        <v>4112355.94</v>
      </c>
      <c r="D959" s="5">
        <v>1450.73</v>
      </c>
      <c r="E959" t="s">
        <v>11</v>
      </c>
      <c r="F959" t="s">
        <v>86</v>
      </c>
      <c r="G959" s="6">
        <v>2907.1522309711286</v>
      </c>
      <c r="H959" s="6">
        <v>2991.1417322834645</v>
      </c>
      <c r="I959" s="6">
        <v>83.98950131233596</v>
      </c>
      <c r="J959" s="5">
        <v>749</v>
      </c>
    </row>
    <row r="960" spans="1:10" x14ac:dyDescent="0.25">
      <c r="A960" t="s">
        <v>173</v>
      </c>
      <c r="B960" s="5">
        <v>532759.48</v>
      </c>
      <c r="C960" s="5">
        <v>4112355.94</v>
      </c>
      <c r="D960" s="5">
        <v>1450.73</v>
      </c>
      <c r="E960" t="s">
        <v>11</v>
      </c>
      <c r="F960" t="s">
        <v>141</v>
      </c>
      <c r="G960" s="6">
        <v>2991.1417322834645</v>
      </c>
      <c r="H960" s="6">
        <v>3020.0131233595798</v>
      </c>
      <c r="I960" s="6">
        <v>28.871391076115486</v>
      </c>
      <c r="J960" s="5">
        <v>749</v>
      </c>
    </row>
    <row r="961" spans="1:10" x14ac:dyDescent="0.25">
      <c r="A961" t="s">
        <v>173</v>
      </c>
      <c r="B961" s="5">
        <v>532759.48</v>
      </c>
      <c r="C961" s="5">
        <v>4112355.94</v>
      </c>
      <c r="D961" s="5">
        <v>1450.73</v>
      </c>
      <c r="E961" t="s">
        <v>11</v>
      </c>
      <c r="F961" t="s">
        <v>174</v>
      </c>
      <c r="G961" s="6">
        <v>3020.0131233595798</v>
      </c>
      <c r="H961" s="6">
        <v>3058.070866141732</v>
      </c>
      <c r="I961" s="6">
        <v>38.057742782152225</v>
      </c>
      <c r="J961" s="5">
        <v>749</v>
      </c>
    </row>
    <row r="962" spans="1:10" x14ac:dyDescent="0.25">
      <c r="A962" t="s">
        <v>173</v>
      </c>
      <c r="B962" s="5">
        <v>532759.48</v>
      </c>
      <c r="C962" s="5">
        <v>4112355.94</v>
      </c>
      <c r="D962" s="5">
        <v>1450.73</v>
      </c>
      <c r="E962" t="s">
        <v>11</v>
      </c>
      <c r="F962" t="s">
        <v>175</v>
      </c>
      <c r="G962" s="6">
        <v>3058.070866141732</v>
      </c>
      <c r="H962" s="6">
        <v>3105.9711286089237</v>
      </c>
      <c r="I962" s="6">
        <v>47.900262467191595</v>
      </c>
      <c r="J962" s="5">
        <v>749</v>
      </c>
    </row>
    <row r="963" spans="1:10" x14ac:dyDescent="0.25">
      <c r="A963" t="s">
        <v>173</v>
      </c>
      <c r="B963" s="5">
        <v>532759.48</v>
      </c>
      <c r="C963" s="5">
        <v>4112355.94</v>
      </c>
      <c r="D963" s="5">
        <v>1450.73</v>
      </c>
      <c r="E963" t="s">
        <v>4</v>
      </c>
      <c r="F963" t="s">
        <v>175</v>
      </c>
      <c r="G963" s="6">
        <v>3105.9711286089237</v>
      </c>
      <c r="H963" s="6">
        <v>3244.0944881889759</v>
      </c>
      <c r="I963" s="6">
        <v>138.12335958005249</v>
      </c>
      <c r="J963" s="5">
        <v>749</v>
      </c>
    </row>
    <row r="964" spans="1:10" x14ac:dyDescent="0.25">
      <c r="A964" t="s">
        <v>173</v>
      </c>
      <c r="B964" s="5">
        <v>532759.48</v>
      </c>
      <c r="C964" s="5">
        <v>4112355.94</v>
      </c>
      <c r="D964" s="5">
        <v>1450.73</v>
      </c>
      <c r="E964" t="s">
        <v>4</v>
      </c>
      <c r="F964" t="s">
        <v>93</v>
      </c>
      <c r="G964" s="6">
        <v>3244.0944881889759</v>
      </c>
      <c r="H964" s="6">
        <v>3319.8818897637793</v>
      </c>
      <c r="I964" s="6">
        <v>75.787401574803155</v>
      </c>
      <c r="J964" s="5">
        <v>749</v>
      </c>
    </row>
    <row r="965" spans="1:10" x14ac:dyDescent="0.25">
      <c r="A965" t="s">
        <v>173</v>
      </c>
      <c r="B965" s="5">
        <v>532759.48</v>
      </c>
      <c r="C965" s="5">
        <v>4112355.94</v>
      </c>
      <c r="D965" s="5">
        <v>1450.73</v>
      </c>
      <c r="E965" t="s">
        <v>4</v>
      </c>
      <c r="F965" t="s">
        <v>8</v>
      </c>
      <c r="G965" s="6">
        <v>3319.8818897637793</v>
      </c>
      <c r="H965" s="6">
        <v>3339.8950131233596</v>
      </c>
      <c r="I965" s="6">
        <v>20.01312335958005</v>
      </c>
      <c r="J965" s="5">
        <v>749</v>
      </c>
    </row>
    <row r="966" spans="1:10" x14ac:dyDescent="0.25">
      <c r="A966" t="s">
        <v>173</v>
      </c>
      <c r="B966" s="5">
        <v>532759.48</v>
      </c>
      <c r="C966" s="5">
        <v>4112355.94</v>
      </c>
      <c r="D966" s="5">
        <v>1450.73</v>
      </c>
      <c r="E966" t="s">
        <v>4</v>
      </c>
      <c r="F966" t="s">
        <v>175</v>
      </c>
      <c r="G966" s="6">
        <v>3339.8950131233596</v>
      </c>
      <c r="H966" s="6">
        <v>3405.8398950131227</v>
      </c>
      <c r="I966" s="6">
        <v>65.944881889763778</v>
      </c>
      <c r="J966" s="5">
        <v>749</v>
      </c>
    </row>
    <row r="967" spans="1:10" x14ac:dyDescent="0.25">
      <c r="A967" t="s">
        <v>173</v>
      </c>
      <c r="B967" s="5">
        <v>532759.48</v>
      </c>
      <c r="C967" s="5">
        <v>4112355.94</v>
      </c>
      <c r="D967" s="5">
        <v>1450.73</v>
      </c>
      <c r="E967" t="s">
        <v>4</v>
      </c>
      <c r="F967" t="s">
        <v>8</v>
      </c>
      <c r="G967" s="6">
        <v>3405.8398950131227</v>
      </c>
      <c r="H967" s="6">
        <v>3419.9475065616798</v>
      </c>
      <c r="I967" s="6">
        <v>14.107611548556429</v>
      </c>
      <c r="J967" s="5">
        <v>749</v>
      </c>
    </row>
    <row r="968" spans="1:10" x14ac:dyDescent="0.25">
      <c r="A968" t="s">
        <v>173</v>
      </c>
      <c r="B968" s="5">
        <v>532759.48</v>
      </c>
      <c r="C968" s="5">
        <v>4112355.94</v>
      </c>
      <c r="D968" s="5">
        <v>1450.73</v>
      </c>
      <c r="E968" t="s">
        <v>11</v>
      </c>
      <c r="F968" t="s">
        <v>160</v>
      </c>
      <c r="G968" s="6">
        <v>3419.9475065616798</v>
      </c>
      <c r="H968" s="6">
        <v>3487.0078740157478</v>
      </c>
      <c r="I968" s="6">
        <v>67.060367454068242</v>
      </c>
      <c r="J968" s="5">
        <v>749</v>
      </c>
    </row>
    <row r="969" spans="1:10" x14ac:dyDescent="0.25">
      <c r="A969" t="s">
        <v>149</v>
      </c>
      <c r="B969" s="5">
        <v>538701.80000000005</v>
      </c>
      <c r="C969" s="5">
        <v>4104136.85</v>
      </c>
      <c r="D969" s="5">
        <v>1547.47</v>
      </c>
      <c r="E969" t="s">
        <v>4</v>
      </c>
      <c r="F969" t="s">
        <v>26</v>
      </c>
      <c r="G969" s="6">
        <v>0</v>
      </c>
      <c r="H969" s="6">
        <v>94.160104986876632</v>
      </c>
      <c r="I969" s="6">
        <v>94.160104986876632</v>
      </c>
      <c r="J969" s="5">
        <v>1016</v>
      </c>
    </row>
    <row r="970" spans="1:10" x14ac:dyDescent="0.25">
      <c r="A970" t="s">
        <v>149</v>
      </c>
      <c r="B970" s="5">
        <v>538701.80000000005</v>
      </c>
      <c r="C970" s="5">
        <v>4104136.85</v>
      </c>
      <c r="D970" s="5">
        <v>1547.47</v>
      </c>
      <c r="E970" t="s">
        <v>4</v>
      </c>
      <c r="F970" t="s">
        <v>5</v>
      </c>
      <c r="G970" s="6">
        <v>94.160104986876632</v>
      </c>
      <c r="H970" s="6">
        <v>105.97112860892388</v>
      </c>
      <c r="I970" s="6">
        <v>11.811023622047244</v>
      </c>
      <c r="J970" s="5">
        <v>1016</v>
      </c>
    </row>
    <row r="971" spans="1:10" x14ac:dyDescent="0.25">
      <c r="A971" t="s">
        <v>149</v>
      </c>
      <c r="B971" s="5">
        <v>538701.80000000005</v>
      </c>
      <c r="C971" s="5">
        <v>4104136.85</v>
      </c>
      <c r="D971" s="5">
        <v>1547.47</v>
      </c>
      <c r="E971" t="s">
        <v>6</v>
      </c>
      <c r="F971" t="s">
        <v>7</v>
      </c>
      <c r="G971" s="6">
        <v>105.97112860892388</v>
      </c>
      <c r="H971" s="6">
        <v>123.03149606299212</v>
      </c>
      <c r="I971" s="6">
        <v>17.060367454068242</v>
      </c>
      <c r="J971" s="5">
        <v>1016</v>
      </c>
    </row>
    <row r="972" spans="1:10" x14ac:dyDescent="0.25">
      <c r="A972" t="s">
        <v>149</v>
      </c>
      <c r="B972" s="5">
        <v>538701.80000000005</v>
      </c>
      <c r="C972" s="5">
        <v>4104136.85</v>
      </c>
      <c r="D972" s="5">
        <v>1547.47</v>
      </c>
      <c r="E972" t="s">
        <v>6</v>
      </c>
      <c r="F972" t="s">
        <v>26</v>
      </c>
      <c r="G972" s="6">
        <v>123.03149606299212</v>
      </c>
      <c r="H972" s="6">
        <v>212.92650918635172</v>
      </c>
      <c r="I972" s="6">
        <v>89.895013123359576</v>
      </c>
      <c r="J972" s="5">
        <v>1016</v>
      </c>
    </row>
    <row r="973" spans="1:10" x14ac:dyDescent="0.25">
      <c r="A973" t="s">
        <v>149</v>
      </c>
      <c r="B973" s="5">
        <v>538701.80000000005</v>
      </c>
      <c r="C973" s="5">
        <v>4104136.85</v>
      </c>
      <c r="D973" s="5">
        <v>1547.47</v>
      </c>
      <c r="E973" t="s">
        <v>11</v>
      </c>
      <c r="F973" t="s">
        <v>150</v>
      </c>
      <c r="G973" s="6">
        <v>212.92650918635172</v>
      </c>
      <c r="H973" s="6">
        <v>268.04461942257217</v>
      </c>
      <c r="I973" s="6">
        <v>55.118110236220474</v>
      </c>
      <c r="J973" s="5">
        <v>1016</v>
      </c>
    </row>
    <row r="974" spans="1:10" x14ac:dyDescent="0.25">
      <c r="A974" t="s">
        <v>149</v>
      </c>
      <c r="B974" s="5">
        <v>538701.80000000005</v>
      </c>
      <c r="C974" s="5">
        <v>4104136.85</v>
      </c>
      <c r="D974" s="5">
        <v>1547.47</v>
      </c>
      <c r="E974" t="s">
        <v>11</v>
      </c>
      <c r="F974" t="s">
        <v>151</v>
      </c>
      <c r="G974" s="6">
        <v>268.04461942257217</v>
      </c>
      <c r="H974" s="6">
        <v>291.99475065616798</v>
      </c>
      <c r="I974" s="6">
        <v>23.950131233595798</v>
      </c>
      <c r="J974" s="5">
        <v>1016</v>
      </c>
    </row>
    <row r="975" spans="1:10" x14ac:dyDescent="0.25">
      <c r="A975" t="s">
        <v>149</v>
      </c>
      <c r="B975" s="5">
        <v>538701.80000000005</v>
      </c>
      <c r="C975" s="5">
        <v>4104136.85</v>
      </c>
      <c r="D975" s="5">
        <v>1547.47</v>
      </c>
      <c r="E975" t="s">
        <v>11</v>
      </c>
      <c r="F975" t="s">
        <v>23</v>
      </c>
      <c r="G975" s="6">
        <v>291.99475065616798</v>
      </c>
      <c r="H975" s="6">
        <v>397.96587926509181</v>
      </c>
      <c r="I975" s="6">
        <v>105.97112860892388</v>
      </c>
      <c r="J975" s="5">
        <v>1016</v>
      </c>
    </row>
    <row r="976" spans="1:10" x14ac:dyDescent="0.25">
      <c r="A976" t="s">
        <v>149</v>
      </c>
      <c r="B976" s="5">
        <v>538701.80000000005</v>
      </c>
      <c r="C976" s="5">
        <v>4104136.85</v>
      </c>
      <c r="D976" s="5">
        <v>1547.47</v>
      </c>
      <c r="E976" t="s">
        <v>11</v>
      </c>
      <c r="F976" t="s">
        <v>33</v>
      </c>
      <c r="G976" s="6">
        <v>397.96587926509181</v>
      </c>
      <c r="H976" s="6">
        <v>810.03937007874015</v>
      </c>
      <c r="I976" s="6">
        <v>412.07349081364828</v>
      </c>
      <c r="J976" s="5">
        <v>1016</v>
      </c>
    </row>
    <row r="977" spans="1:10" x14ac:dyDescent="0.25">
      <c r="A977" t="s">
        <v>149</v>
      </c>
      <c r="B977" s="5">
        <v>538701.80000000005</v>
      </c>
      <c r="C977" s="5">
        <v>4104136.85</v>
      </c>
      <c r="D977" s="5">
        <v>1547.47</v>
      </c>
      <c r="E977" t="s">
        <v>4</v>
      </c>
      <c r="F977" t="s">
        <v>27</v>
      </c>
      <c r="G977" s="6">
        <v>810.03937007874015</v>
      </c>
      <c r="H977" s="6">
        <v>832.02099737532808</v>
      </c>
      <c r="I977" s="6">
        <v>21.981627296587927</v>
      </c>
      <c r="J977" s="5">
        <v>1016</v>
      </c>
    </row>
    <row r="978" spans="1:10" x14ac:dyDescent="0.25">
      <c r="A978" t="s">
        <v>149</v>
      </c>
      <c r="B978" s="5">
        <v>538701.80000000005</v>
      </c>
      <c r="C978" s="5">
        <v>4104136.85</v>
      </c>
      <c r="D978" s="5">
        <v>1547.47</v>
      </c>
      <c r="E978" t="s">
        <v>16</v>
      </c>
      <c r="F978" t="s">
        <v>27</v>
      </c>
      <c r="G978" s="6">
        <v>832.02099737532808</v>
      </c>
      <c r="H978" s="6">
        <v>863.84514435695542</v>
      </c>
      <c r="I978" s="6">
        <v>31.824146981627294</v>
      </c>
      <c r="J978" s="5">
        <v>1016</v>
      </c>
    </row>
    <row r="979" spans="1:10" x14ac:dyDescent="0.25">
      <c r="A979" t="s">
        <v>149</v>
      </c>
      <c r="B979" s="5">
        <v>538701.80000000005</v>
      </c>
      <c r="C979" s="5">
        <v>4104136.85</v>
      </c>
      <c r="D979" s="5">
        <v>1547.47</v>
      </c>
      <c r="E979" t="s">
        <v>4</v>
      </c>
      <c r="F979" t="s">
        <v>27</v>
      </c>
      <c r="G979" s="6">
        <v>863.84514435695542</v>
      </c>
      <c r="H979" s="6">
        <v>879.92125984251959</v>
      </c>
      <c r="I979" s="6">
        <v>16.076115485564305</v>
      </c>
      <c r="J979" s="5">
        <v>1016</v>
      </c>
    </row>
    <row r="980" spans="1:10" x14ac:dyDescent="0.25">
      <c r="A980" t="s">
        <v>149</v>
      </c>
      <c r="B980" s="5">
        <v>538701.80000000005</v>
      </c>
      <c r="C980" s="5">
        <v>4104136.85</v>
      </c>
      <c r="D980" s="5">
        <v>1547.47</v>
      </c>
      <c r="E980" t="s">
        <v>11</v>
      </c>
      <c r="F980" t="s">
        <v>12</v>
      </c>
      <c r="G980" s="6">
        <v>879.92125984251959</v>
      </c>
      <c r="H980" s="6">
        <v>910.10498687664028</v>
      </c>
      <c r="I980" s="6">
        <v>30.183727034120732</v>
      </c>
      <c r="J980" s="5">
        <v>1016</v>
      </c>
    </row>
    <row r="981" spans="1:10" x14ac:dyDescent="0.25">
      <c r="A981" t="s">
        <v>149</v>
      </c>
      <c r="B981" s="5">
        <v>538701.80000000005</v>
      </c>
      <c r="C981" s="5">
        <v>4104136.85</v>
      </c>
      <c r="D981" s="5">
        <v>1547.47</v>
      </c>
      <c r="E981" t="s">
        <v>4</v>
      </c>
      <c r="F981" t="s">
        <v>152</v>
      </c>
      <c r="G981" s="6">
        <v>910.10498687664028</v>
      </c>
      <c r="H981" s="6">
        <v>1001.9685039370078</v>
      </c>
      <c r="I981" s="6">
        <v>91.863517060367442</v>
      </c>
      <c r="J981" s="5">
        <v>1016</v>
      </c>
    </row>
    <row r="982" spans="1:10" x14ac:dyDescent="0.25">
      <c r="A982" t="s">
        <v>149</v>
      </c>
      <c r="B982" s="5">
        <v>538701.80000000005</v>
      </c>
      <c r="C982" s="5">
        <v>4104136.85</v>
      </c>
      <c r="D982" s="5">
        <v>1547.47</v>
      </c>
      <c r="E982" t="s">
        <v>11</v>
      </c>
      <c r="F982" t="s">
        <v>141</v>
      </c>
      <c r="G982" s="6">
        <v>1001.9685039370078</v>
      </c>
      <c r="H982" s="6">
        <v>1056.1023622047244</v>
      </c>
      <c r="I982" s="6">
        <v>54.133858267716533</v>
      </c>
      <c r="J982" s="5">
        <v>1016</v>
      </c>
    </row>
    <row r="983" spans="1:10" x14ac:dyDescent="0.25">
      <c r="A983" t="s">
        <v>149</v>
      </c>
      <c r="B983" s="5">
        <v>538701.80000000005</v>
      </c>
      <c r="C983" s="5">
        <v>4104136.85</v>
      </c>
      <c r="D983" s="5">
        <v>1547.47</v>
      </c>
      <c r="E983" t="s">
        <v>4</v>
      </c>
      <c r="F983" t="s">
        <v>153</v>
      </c>
      <c r="G983" s="6">
        <v>1056.1023622047244</v>
      </c>
      <c r="H983" s="6">
        <v>1099.0813648293963</v>
      </c>
      <c r="I983" s="6">
        <v>42.979002624671914</v>
      </c>
      <c r="J983" s="5">
        <v>1016</v>
      </c>
    </row>
    <row r="984" spans="1:10" x14ac:dyDescent="0.25">
      <c r="A984" t="s">
        <v>149</v>
      </c>
      <c r="B984" s="5">
        <v>538701.80000000005</v>
      </c>
      <c r="C984" s="5">
        <v>4104136.85</v>
      </c>
      <c r="D984" s="5">
        <v>1547.47</v>
      </c>
      <c r="E984" t="s">
        <v>4</v>
      </c>
      <c r="F984" t="s">
        <v>93</v>
      </c>
      <c r="G984" s="6">
        <v>1099.0813648293963</v>
      </c>
      <c r="H984" s="6">
        <v>1339.8950131233594</v>
      </c>
      <c r="I984" s="6">
        <v>240.81364829396327</v>
      </c>
      <c r="J984" s="5">
        <v>1016</v>
      </c>
    </row>
    <row r="985" spans="1:10" x14ac:dyDescent="0.25">
      <c r="A985" t="s">
        <v>149</v>
      </c>
      <c r="B985" s="5">
        <v>538701.80000000005</v>
      </c>
      <c r="C985" s="5">
        <v>4104136.85</v>
      </c>
      <c r="D985" s="5">
        <v>1547.47</v>
      </c>
      <c r="E985" t="s">
        <v>4</v>
      </c>
      <c r="F985" t="s">
        <v>154</v>
      </c>
      <c r="G985" s="6">
        <v>1339.8950131233594</v>
      </c>
      <c r="H985" s="6">
        <v>1410.1049868766404</v>
      </c>
      <c r="I985" s="6">
        <v>70.209973753280835</v>
      </c>
      <c r="J985" s="5">
        <v>1016</v>
      </c>
    </row>
    <row r="986" spans="1:10" x14ac:dyDescent="0.25">
      <c r="A986" t="s">
        <v>149</v>
      </c>
      <c r="B986" s="5">
        <v>538701.80000000005</v>
      </c>
      <c r="C986" s="5">
        <v>4104136.85</v>
      </c>
      <c r="D986" s="5">
        <v>1547.47</v>
      </c>
      <c r="E986" t="s">
        <v>4</v>
      </c>
      <c r="F986" t="s">
        <v>93</v>
      </c>
      <c r="G986" s="6">
        <v>1410.1049868766404</v>
      </c>
      <c r="H986" s="6">
        <v>1423.8845144356956</v>
      </c>
      <c r="I986" s="6">
        <v>13.779527559055119</v>
      </c>
      <c r="J986" s="5">
        <v>1016</v>
      </c>
    </row>
    <row r="987" spans="1:10" x14ac:dyDescent="0.25">
      <c r="A987" t="s">
        <v>149</v>
      </c>
      <c r="B987" s="5">
        <v>538701.80000000005</v>
      </c>
      <c r="C987" s="5">
        <v>4104136.85</v>
      </c>
      <c r="D987" s="5">
        <v>1547.47</v>
      </c>
      <c r="E987" t="s">
        <v>4</v>
      </c>
      <c r="F987" t="s">
        <v>155</v>
      </c>
      <c r="G987" s="6">
        <v>1423.8845144356956</v>
      </c>
      <c r="H987" s="6">
        <v>1516.0761154855643</v>
      </c>
      <c r="I987" s="6">
        <v>92.191601049868765</v>
      </c>
      <c r="J987" s="5">
        <v>1016</v>
      </c>
    </row>
    <row r="988" spans="1:10" x14ac:dyDescent="0.25">
      <c r="A988" t="s">
        <v>149</v>
      </c>
      <c r="B988" s="5">
        <v>538701.80000000005</v>
      </c>
      <c r="C988" s="5">
        <v>4104136.85</v>
      </c>
      <c r="D988" s="5">
        <v>1547.47</v>
      </c>
      <c r="E988" t="s">
        <v>4</v>
      </c>
      <c r="F988" t="s">
        <v>154</v>
      </c>
      <c r="G988" s="6">
        <v>1516.0761154855643</v>
      </c>
      <c r="H988" s="6">
        <v>1683.0708661417323</v>
      </c>
      <c r="I988" s="6">
        <v>166.99475065616795</v>
      </c>
      <c r="J988" s="5">
        <v>1016</v>
      </c>
    </row>
    <row r="989" spans="1:10" x14ac:dyDescent="0.25">
      <c r="A989" t="s">
        <v>149</v>
      </c>
      <c r="B989" s="5">
        <v>538701.80000000005</v>
      </c>
      <c r="C989" s="5">
        <v>4104136.85</v>
      </c>
      <c r="D989" s="5">
        <v>1547.47</v>
      </c>
      <c r="E989" t="s">
        <v>4</v>
      </c>
      <c r="F989" t="s">
        <v>156</v>
      </c>
      <c r="G989" s="6">
        <v>1683.0708661417323</v>
      </c>
      <c r="H989" s="6">
        <v>2225.0656167979005</v>
      </c>
      <c r="I989" s="6">
        <v>541.99475065616787</v>
      </c>
      <c r="J989" s="5">
        <v>1016</v>
      </c>
    </row>
    <row r="990" spans="1:10" x14ac:dyDescent="0.25">
      <c r="A990" t="s">
        <v>149</v>
      </c>
      <c r="B990" s="5">
        <v>538701.80000000005</v>
      </c>
      <c r="C990" s="5">
        <v>4104136.85</v>
      </c>
      <c r="D990" s="5">
        <v>1547.47</v>
      </c>
      <c r="E990" t="s">
        <v>4</v>
      </c>
      <c r="F990" t="s">
        <v>157</v>
      </c>
      <c r="G990" s="6">
        <v>2225.0656167979005</v>
      </c>
      <c r="H990" s="6">
        <v>2232.9396325459315</v>
      </c>
      <c r="I990" s="6">
        <v>7.8740157480314954</v>
      </c>
      <c r="J990" s="5">
        <v>1016</v>
      </c>
    </row>
    <row r="991" spans="1:10" x14ac:dyDescent="0.25">
      <c r="A991" t="s">
        <v>149</v>
      </c>
      <c r="B991" s="5">
        <v>538701.80000000005</v>
      </c>
      <c r="C991" s="5">
        <v>4104136.85</v>
      </c>
      <c r="D991" s="5">
        <v>1547.47</v>
      </c>
      <c r="E991" t="s">
        <v>4</v>
      </c>
      <c r="F991" t="s">
        <v>158</v>
      </c>
      <c r="G991" s="6">
        <v>2232.9396325459315</v>
      </c>
      <c r="H991" s="6">
        <v>2240.1574803149606</v>
      </c>
      <c r="I991" s="6">
        <v>7.2178477690288716</v>
      </c>
      <c r="J991" s="5">
        <v>1016</v>
      </c>
    </row>
    <row r="992" spans="1:10" x14ac:dyDescent="0.25">
      <c r="A992" t="s">
        <v>149</v>
      </c>
      <c r="B992" s="5">
        <v>538701.80000000005</v>
      </c>
      <c r="C992" s="5">
        <v>4104136.85</v>
      </c>
      <c r="D992" s="5">
        <v>1547.47</v>
      </c>
      <c r="E992" t="s">
        <v>4</v>
      </c>
      <c r="F992" t="s">
        <v>157</v>
      </c>
      <c r="G992" s="6">
        <v>2240.1574803149606</v>
      </c>
      <c r="H992" s="6">
        <v>2443.8976377952754</v>
      </c>
      <c r="I992" s="6">
        <v>203.74015748031496</v>
      </c>
      <c r="J992" s="5">
        <v>1016</v>
      </c>
    </row>
    <row r="993" spans="1:10" x14ac:dyDescent="0.25">
      <c r="A993" t="s">
        <v>149</v>
      </c>
      <c r="B993" s="5">
        <v>538701.80000000005</v>
      </c>
      <c r="C993" s="5">
        <v>4104136.85</v>
      </c>
      <c r="D993" s="5">
        <v>1547.47</v>
      </c>
      <c r="E993" t="s">
        <v>4</v>
      </c>
      <c r="F993" t="s">
        <v>157</v>
      </c>
      <c r="G993" s="6">
        <v>2443.8976377952754</v>
      </c>
      <c r="H993" s="6">
        <v>2500</v>
      </c>
      <c r="I993" s="6">
        <v>56.102362204724415</v>
      </c>
      <c r="J993" s="5">
        <v>1016</v>
      </c>
    </row>
    <row r="994" spans="1:10" x14ac:dyDescent="0.25">
      <c r="A994" t="s">
        <v>176</v>
      </c>
      <c r="B994" s="5">
        <v>544673.56000000006</v>
      </c>
      <c r="C994" s="5">
        <v>4115728.67</v>
      </c>
      <c r="D994" s="5">
        <v>1708.22</v>
      </c>
      <c r="E994" t="s">
        <v>16</v>
      </c>
      <c r="F994" t="s">
        <v>17</v>
      </c>
      <c r="G994" s="6">
        <v>0</v>
      </c>
      <c r="H994" s="6">
        <v>15.091863517060366</v>
      </c>
      <c r="I994" s="6">
        <v>15.091863517060366</v>
      </c>
      <c r="J994" s="5">
        <v>1425</v>
      </c>
    </row>
    <row r="995" spans="1:10" x14ac:dyDescent="0.25">
      <c r="A995" t="s">
        <v>176</v>
      </c>
      <c r="B995" s="5">
        <v>544673.56000000006</v>
      </c>
      <c r="C995" s="5">
        <v>4115728.67</v>
      </c>
      <c r="D995" s="5">
        <v>1708.22</v>
      </c>
      <c r="E995" t="s">
        <v>9</v>
      </c>
      <c r="F995" t="s">
        <v>80</v>
      </c>
      <c r="G995" s="6">
        <v>15.091863517060366</v>
      </c>
      <c r="H995" s="6">
        <v>109.90813648293963</v>
      </c>
      <c r="I995" s="6">
        <v>94.81627296587925</v>
      </c>
      <c r="J995" s="5">
        <v>1425</v>
      </c>
    </row>
    <row r="996" spans="1:10" x14ac:dyDescent="0.25">
      <c r="A996" t="s">
        <v>176</v>
      </c>
      <c r="B996" s="5">
        <v>544673.56000000006</v>
      </c>
      <c r="C996" s="5">
        <v>4115728.67</v>
      </c>
      <c r="D996" s="5">
        <v>1708.22</v>
      </c>
      <c r="E996" t="s">
        <v>9</v>
      </c>
      <c r="F996" t="s">
        <v>177</v>
      </c>
      <c r="G996" s="6">
        <v>109.90813648293963</v>
      </c>
      <c r="H996" s="6">
        <v>140.09186351706037</v>
      </c>
      <c r="I996" s="6">
        <v>30.183727034120732</v>
      </c>
      <c r="J996" s="5">
        <v>1425</v>
      </c>
    </row>
    <row r="997" spans="1:10" x14ac:dyDescent="0.25">
      <c r="A997" t="s">
        <v>176</v>
      </c>
      <c r="B997" s="5">
        <v>544673.56000000006</v>
      </c>
      <c r="C997" s="5">
        <v>4115728.67</v>
      </c>
      <c r="D997" s="5">
        <v>1708.22</v>
      </c>
      <c r="E997" t="s">
        <v>9</v>
      </c>
      <c r="F997" t="s">
        <v>80</v>
      </c>
      <c r="G997" s="6">
        <v>140.09186351706037</v>
      </c>
      <c r="H997" s="6">
        <v>609.90813648293965</v>
      </c>
      <c r="I997" s="6">
        <v>469.81627296587919</v>
      </c>
      <c r="J997" s="5">
        <v>1425</v>
      </c>
    </row>
    <row r="998" spans="1:10" x14ac:dyDescent="0.25">
      <c r="A998" t="s">
        <v>176</v>
      </c>
      <c r="B998" s="5">
        <v>544673.56000000006</v>
      </c>
      <c r="C998" s="5">
        <v>4115728.67</v>
      </c>
      <c r="D998" s="5">
        <v>1708.22</v>
      </c>
      <c r="E998" t="s">
        <v>9</v>
      </c>
      <c r="F998" t="s">
        <v>5</v>
      </c>
      <c r="G998" s="6">
        <v>609.90813648293965</v>
      </c>
      <c r="H998" s="6">
        <v>709.9737532808399</v>
      </c>
      <c r="I998" s="6">
        <v>100.06561679790026</v>
      </c>
      <c r="J998" s="5">
        <v>1425</v>
      </c>
    </row>
    <row r="999" spans="1:10" x14ac:dyDescent="0.25">
      <c r="A999" t="s">
        <v>176</v>
      </c>
      <c r="B999" s="5">
        <v>544673.56000000006</v>
      </c>
      <c r="C999" s="5">
        <v>4115728.67</v>
      </c>
      <c r="D999" s="5">
        <v>1708.22</v>
      </c>
      <c r="E999" t="s">
        <v>9</v>
      </c>
      <c r="F999" t="s">
        <v>80</v>
      </c>
      <c r="G999" s="6">
        <v>709.9737532808399</v>
      </c>
      <c r="H999" s="6">
        <v>895.01312335958005</v>
      </c>
      <c r="I999" s="6">
        <v>185.03937007874015</v>
      </c>
      <c r="J999" s="5">
        <v>1425</v>
      </c>
    </row>
    <row r="1000" spans="1:10" x14ac:dyDescent="0.25">
      <c r="A1000" t="s">
        <v>176</v>
      </c>
      <c r="B1000" s="5">
        <v>544673.56000000006</v>
      </c>
      <c r="C1000" s="5">
        <v>4115728.67</v>
      </c>
      <c r="D1000" s="5">
        <v>1708.22</v>
      </c>
      <c r="E1000" t="s">
        <v>9</v>
      </c>
      <c r="F1000" t="s">
        <v>8</v>
      </c>
      <c r="G1000" s="6">
        <v>895.01312335958005</v>
      </c>
      <c r="H1000" s="6">
        <v>935.03937007874015</v>
      </c>
      <c r="I1000" s="6">
        <v>40.026246719160099</v>
      </c>
      <c r="J1000" s="5">
        <v>1425</v>
      </c>
    </row>
    <row r="1001" spans="1:10" x14ac:dyDescent="0.25">
      <c r="A1001" t="s">
        <v>176</v>
      </c>
      <c r="B1001" s="5">
        <v>544673.56000000006</v>
      </c>
      <c r="C1001" s="5">
        <v>4115728.67</v>
      </c>
      <c r="D1001" s="5">
        <v>1708.22</v>
      </c>
      <c r="E1001" t="s">
        <v>9</v>
      </c>
      <c r="F1001" t="s">
        <v>10</v>
      </c>
      <c r="G1001" s="6">
        <v>935.03937007874015</v>
      </c>
      <c r="H1001" s="6">
        <v>948.16272965879261</v>
      </c>
      <c r="I1001" s="6">
        <v>13.123359580052492</v>
      </c>
      <c r="J1001" s="5">
        <v>1425</v>
      </c>
    </row>
    <row r="1002" spans="1:10" x14ac:dyDescent="0.25">
      <c r="A1002" t="s">
        <v>176</v>
      </c>
      <c r="B1002" s="5">
        <v>544673.56000000006</v>
      </c>
      <c r="C1002" s="5">
        <v>4115728.67</v>
      </c>
      <c r="D1002" s="5">
        <v>1708.22</v>
      </c>
      <c r="E1002" t="s">
        <v>11</v>
      </c>
      <c r="F1002" t="s">
        <v>86</v>
      </c>
      <c r="G1002" s="6">
        <v>948.16272965879261</v>
      </c>
      <c r="H1002" s="6">
        <v>1100.0656167979002</v>
      </c>
      <c r="I1002" s="6">
        <v>151.90288713910761</v>
      </c>
      <c r="J1002" s="5">
        <v>1425</v>
      </c>
    </row>
    <row r="1003" spans="1:10" x14ac:dyDescent="0.25">
      <c r="A1003" t="s">
        <v>176</v>
      </c>
      <c r="B1003" s="5">
        <v>544673.56000000006</v>
      </c>
      <c r="C1003" s="5">
        <v>4115728.67</v>
      </c>
      <c r="D1003" s="5">
        <v>1708.22</v>
      </c>
      <c r="E1003" t="s">
        <v>11</v>
      </c>
      <c r="F1003" t="s">
        <v>33</v>
      </c>
      <c r="G1003" s="6">
        <v>1100.0656167979002</v>
      </c>
      <c r="H1003" s="6">
        <v>1180.1181102362204</v>
      </c>
      <c r="I1003" s="6">
        <v>80.052493438320198</v>
      </c>
      <c r="J1003" s="5">
        <v>1425</v>
      </c>
    </row>
    <row r="1004" spans="1:10" x14ac:dyDescent="0.25">
      <c r="A1004" t="s">
        <v>176</v>
      </c>
      <c r="B1004" s="5">
        <v>544673.56000000006</v>
      </c>
      <c r="C1004" s="5">
        <v>4115728.67</v>
      </c>
      <c r="D1004" s="5">
        <v>1708.22</v>
      </c>
      <c r="E1004" t="s">
        <v>11</v>
      </c>
      <c r="F1004" t="s">
        <v>12</v>
      </c>
      <c r="G1004" s="6">
        <v>1180.1181102362204</v>
      </c>
      <c r="H1004" s="6">
        <v>1350.0656167979002</v>
      </c>
      <c r="I1004" s="6">
        <v>169.94750656167977</v>
      </c>
      <c r="J1004" s="5">
        <v>1425</v>
      </c>
    </row>
    <row r="1005" spans="1:10" x14ac:dyDescent="0.25">
      <c r="A1005" t="s">
        <v>176</v>
      </c>
      <c r="B1005" s="5">
        <v>544673.56000000006</v>
      </c>
      <c r="C1005" s="5">
        <v>4115728.67</v>
      </c>
      <c r="D1005" s="5">
        <v>1708.22</v>
      </c>
      <c r="E1005" t="s">
        <v>11</v>
      </c>
      <c r="F1005" t="s">
        <v>12</v>
      </c>
      <c r="G1005" s="6">
        <v>1350.0656167979002</v>
      </c>
      <c r="H1005" s="6">
        <v>1535.1049868766402</v>
      </c>
      <c r="I1005" s="6">
        <v>185.03937007874015</v>
      </c>
      <c r="J1005" s="5">
        <v>1425</v>
      </c>
    </row>
    <row r="1006" spans="1:10" x14ac:dyDescent="0.25">
      <c r="A1006" t="s">
        <v>176</v>
      </c>
      <c r="B1006" s="5">
        <v>544673.56000000006</v>
      </c>
      <c r="C1006" s="5">
        <v>4115728.67</v>
      </c>
      <c r="D1006" s="5">
        <v>1708.22</v>
      </c>
      <c r="E1006" t="s">
        <v>11</v>
      </c>
      <c r="F1006" t="s">
        <v>178</v>
      </c>
      <c r="G1006" s="6">
        <v>1535.1049868766402</v>
      </c>
      <c r="H1006" s="6">
        <v>1636.1548556430446</v>
      </c>
      <c r="I1006" s="6">
        <v>101.0498687664042</v>
      </c>
      <c r="J1006" s="5">
        <v>1425</v>
      </c>
    </row>
    <row r="1007" spans="1:10" x14ac:dyDescent="0.25">
      <c r="A1007" t="s">
        <v>176</v>
      </c>
      <c r="B1007" s="5">
        <v>544673.56000000006</v>
      </c>
      <c r="C1007" s="5">
        <v>4115728.67</v>
      </c>
      <c r="D1007" s="5">
        <v>1708.22</v>
      </c>
      <c r="E1007" t="s">
        <v>9</v>
      </c>
      <c r="F1007" t="s">
        <v>8</v>
      </c>
      <c r="G1007" s="6">
        <v>1636.1548556430446</v>
      </c>
      <c r="H1007" s="6">
        <v>1667.9790026246717</v>
      </c>
      <c r="I1007" s="6">
        <v>31.824146981627294</v>
      </c>
      <c r="J1007" s="5">
        <v>1425</v>
      </c>
    </row>
    <row r="1008" spans="1:10" x14ac:dyDescent="0.25">
      <c r="A1008" t="s">
        <v>176</v>
      </c>
      <c r="B1008" s="5">
        <v>544673.56000000006</v>
      </c>
      <c r="C1008" s="5">
        <v>4115728.67</v>
      </c>
      <c r="D1008" s="5">
        <v>1708.22</v>
      </c>
      <c r="E1008" t="s">
        <v>9</v>
      </c>
      <c r="F1008" t="s">
        <v>80</v>
      </c>
      <c r="G1008" s="6">
        <v>1667.9790026246717</v>
      </c>
      <c r="H1008" s="6">
        <v>1981.9553805774278</v>
      </c>
      <c r="I1008" s="6">
        <v>313.97637795275591</v>
      </c>
      <c r="J1008" s="5">
        <v>1425</v>
      </c>
    </row>
    <row r="1009" spans="1:10" x14ac:dyDescent="0.25">
      <c r="A1009" t="s">
        <v>176</v>
      </c>
      <c r="B1009" s="5">
        <v>544673.56000000006</v>
      </c>
      <c r="C1009" s="5">
        <v>4115728.67</v>
      </c>
      <c r="D1009" s="5">
        <v>1708.22</v>
      </c>
      <c r="E1009" t="s">
        <v>9</v>
      </c>
      <c r="F1009" t="s">
        <v>179</v>
      </c>
      <c r="G1009" s="6">
        <v>1981.9553805774278</v>
      </c>
      <c r="H1009" s="6">
        <v>2029.8556430446195</v>
      </c>
      <c r="I1009" s="6">
        <v>47.900262467191595</v>
      </c>
      <c r="J1009" s="5">
        <v>1425</v>
      </c>
    </row>
    <row r="1010" spans="1:10" x14ac:dyDescent="0.25">
      <c r="A1010" t="s">
        <v>176</v>
      </c>
      <c r="B1010" s="5">
        <v>544673.56000000006</v>
      </c>
      <c r="C1010" s="5">
        <v>4115728.67</v>
      </c>
      <c r="D1010" s="5">
        <v>1708.22</v>
      </c>
      <c r="E1010" t="s">
        <v>9</v>
      </c>
      <c r="F1010" t="s">
        <v>180</v>
      </c>
      <c r="G1010" s="6">
        <v>2029.8556430446195</v>
      </c>
      <c r="H1010" s="6">
        <v>2066.9291338582675</v>
      </c>
      <c r="I1010" s="6">
        <v>37.073490813648291</v>
      </c>
      <c r="J1010" s="5">
        <v>1425</v>
      </c>
    </row>
    <row r="1011" spans="1:10" x14ac:dyDescent="0.25">
      <c r="A1011" t="s">
        <v>176</v>
      </c>
      <c r="B1011" s="5">
        <v>544673.56000000006</v>
      </c>
      <c r="C1011" s="5">
        <v>4115728.67</v>
      </c>
      <c r="D1011" s="5">
        <v>1708.22</v>
      </c>
      <c r="E1011" t="s">
        <v>9</v>
      </c>
      <c r="F1011" t="s">
        <v>179</v>
      </c>
      <c r="G1011" s="6">
        <v>2066.9291338582675</v>
      </c>
      <c r="H1011" s="6">
        <v>2089.8950131233596</v>
      </c>
      <c r="I1011" s="6">
        <v>22.965879265091861</v>
      </c>
      <c r="J1011" s="5">
        <v>1425</v>
      </c>
    </row>
    <row r="1012" spans="1:10" x14ac:dyDescent="0.25">
      <c r="A1012" t="s">
        <v>176</v>
      </c>
      <c r="B1012" s="5">
        <v>544673.56000000006</v>
      </c>
      <c r="C1012" s="5">
        <v>4115728.67</v>
      </c>
      <c r="D1012" s="5">
        <v>1708.22</v>
      </c>
      <c r="E1012" t="s">
        <v>11</v>
      </c>
      <c r="F1012" t="s">
        <v>33</v>
      </c>
      <c r="G1012" s="6">
        <v>2089.8950131233596</v>
      </c>
      <c r="H1012" s="6">
        <v>2124.0157480314961</v>
      </c>
      <c r="I1012" s="6">
        <v>34.120734908136484</v>
      </c>
      <c r="J1012" s="5">
        <v>1425</v>
      </c>
    </row>
    <row r="1013" spans="1:10" x14ac:dyDescent="0.25">
      <c r="A1013" t="s">
        <v>176</v>
      </c>
      <c r="B1013" s="5">
        <v>544673.56000000006</v>
      </c>
      <c r="C1013" s="5">
        <v>4115728.67</v>
      </c>
      <c r="D1013" s="5">
        <v>1708.22</v>
      </c>
      <c r="E1013" t="s">
        <v>11</v>
      </c>
      <c r="F1013" t="s">
        <v>93</v>
      </c>
      <c r="G1013" s="6">
        <v>2124.0157480314961</v>
      </c>
      <c r="H1013" s="6">
        <v>2376.9685039370079</v>
      </c>
      <c r="I1013" s="6">
        <v>252.95275590551179</v>
      </c>
      <c r="J1013" s="5">
        <v>1425</v>
      </c>
    </row>
    <row r="1014" spans="1:10" x14ac:dyDescent="0.25">
      <c r="A1014" t="s">
        <v>176</v>
      </c>
      <c r="B1014" s="5">
        <v>544673.56000000006</v>
      </c>
      <c r="C1014" s="5">
        <v>4115728.67</v>
      </c>
      <c r="D1014" s="5">
        <v>1708.22</v>
      </c>
      <c r="E1014" t="s">
        <v>11</v>
      </c>
      <c r="F1014" t="s">
        <v>93</v>
      </c>
      <c r="G1014" s="6">
        <v>2376.9685039370079</v>
      </c>
      <c r="H1014" s="6">
        <v>2410.1049868766404</v>
      </c>
      <c r="I1014" s="6">
        <v>33.136482939632543</v>
      </c>
      <c r="J1014" s="5">
        <v>1425</v>
      </c>
    </row>
    <row r="1015" spans="1:10" x14ac:dyDescent="0.25">
      <c r="A1015" t="s">
        <v>176</v>
      </c>
      <c r="B1015" s="5">
        <v>544673.56000000006</v>
      </c>
      <c r="C1015" s="5">
        <v>4115728.67</v>
      </c>
      <c r="D1015" s="5">
        <v>1708.22</v>
      </c>
      <c r="E1015" t="s">
        <v>4</v>
      </c>
      <c r="F1015" t="s">
        <v>93</v>
      </c>
      <c r="G1015" s="6">
        <v>2410.1049868766404</v>
      </c>
      <c r="H1015" s="6">
        <v>2455.0524934383197</v>
      </c>
      <c r="I1015" s="6">
        <v>44.947506561679788</v>
      </c>
      <c r="J1015" s="5">
        <v>1425</v>
      </c>
    </row>
    <row r="1016" spans="1:10" x14ac:dyDescent="0.25">
      <c r="A1016" t="s">
        <v>176</v>
      </c>
      <c r="B1016" s="5">
        <v>544673.56000000006</v>
      </c>
      <c r="C1016" s="5">
        <v>4115728.67</v>
      </c>
      <c r="D1016" s="5">
        <v>1708.22</v>
      </c>
      <c r="E1016" t="s">
        <v>4</v>
      </c>
      <c r="F1016" t="s">
        <v>93</v>
      </c>
      <c r="G1016" s="6">
        <v>2455.0524934383197</v>
      </c>
      <c r="H1016" s="6">
        <v>2714.8950131233596</v>
      </c>
      <c r="I1016" s="6">
        <v>259.84251968503935</v>
      </c>
      <c r="J1016" s="5">
        <v>1425</v>
      </c>
    </row>
    <row r="1017" spans="1:10" x14ac:dyDescent="0.25">
      <c r="A1017" t="s">
        <v>176</v>
      </c>
      <c r="B1017" s="5">
        <v>544673.56000000006</v>
      </c>
      <c r="C1017" s="5">
        <v>4115728.67</v>
      </c>
      <c r="D1017" s="5">
        <v>1708.22</v>
      </c>
      <c r="E1017" t="s">
        <v>11</v>
      </c>
      <c r="F1017" t="s">
        <v>93</v>
      </c>
      <c r="G1017" s="6">
        <v>2714.8950131233596</v>
      </c>
      <c r="H1017" s="6">
        <v>2765.0918635170601</v>
      </c>
      <c r="I1017" s="6">
        <v>50.196850393700785</v>
      </c>
      <c r="J1017" s="5">
        <v>1425</v>
      </c>
    </row>
    <row r="1018" spans="1:10" x14ac:dyDescent="0.25">
      <c r="A1018" t="s">
        <v>176</v>
      </c>
      <c r="B1018" s="5">
        <v>544673.56000000006</v>
      </c>
      <c r="C1018" s="5">
        <v>4115728.67</v>
      </c>
      <c r="D1018" s="5">
        <v>1708.22</v>
      </c>
      <c r="E1018" t="s">
        <v>11</v>
      </c>
      <c r="F1018" t="s">
        <v>181</v>
      </c>
      <c r="G1018" s="6">
        <v>2765.0918635170601</v>
      </c>
      <c r="H1018" s="6">
        <v>2817.9133858267714</v>
      </c>
      <c r="I1018" s="6">
        <v>52.821522309711291</v>
      </c>
      <c r="J1018" s="5">
        <v>1425</v>
      </c>
    </row>
    <row r="1019" spans="1:10" x14ac:dyDescent="0.25">
      <c r="A1019" t="s">
        <v>176</v>
      </c>
      <c r="B1019" s="5">
        <v>544673.56000000006</v>
      </c>
      <c r="C1019" s="5">
        <v>4115728.67</v>
      </c>
      <c r="D1019" s="5">
        <v>1708.22</v>
      </c>
      <c r="E1019" t="s">
        <v>11</v>
      </c>
      <c r="F1019" t="s">
        <v>181</v>
      </c>
      <c r="G1019" s="6">
        <v>2817.9133858267714</v>
      </c>
      <c r="H1019" s="6">
        <v>2995.0787401574803</v>
      </c>
      <c r="I1019" s="6">
        <v>177.16535433070865</v>
      </c>
      <c r="J1019" s="5">
        <v>1425</v>
      </c>
    </row>
    <row r="1020" spans="1:10" x14ac:dyDescent="0.25">
      <c r="A1020" t="s">
        <v>176</v>
      </c>
      <c r="B1020" s="5">
        <v>544673.56000000006</v>
      </c>
      <c r="C1020" s="5">
        <v>4115728.67</v>
      </c>
      <c r="D1020" s="5">
        <v>1708.22</v>
      </c>
      <c r="E1020" t="s">
        <v>11</v>
      </c>
      <c r="F1020" t="s">
        <v>182</v>
      </c>
      <c r="G1020" s="6">
        <v>2995.0787401574803</v>
      </c>
      <c r="H1020" s="6">
        <v>3129.9212598425197</v>
      </c>
      <c r="I1020" s="6">
        <v>134.84251968503938</v>
      </c>
      <c r="J1020" s="5">
        <v>1425</v>
      </c>
    </row>
    <row r="1021" spans="1:10" x14ac:dyDescent="0.25">
      <c r="A1021" t="s">
        <v>176</v>
      </c>
      <c r="B1021" s="5">
        <v>544673.56000000006</v>
      </c>
      <c r="C1021" s="5">
        <v>4115728.67</v>
      </c>
      <c r="D1021" s="5">
        <v>1708.22</v>
      </c>
      <c r="E1021" t="s">
        <v>4</v>
      </c>
      <c r="F1021" t="s">
        <v>93</v>
      </c>
      <c r="G1021" s="6">
        <v>3129.9212598425197</v>
      </c>
      <c r="H1021" s="6">
        <v>3169.9475065616798</v>
      </c>
      <c r="I1021" s="6">
        <v>40.026246719160099</v>
      </c>
      <c r="J1021" s="5">
        <v>1425</v>
      </c>
    </row>
    <row r="1022" spans="1:10" x14ac:dyDescent="0.25">
      <c r="A1022" t="s">
        <v>176</v>
      </c>
      <c r="B1022" s="5">
        <v>544673.56000000006</v>
      </c>
      <c r="C1022" s="5">
        <v>4115728.67</v>
      </c>
      <c r="D1022" s="5">
        <v>1708.22</v>
      </c>
      <c r="E1022" t="s">
        <v>4</v>
      </c>
      <c r="F1022" t="s">
        <v>93</v>
      </c>
      <c r="G1022" s="6">
        <v>3169.9475065616798</v>
      </c>
      <c r="H1022" s="6">
        <v>3430.1181102362202</v>
      </c>
      <c r="I1022" s="6">
        <v>260.17060367454064</v>
      </c>
      <c r="J1022" s="5">
        <v>1425</v>
      </c>
    </row>
    <row r="1023" spans="1:10" x14ac:dyDescent="0.25">
      <c r="A1023" t="s">
        <v>176</v>
      </c>
      <c r="B1023" s="5">
        <v>544673.56000000006</v>
      </c>
      <c r="C1023" s="5">
        <v>4115728.67</v>
      </c>
      <c r="D1023" s="5">
        <v>1708.22</v>
      </c>
      <c r="E1023" t="s">
        <v>4</v>
      </c>
      <c r="F1023" t="s">
        <v>93</v>
      </c>
      <c r="G1023" s="6">
        <v>3430.1181102362202</v>
      </c>
      <c r="H1023" s="6">
        <v>3558.070866141732</v>
      </c>
      <c r="I1023" s="6">
        <v>127.95275590551181</v>
      </c>
      <c r="J1023" s="5">
        <v>1425</v>
      </c>
    </row>
    <row r="1024" spans="1:10" x14ac:dyDescent="0.25">
      <c r="A1024" t="s">
        <v>176</v>
      </c>
      <c r="B1024" s="5">
        <v>544673.56000000006</v>
      </c>
      <c r="C1024" s="5">
        <v>4115728.67</v>
      </c>
      <c r="D1024" s="5">
        <v>1708.22</v>
      </c>
      <c r="E1024" t="s">
        <v>11</v>
      </c>
      <c r="F1024" t="s">
        <v>183</v>
      </c>
      <c r="G1024" s="6">
        <v>3558.070866141732</v>
      </c>
      <c r="H1024" s="6">
        <v>3607.9396325459315</v>
      </c>
      <c r="I1024" s="6">
        <v>49.868766404199469</v>
      </c>
      <c r="J1024" s="5">
        <v>1425</v>
      </c>
    </row>
    <row r="1025" spans="1:10" x14ac:dyDescent="0.25">
      <c r="A1025" t="s">
        <v>176</v>
      </c>
      <c r="B1025" s="5">
        <v>544673.56000000006</v>
      </c>
      <c r="C1025" s="5">
        <v>4115728.67</v>
      </c>
      <c r="D1025" s="5">
        <v>1708.22</v>
      </c>
      <c r="E1025" t="s">
        <v>11</v>
      </c>
      <c r="F1025" t="s">
        <v>183</v>
      </c>
      <c r="G1025" s="6">
        <v>3607.9396325459315</v>
      </c>
      <c r="H1025" s="6">
        <v>3712.9265091863517</v>
      </c>
      <c r="I1025" s="6">
        <v>104.98687664041994</v>
      </c>
      <c r="J1025" s="5">
        <v>1425</v>
      </c>
    </row>
    <row r="1026" spans="1:10" x14ac:dyDescent="0.25">
      <c r="A1026" t="s">
        <v>176</v>
      </c>
      <c r="B1026" s="5">
        <v>544673.56000000006</v>
      </c>
      <c r="C1026" s="5">
        <v>4115728.67</v>
      </c>
      <c r="D1026" s="5">
        <v>1708.22</v>
      </c>
      <c r="E1026" t="s">
        <v>11</v>
      </c>
      <c r="F1026" t="s">
        <v>183</v>
      </c>
      <c r="G1026" s="6">
        <v>3712.9265091863517</v>
      </c>
      <c r="H1026" s="6">
        <v>3959.9737532808399</v>
      </c>
      <c r="I1026" s="6">
        <v>247.04724409448818</v>
      </c>
      <c r="J1026" s="5">
        <v>1425</v>
      </c>
    </row>
    <row r="1027" spans="1:10" x14ac:dyDescent="0.25">
      <c r="A1027" t="s">
        <v>176</v>
      </c>
      <c r="B1027" s="5">
        <v>544673.56000000006</v>
      </c>
      <c r="C1027" s="5">
        <v>4115728.67</v>
      </c>
      <c r="D1027" s="5">
        <v>1708.22</v>
      </c>
      <c r="E1027" t="s">
        <v>11</v>
      </c>
      <c r="F1027" t="s">
        <v>181</v>
      </c>
      <c r="G1027" s="6">
        <v>3959.9737532808399</v>
      </c>
      <c r="H1027" s="6">
        <v>4029.8556430446192</v>
      </c>
      <c r="I1027" s="6">
        <v>69.881889763779526</v>
      </c>
      <c r="J1027" s="5">
        <v>1425</v>
      </c>
    </row>
    <row r="1028" spans="1:10" x14ac:dyDescent="0.25">
      <c r="A1028" t="s">
        <v>176</v>
      </c>
      <c r="B1028" s="5">
        <v>544673.56000000006</v>
      </c>
      <c r="C1028" s="5">
        <v>4115728.67</v>
      </c>
      <c r="D1028" s="5">
        <v>1708.22</v>
      </c>
      <c r="E1028" t="s">
        <v>9</v>
      </c>
      <c r="F1028" t="s">
        <v>184</v>
      </c>
      <c r="G1028" s="6">
        <v>4029.8556430446192</v>
      </c>
      <c r="H1028" s="6">
        <v>4109.9081364829399</v>
      </c>
      <c r="I1028" s="6">
        <v>80.052493438320198</v>
      </c>
      <c r="J1028" s="5">
        <v>1425</v>
      </c>
    </row>
    <row r="1029" spans="1:10" x14ac:dyDescent="0.25">
      <c r="A1029" t="s">
        <v>176</v>
      </c>
      <c r="B1029" s="5">
        <v>544673.56000000006</v>
      </c>
      <c r="C1029" s="5">
        <v>4115728.67</v>
      </c>
      <c r="D1029" s="5">
        <v>1708.22</v>
      </c>
      <c r="E1029" t="s">
        <v>11</v>
      </c>
      <c r="F1029" t="s">
        <v>181</v>
      </c>
      <c r="G1029" s="6">
        <v>4109.9081364829399</v>
      </c>
      <c r="H1029" s="6">
        <v>4274.9343832020995</v>
      </c>
      <c r="I1029" s="6">
        <v>165.0262467191601</v>
      </c>
      <c r="J1029" s="5">
        <v>1425</v>
      </c>
    </row>
    <row r="1030" spans="1:10" x14ac:dyDescent="0.25">
      <c r="A1030" t="s">
        <v>176</v>
      </c>
      <c r="B1030" s="5">
        <v>544673.56000000006</v>
      </c>
      <c r="C1030" s="5">
        <v>4115728.67</v>
      </c>
      <c r="D1030" s="5">
        <v>1708.22</v>
      </c>
      <c r="E1030" t="s">
        <v>9</v>
      </c>
      <c r="F1030" t="s">
        <v>183</v>
      </c>
      <c r="G1030" s="6">
        <v>4274.9343832020995</v>
      </c>
      <c r="H1030" s="6">
        <v>4464.8950131233596</v>
      </c>
      <c r="I1030" s="6">
        <v>189.96062992125982</v>
      </c>
      <c r="J1030" s="5">
        <v>1425</v>
      </c>
    </row>
    <row r="1031" spans="1:10" x14ac:dyDescent="0.25">
      <c r="A1031" t="s">
        <v>176</v>
      </c>
      <c r="B1031" s="5">
        <v>544673.56000000006</v>
      </c>
      <c r="C1031" s="5">
        <v>4115728.67</v>
      </c>
      <c r="D1031" s="5">
        <v>1708.22</v>
      </c>
      <c r="E1031" t="s">
        <v>11</v>
      </c>
      <c r="F1031" t="s">
        <v>183</v>
      </c>
      <c r="G1031" s="6">
        <v>4464.8950131233596</v>
      </c>
      <c r="H1031" s="6">
        <v>4604.0026246719153</v>
      </c>
      <c r="I1031" s="6">
        <v>139.10761154855641</v>
      </c>
      <c r="J1031" s="5">
        <v>1425</v>
      </c>
    </row>
    <row r="1032" spans="1:10" x14ac:dyDescent="0.25">
      <c r="A1032" t="s">
        <v>176</v>
      </c>
      <c r="B1032" s="5">
        <v>544673.56000000006</v>
      </c>
      <c r="C1032" s="5">
        <v>4115728.67</v>
      </c>
      <c r="D1032" s="5">
        <v>1708.22</v>
      </c>
      <c r="E1032" t="s">
        <v>9</v>
      </c>
      <c r="F1032" t="s">
        <v>183</v>
      </c>
      <c r="G1032" s="6">
        <v>4604.0026246719153</v>
      </c>
      <c r="H1032" s="6">
        <v>4788.0577427821527</v>
      </c>
      <c r="I1032" s="6">
        <v>184.05511811023621</v>
      </c>
      <c r="J1032" s="5">
        <v>1425</v>
      </c>
    </row>
    <row r="1033" spans="1:10" x14ac:dyDescent="0.25">
      <c r="A1033" t="s">
        <v>176</v>
      </c>
      <c r="B1033" s="5">
        <v>544673.56000000006</v>
      </c>
      <c r="C1033" s="5">
        <v>4115728.67</v>
      </c>
      <c r="D1033" s="5">
        <v>1708.22</v>
      </c>
      <c r="E1033" t="s">
        <v>11</v>
      </c>
      <c r="F1033" t="s">
        <v>183</v>
      </c>
      <c r="G1033" s="6">
        <v>4788.0577427821527</v>
      </c>
      <c r="H1033" s="6">
        <v>4857.939632545932</v>
      </c>
      <c r="I1033" s="6">
        <v>69.881889763779526</v>
      </c>
      <c r="J1033" s="5">
        <v>1425</v>
      </c>
    </row>
    <row r="1034" spans="1:10" x14ac:dyDescent="0.25">
      <c r="A1034" t="s">
        <v>176</v>
      </c>
      <c r="B1034" s="5">
        <v>544673.56000000006</v>
      </c>
      <c r="C1034" s="5">
        <v>4115728.67</v>
      </c>
      <c r="D1034" s="5">
        <v>1708.22</v>
      </c>
      <c r="E1034" t="s">
        <v>9</v>
      </c>
      <c r="F1034" t="s">
        <v>93</v>
      </c>
      <c r="G1034" s="6">
        <v>4857.939632545932</v>
      </c>
      <c r="H1034" s="6">
        <v>5000</v>
      </c>
      <c r="I1034" s="6">
        <v>142.06036745406823</v>
      </c>
      <c r="J1034" s="5">
        <v>1425</v>
      </c>
    </row>
    <row r="1035" spans="1:10" x14ac:dyDescent="0.25">
      <c r="A1035" t="s">
        <v>162</v>
      </c>
      <c r="B1035" s="5">
        <v>546483.52</v>
      </c>
      <c r="C1035" s="5">
        <v>4093127.33</v>
      </c>
      <c r="D1035" s="5">
        <v>1464.69</v>
      </c>
      <c r="E1035" t="s">
        <v>16</v>
      </c>
      <c r="F1035" t="s">
        <v>27</v>
      </c>
      <c r="G1035" s="6">
        <v>0</v>
      </c>
      <c r="H1035" s="6">
        <v>41.01049868766404</v>
      </c>
      <c r="I1035" s="6">
        <v>41.01049868766404</v>
      </c>
      <c r="J1035" s="5">
        <v>746</v>
      </c>
    </row>
    <row r="1036" spans="1:10" x14ac:dyDescent="0.25">
      <c r="A1036" t="s">
        <v>162</v>
      </c>
      <c r="B1036" s="5">
        <v>546483.52</v>
      </c>
      <c r="C1036" s="5">
        <v>4093127.33</v>
      </c>
      <c r="D1036" s="5">
        <v>1464.69</v>
      </c>
      <c r="E1036" t="s">
        <v>9</v>
      </c>
      <c r="F1036" t="s">
        <v>163</v>
      </c>
      <c r="G1036" s="6">
        <v>41.01049868766404</v>
      </c>
      <c r="H1036" s="6">
        <v>162.07349081364828</v>
      </c>
      <c r="I1036" s="6">
        <v>121.06299212598424</v>
      </c>
      <c r="J1036" s="5">
        <v>746</v>
      </c>
    </row>
    <row r="1037" spans="1:10" x14ac:dyDescent="0.25">
      <c r="A1037" t="s">
        <v>162</v>
      </c>
      <c r="B1037" s="5">
        <v>546483.52</v>
      </c>
      <c r="C1037" s="5">
        <v>4093127.33</v>
      </c>
      <c r="D1037" s="5">
        <v>1464.69</v>
      </c>
      <c r="E1037" t="s">
        <v>9</v>
      </c>
      <c r="F1037" t="s">
        <v>164</v>
      </c>
      <c r="G1037" s="6">
        <v>162.07349081364828</v>
      </c>
      <c r="H1037" s="6">
        <v>204.06824146981629</v>
      </c>
      <c r="I1037" s="6">
        <v>41.99475065616798</v>
      </c>
      <c r="J1037" s="5">
        <v>746</v>
      </c>
    </row>
    <row r="1038" spans="1:10" x14ac:dyDescent="0.25">
      <c r="A1038" t="s">
        <v>162</v>
      </c>
      <c r="B1038" s="5">
        <v>546483.52</v>
      </c>
      <c r="C1038" s="5">
        <v>4093127.33</v>
      </c>
      <c r="D1038" s="5">
        <v>1464.69</v>
      </c>
      <c r="E1038" t="s">
        <v>9</v>
      </c>
      <c r="F1038" t="s">
        <v>165</v>
      </c>
      <c r="G1038" s="6">
        <v>204.06824146981629</v>
      </c>
      <c r="H1038" s="6">
        <v>323.16272965879261</v>
      </c>
      <c r="I1038" s="6">
        <v>119.09448818897636</v>
      </c>
      <c r="J1038" s="5">
        <v>746</v>
      </c>
    </row>
    <row r="1039" spans="1:10" x14ac:dyDescent="0.25">
      <c r="A1039" t="s">
        <v>162</v>
      </c>
      <c r="B1039" s="5">
        <v>546483.52</v>
      </c>
      <c r="C1039" s="5">
        <v>4093127.33</v>
      </c>
      <c r="D1039" s="5">
        <v>1464.69</v>
      </c>
      <c r="E1039" t="s">
        <v>9</v>
      </c>
      <c r="F1039" t="s">
        <v>157</v>
      </c>
      <c r="G1039" s="6">
        <v>323.16272965879261</v>
      </c>
      <c r="H1039" s="6">
        <v>431.10236220472439</v>
      </c>
      <c r="I1039" s="6">
        <v>107.93963254593174</v>
      </c>
      <c r="J1039" s="5">
        <v>746</v>
      </c>
    </row>
    <row r="1040" spans="1:10" x14ac:dyDescent="0.25">
      <c r="A1040" t="s">
        <v>162</v>
      </c>
      <c r="B1040" s="5">
        <v>546483.52</v>
      </c>
      <c r="C1040" s="5">
        <v>4093127.33</v>
      </c>
      <c r="D1040" s="5">
        <v>1464.69</v>
      </c>
      <c r="E1040" t="s">
        <v>9</v>
      </c>
      <c r="F1040" t="s">
        <v>93</v>
      </c>
      <c r="G1040" s="6">
        <v>431.10236220472439</v>
      </c>
      <c r="H1040" s="6">
        <v>879.92125984251959</v>
      </c>
      <c r="I1040" s="6">
        <v>448.81889763779532</v>
      </c>
      <c r="J1040" s="5">
        <v>746</v>
      </c>
    </row>
    <row r="1041" spans="1:10" x14ac:dyDescent="0.25">
      <c r="A1041" t="s">
        <v>162</v>
      </c>
      <c r="B1041" s="5">
        <v>546483.52</v>
      </c>
      <c r="C1041" s="5">
        <v>4093127.33</v>
      </c>
      <c r="D1041" s="5">
        <v>1464.69</v>
      </c>
      <c r="E1041" t="s">
        <v>9</v>
      </c>
      <c r="F1041" t="s">
        <v>157</v>
      </c>
      <c r="G1041" s="6">
        <v>879.92125984251959</v>
      </c>
      <c r="H1041" s="6">
        <v>950.1312335958005</v>
      </c>
      <c r="I1041" s="6">
        <v>70.209973753280835</v>
      </c>
      <c r="J1041" s="5">
        <v>746</v>
      </c>
    </row>
    <row r="1042" spans="1:10" x14ac:dyDescent="0.25">
      <c r="A1042" t="s">
        <v>162</v>
      </c>
      <c r="B1042" s="5">
        <v>546483.52</v>
      </c>
      <c r="C1042" s="5">
        <v>4093127.33</v>
      </c>
      <c r="D1042" s="5">
        <v>1464.69</v>
      </c>
      <c r="E1042" t="s">
        <v>9</v>
      </c>
      <c r="F1042" t="s">
        <v>157</v>
      </c>
      <c r="G1042" s="6">
        <v>950.1312335958005</v>
      </c>
      <c r="H1042" s="6">
        <v>993.1102362204723</v>
      </c>
      <c r="I1042" s="6">
        <v>42.979002624671914</v>
      </c>
      <c r="J1042" s="5">
        <v>746</v>
      </c>
    </row>
    <row r="1043" spans="1:10" x14ac:dyDescent="0.25">
      <c r="A1043" t="s">
        <v>162</v>
      </c>
      <c r="B1043" s="5">
        <v>546483.52</v>
      </c>
      <c r="C1043" s="5">
        <v>4093127.33</v>
      </c>
      <c r="D1043" s="5">
        <v>1464.69</v>
      </c>
      <c r="E1043" t="s">
        <v>9</v>
      </c>
      <c r="F1043" t="s">
        <v>19</v>
      </c>
      <c r="G1043" s="6">
        <v>993.1102362204723</v>
      </c>
      <c r="H1043" s="6">
        <v>1002.9527559055117</v>
      </c>
      <c r="I1043" s="6">
        <v>9.8425196850393704</v>
      </c>
      <c r="J1043" s="5">
        <v>746</v>
      </c>
    </row>
    <row r="1044" spans="1:10" x14ac:dyDescent="0.25">
      <c r="A1044" t="s">
        <v>162</v>
      </c>
      <c r="B1044" s="5">
        <v>546483.52</v>
      </c>
      <c r="C1044" s="5">
        <v>4093127.33</v>
      </c>
      <c r="D1044" s="5">
        <v>1464.69</v>
      </c>
      <c r="E1044" t="s">
        <v>9</v>
      </c>
      <c r="F1044" t="s">
        <v>166</v>
      </c>
      <c r="G1044" s="6">
        <v>1002.9527559055117</v>
      </c>
      <c r="H1044" s="6">
        <v>1030.8398950131232</v>
      </c>
      <c r="I1044" s="6">
        <v>27.887139107611546</v>
      </c>
      <c r="J1044" s="5">
        <v>746</v>
      </c>
    </row>
    <row r="1045" spans="1:10" x14ac:dyDescent="0.25">
      <c r="A1045" t="s">
        <v>162</v>
      </c>
      <c r="B1045" s="5">
        <v>546483.52</v>
      </c>
      <c r="C1045" s="5">
        <v>4093127.33</v>
      </c>
      <c r="D1045" s="5">
        <v>1464.69</v>
      </c>
      <c r="E1045" t="s">
        <v>11</v>
      </c>
      <c r="F1045" t="s">
        <v>93</v>
      </c>
      <c r="G1045" s="6">
        <v>1030.8398950131232</v>
      </c>
      <c r="H1045" s="6">
        <v>1154.8556430446195</v>
      </c>
      <c r="I1045" s="6">
        <v>124.01574803149605</v>
      </c>
      <c r="J1045" s="5">
        <v>746</v>
      </c>
    </row>
    <row r="1046" spans="1:10" x14ac:dyDescent="0.25">
      <c r="A1046" t="s">
        <v>162</v>
      </c>
      <c r="B1046" s="5">
        <v>546483.52</v>
      </c>
      <c r="C1046" s="5">
        <v>4093127.33</v>
      </c>
      <c r="D1046" s="5">
        <v>1464.69</v>
      </c>
      <c r="E1046" t="s">
        <v>9</v>
      </c>
      <c r="F1046" t="s">
        <v>93</v>
      </c>
      <c r="G1046" s="6">
        <v>1154.8556430446195</v>
      </c>
      <c r="H1046" s="6">
        <v>1210.9580052493438</v>
      </c>
      <c r="I1046" s="6">
        <v>56.102362204724415</v>
      </c>
      <c r="J1046" s="5">
        <v>746</v>
      </c>
    </row>
    <row r="1047" spans="1:10" x14ac:dyDescent="0.25">
      <c r="A1047" t="s">
        <v>162</v>
      </c>
      <c r="B1047" s="5">
        <v>546483.52</v>
      </c>
      <c r="C1047" s="5">
        <v>4093127.33</v>
      </c>
      <c r="D1047" s="5">
        <v>1464.69</v>
      </c>
      <c r="E1047" t="s">
        <v>9</v>
      </c>
      <c r="F1047" t="s">
        <v>167</v>
      </c>
      <c r="G1047" s="6">
        <v>1210.9580052493438</v>
      </c>
      <c r="H1047" s="6">
        <v>1299.8687664041993</v>
      </c>
      <c r="I1047" s="6">
        <v>88.910761154855649</v>
      </c>
      <c r="J1047" s="5">
        <v>746</v>
      </c>
    </row>
    <row r="1048" spans="1:10" x14ac:dyDescent="0.25">
      <c r="A1048" t="s">
        <v>162</v>
      </c>
      <c r="B1048" s="5">
        <v>546483.52</v>
      </c>
      <c r="C1048" s="5">
        <v>4093127.33</v>
      </c>
      <c r="D1048" s="5">
        <v>1464.69</v>
      </c>
      <c r="E1048" t="s">
        <v>9</v>
      </c>
      <c r="F1048" t="s">
        <v>167</v>
      </c>
      <c r="G1048" s="6">
        <v>1299.8687664041993</v>
      </c>
      <c r="H1048" s="6">
        <v>1385.9908136482939</v>
      </c>
      <c r="I1048" s="6">
        <v>86.122047244094489</v>
      </c>
      <c r="J1048" s="5">
        <v>746</v>
      </c>
    </row>
    <row r="1049" spans="1:10" x14ac:dyDescent="0.25">
      <c r="A1049" t="s">
        <v>159</v>
      </c>
      <c r="B1049" s="5">
        <v>532763.74</v>
      </c>
      <c r="C1049" s="5">
        <v>4106141.65</v>
      </c>
      <c r="D1049" s="5">
        <v>1320.85</v>
      </c>
      <c r="E1049" t="s">
        <v>6</v>
      </c>
      <c r="F1049" t="s">
        <v>31</v>
      </c>
      <c r="G1049" s="6">
        <v>0</v>
      </c>
      <c r="H1049" s="6">
        <v>139.10761154855641</v>
      </c>
      <c r="I1049" s="6">
        <v>139.10761154855641</v>
      </c>
      <c r="J1049" s="5">
        <v>323</v>
      </c>
    </row>
    <row r="1050" spans="1:10" x14ac:dyDescent="0.25">
      <c r="A1050" t="s">
        <v>159</v>
      </c>
      <c r="B1050" s="5">
        <v>532763.74</v>
      </c>
      <c r="C1050" s="5">
        <v>4106141.65</v>
      </c>
      <c r="D1050" s="5">
        <v>1320.85</v>
      </c>
      <c r="E1050" t="s">
        <v>11</v>
      </c>
      <c r="F1050" t="s">
        <v>33</v>
      </c>
      <c r="G1050" s="6">
        <v>139.10761154855641</v>
      </c>
      <c r="H1050" s="6">
        <v>180.11811023622045</v>
      </c>
      <c r="I1050" s="6">
        <v>41.01049868766404</v>
      </c>
      <c r="J1050" s="5">
        <v>323</v>
      </c>
    </row>
    <row r="1051" spans="1:10" x14ac:dyDescent="0.25">
      <c r="A1051" t="s">
        <v>159</v>
      </c>
      <c r="B1051" s="5">
        <v>532763.74</v>
      </c>
      <c r="C1051" s="5">
        <v>4106141.65</v>
      </c>
      <c r="D1051" s="5">
        <v>1320.85</v>
      </c>
      <c r="E1051" t="s">
        <v>11</v>
      </c>
      <c r="F1051" t="s">
        <v>89</v>
      </c>
      <c r="G1051" s="6">
        <v>180.11811023622045</v>
      </c>
      <c r="H1051" s="6">
        <v>240.15748031496062</v>
      </c>
      <c r="I1051" s="6">
        <v>60.039370078740156</v>
      </c>
      <c r="J1051" s="5">
        <v>323</v>
      </c>
    </row>
    <row r="1052" spans="1:10" x14ac:dyDescent="0.25">
      <c r="A1052" t="s">
        <v>159</v>
      </c>
      <c r="B1052" s="5">
        <v>532763.74</v>
      </c>
      <c r="C1052" s="5">
        <v>4106141.65</v>
      </c>
      <c r="D1052" s="5">
        <v>1320.85</v>
      </c>
      <c r="E1052" t="s">
        <v>11</v>
      </c>
      <c r="F1052" t="s">
        <v>160</v>
      </c>
      <c r="G1052" s="6">
        <v>240.15748031496062</v>
      </c>
      <c r="H1052" s="6">
        <v>339.89501312335955</v>
      </c>
      <c r="I1052" s="6">
        <v>99.737532808398939</v>
      </c>
      <c r="J1052" s="5">
        <v>323</v>
      </c>
    </row>
    <row r="1053" spans="1:10" x14ac:dyDescent="0.25">
      <c r="A1053" t="s">
        <v>159</v>
      </c>
      <c r="B1053" s="5">
        <v>532763.74</v>
      </c>
      <c r="C1053" s="5">
        <v>4106141.65</v>
      </c>
      <c r="D1053" s="5">
        <v>1320.85</v>
      </c>
      <c r="E1053" t="s">
        <v>11</v>
      </c>
      <c r="F1053" t="s">
        <v>86</v>
      </c>
      <c r="G1053" s="6">
        <v>339.89501312335955</v>
      </c>
      <c r="H1053" s="6">
        <v>991.14173228346453</v>
      </c>
      <c r="I1053" s="6">
        <v>651.24671916010493</v>
      </c>
      <c r="J1053" s="5">
        <v>323</v>
      </c>
    </row>
    <row r="1054" spans="1:10" x14ac:dyDescent="0.25">
      <c r="A1054" t="s">
        <v>159</v>
      </c>
      <c r="B1054" s="5">
        <v>532763.74</v>
      </c>
      <c r="C1054" s="5">
        <v>4106141.65</v>
      </c>
      <c r="D1054" s="5">
        <v>1320.85</v>
      </c>
      <c r="E1054" t="s">
        <v>11</v>
      </c>
      <c r="F1054" t="s">
        <v>33</v>
      </c>
      <c r="G1054" s="6">
        <v>991.14173228346453</v>
      </c>
      <c r="H1054" s="6">
        <v>1293.9632545931756</v>
      </c>
      <c r="I1054" s="6">
        <v>302.82152230971127</v>
      </c>
      <c r="J1054" s="5">
        <v>323</v>
      </c>
    </row>
    <row r="1055" spans="1:10" x14ac:dyDescent="0.25">
      <c r="A1055" t="s">
        <v>159</v>
      </c>
      <c r="B1055" s="5">
        <v>532763.74</v>
      </c>
      <c r="C1055" s="5">
        <v>4106141.65</v>
      </c>
      <c r="D1055" s="5">
        <v>1320.85</v>
      </c>
      <c r="E1055" t="s">
        <v>11</v>
      </c>
      <c r="F1055" t="s">
        <v>33</v>
      </c>
      <c r="G1055" s="6">
        <v>1293.9632545931756</v>
      </c>
      <c r="H1055" s="6">
        <v>1381.8897637795274</v>
      </c>
      <c r="I1055" s="6">
        <v>87.926509186351709</v>
      </c>
      <c r="J1055" s="5">
        <v>323</v>
      </c>
    </row>
    <row r="1056" spans="1:10" x14ac:dyDescent="0.25">
      <c r="A1056" t="s">
        <v>159</v>
      </c>
      <c r="B1056" s="5">
        <v>532763.74</v>
      </c>
      <c r="C1056" s="5">
        <v>4106141.65</v>
      </c>
      <c r="D1056" s="5">
        <v>1320.85</v>
      </c>
      <c r="E1056" t="s">
        <v>11</v>
      </c>
      <c r="F1056" t="s">
        <v>12</v>
      </c>
      <c r="G1056" s="6">
        <v>1381.8897637795274</v>
      </c>
      <c r="H1056" s="6">
        <v>1441.9291338582677</v>
      </c>
      <c r="I1056" s="6">
        <v>60.039370078740156</v>
      </c>
      <c r="J1056" s="5">
        <v>323</v>
      </c>
    </row>
    <row r="1057" spans="1:10" x14ac:dyDescent="0.25">
      <c r="A1057" t="s">
        <v>159</v>
      </c>
      <c r="B1057" s="5">
        <v>532763.74</v>
      </c>
      <c r="C1057" s="5">
        <v>4106141.65</v>
      </c>
      <c r="D1057" s="5">
        <v>1320.85</v>
      </c>
      <c r="E1057" t="s">
        <v>4</v>
      </c>
      <c r="F1057" t="s">
        <v>80</v>
      </c>
      <c r="G1057" s="6">
        <v>1441.9291338582677</v>
      </c>
      <c r="H1057" s="6">
        <v>1472.1128608923884</v>
      </c>
      <c r="I1057" s="6">
        <v>30.183727034120732</v>
      </c>
      <c r="J1057" s="5">
        <v>323</v>
      </c>
    </row>
    <row r="1058" spans="1:10" x14ac:dyDescent="0.25">
      <c r="A1058" t="s">
        <v>159</v>
      </c>
      <c r="B1058" s="5">
        <v>532763.74</v>
      </c>
      <c r="C1058" s="5">
        <v>4106141.65</v>
      </c>
      <c r="D1058" s="5">
        <v>1320.85</v>
      </c>
      <c r="E1058" t="s">
        <v>4</v>
      </c>
      <c r="F1058" t="s">
        <v>10</v>
      </c>
      <c r="G1058" s="6">
        <v>1472.1128608923884</v>
      </c>
      <c r="H1058" s="6">
        <v>1479.98687664042</v>
      </c>
      <c r="I1058" s="6">
        <v>7.8740157480314954</v>
      </c>
      <c r="J1058" s="5">
        <v>323</v>
      </c>
    </row>
    <row r="1059" spans="1:10" x14ac:dyDescent="0.25">
      <c r="A1059" t="s">
        <v>159</v>
      </c>
      <c r="B1059" s="5">
        <v>532763.74</v>
      </c>
      <c r="C1059" s="5">
        <v>4106141.65</v>
      </c>
      <c r="D1059" s="5">
        <v>1320.85</v>
      </c>
      <c r="E1059" t="s">
        <v>4</v>
      </c>
      <c r="F1059" t="s">
        <v>26</v>
      </c>
      <c r="G1059" s="6">
        <v>1479.98687664042</v>
      </c>
      <c r="H1059" s="6">
        <v>1545.9317585301835</v>
      </c>
      <c r="I1059" s="6">
        <v>65.944881889763778</v>
      </c>
      <c r="J1059" s="5">
        <v>323</v>
      </c>
    </row>
    <row r="1060" spans="1:10" x14ac:dyDescent="0.25">
      <c r="A1060" t="s">
        <v>159</v>
      </c>
      <c r="B1060" s="5">
        <v>532763.74</v>
      </c>
      <c r="C1060" s="5">
        <v>4106141.65</v>
      </c>
      <c r="D1060" s="5">
        <v>1320.85</v>
      </c>
      <c r="E1060" t="s">
        <v>11</v>
      </c>
      <c r="F1060" t="s">
        <v>161</v>
      </c>
      <c r="G1060" s="6">
        <v>1545.9317585301835</v>
      </c>
      <c r="H1060" s="6">
        <v>1605.9711286089239</v>
      </c>
      <c r="I1060" s="6">
        <v>60.039370078740156</v>
      </c>
      <c r="J1060" s="5">
        <v>323</v>
      </c>
    </row>
    <row r="1061" spans="1:10" x14ac:dyDescent="0.25">
      <c r="A1061" t="s">
        <v>159</v>
      </c>
      <c r="B1061" s="5">
        <v>532763.74</v>
      </c>
      <c r="C1061" s="5">
        <v>4106141.65</v>
      </c>
      <c r="D1061" s="5">
        <v>1320.85</v>
      </c>
      <c r="E1061" t="s">
        <v>11</v>
      </c>
      <c r="F1061" t="s">
        <v>161</v>
      </c>
      <c r="G1061" s="6">
        <v>1605.9711286089239</v>
      </c>
      <c r="H1061" s="6">
        <v>1775.9186351706035</v>
      </c>
      <c r="I1061" s="6">
        <v>169.94750656167977</v>
      </c>
      <c r="J1061" s="5">
        <v>323</v>
      </c>
    </row>
    <row r="1062" spans="1:10" x14ac:dyDescent="0.25">
      <c r="A1062" t="s">
        <v>159</v>
      </c>
      <c r="B1062" s="5">
        <v>532763.74</v>
      </c>
      <c r="C1062" s="5">
        <v>4106141.65</v>
      </c>
      <c r="D1062" s="5">
        <v>1320.85</v>
      </c>
      <c r="E1062" t="s">
        <v>4</v>
      </c>
      <c r="F1062" t="s">
        <v>93</v>
      </c>
      <c r="G1062" s="6">
        <v>1775.9186351706035</v>
      </c>
      <c r="H1062" s="6">
        <v>1857.9396325459315</v>
      </c>
      <c r="I1062" s="6">
        <v>82.020997375328079</v>
      </c>
      <c r="J1062" s="5">
        <v>323</v>
      </c>
    </row>
    <row r="1063" spans="1:10" x14ac:dyDescent="0.25">
      <c r="A1063" t="s">
        <v>159</v>
      </c>
      <c r="B1063" s="5">
        <v>532763.74</v>
      </c>
      <c r="C1063" s="5">
        <v>4106141.65</v>
      </c>
      <c r="D1063" s="5">
        <v>1320.85</v>
      </c>
      <c r="E1063" t="s">
        <v>4</v>
      </c>
      <c r="F1063" t="s">
        <v>93</v>
      </c>
      <c r="G1063" s="6">
        <v>1857.9396325459315</v>
      </c>
      <c r="H1063" s="6">
        <v>2000</v>
      </c>
      <c r="I1063" s="6">
        <v>142.06036745406823</v>
      </c>
      <c r="J1063" s="5">
        <v>323</v>
      </c>
    </row>
    <row r="1064" spans="1:10" x14ac:dyDescent="0.25">
      <c r="A1064" t="s">
        <v>196</v>
      </c>
      <c r="B1064" s="5">
        <v>544839.06000000006</v>
      </c>
      <c r="C1064" s="5">
        <v>4116703.06</v>
      </c>
      <c r="D1064" s="5">
        <v>1724.04</v>
      </c>
      <c r="E1064" t="s">
        <v>4</v>
      </c>
      <c r="F1064" t="s">
        <v>120</v>
      </c>
      <c r="G1064" s="6">
        <v>0</v>
      </c>
      <c r="H1064" s="6">
        <v>126</v>
      </c>
      <c r="I1064" s="6">
        <v>126</v>
      </c>
      <c r="J1064" s="5">
        <v>1476</v>
      </c>
    </row>
    <row r="1065" spans="1:10" x14ac:dyDescent="0.25">
      <c r="A1065" t="s">
        <v>196</v>
      </c>
      <c r="B1065" s="5">
        <v>544839.06000000006</v>
      </c>
      <c r="C1065" s="5">
        <v>4116703.06</v>
      </c>
      <c r="D1065" s="5">
        <v>1724.04</v>
      </c>
      <c r="E1065" t="s">
        <v>6</v>
      </c>
      <c r="F1065" t="s">
        <v>85</v>
      </c>
      <c r="G1065" s="6">
        <v>126</v>
      </c>
      <c r="H1065" s="6">
        <v>162</v>
      </c>
      <c r="I1065" s="6">
        <v>35.999999999999993</v>
      </c>
      <c r="J1065" s="5">
        <v>1476</v>
      </c>
    </row>
    <row r="1066" spans="1:10" x14ac:dyDescent="0.25">
      <c r="A1066" t="s">
        <v>196</v>
      </c>
      <c r="B1066" s="5">
        <v>544839.06000000006</v>
      </c>
      <c r="C1066" s="5">
        <v>4116703.06</v>
      </c>
      <c r="D1066" s="5">
        <v>1724.04</v>
      </c>
      <c r="E1066" t="s">
        <v>6</v>
      </c>
      <c r="F1066" t="s">
        <v>7</v>
      </c>
      <c r="G1066" s="6">
        <v>162</v>
      </c>
      <c r="H1066" s="6">
        <v>196</v>
      </c>
      <c r="I1066" s="6">
        <v>34</v>
      </c>
      <c r="J1066" s="5">
        <v>1476</v>
      </c>
    </row>
    <row r="1067" spans="1:10" x14ac:dyDescent="0.25">
      <c r="A1067" t="s">
        <v>196</v>
      </c>
      <c r="B1067" s="5">
        <v>544839.06000000006</v>
      </c>
      <c r="C1067" s="5">
        <v>4116703.06</v>
      </c>
      <c r="D1067" s="5">
        <v>1724.04</v>
      </c>
      <c r="E1067" t="s">
        <v>6</v>
      </c>
      <c r="F1067" t="s">
        <v>7</v>
      </c>
      <c r="G1067" s="6">
        <v>196</v>
      </c>
      <c r="H1067" s="6">
        <v>266</v>
      </c>
      <c r="I1067" s="6">
        <v>69.999999999999986</v>
      </c>
      <c r="J1067" s="5">
        <v>1476</v>
      </c>
    </row>
    <row r="1068" spans="1:10" x14ac:dyDescent="0.25">
      <c r="A1068" t="s">
        <v>196</v>
      </c>
      <c r="B1068" s="5">
        <v>544839.06000000006</v>
      </c>
      <c r="C1068" s="5">
        <v>4116703.06</v>
      </c>
      <c r="D1068" s="5">
        <v>1724.04</v>
      </c>
      <c r="E1068" t="s">
        <v>6</v>
      </c>
      <c r="F1068" t="s">
        <v>130</v>
      </c>
      <c r="G1068" s="6">
        <v>266</v>
      </c>
      <c r="H1068" s="6">
        <v>335</v>
      </c>
      <c r="I1068" s="6">
        <v>68.999999999999986</v>
      </c>
      <c r="J1068" s="5">
        <v>1476</v>
      </c>
    </row>
    <row r="1069" spans="1:10" x14ac:dyDescent="0.25">
      <c r="A1069" t="s">
        <v>196</v>
      </c>
      <c r="B1069" s="5">
        <v>544839.06000000006</v>
      </c>
      <c r="C1069" s="5">
        <v>4116703.06</v>
      </c>
      <c r="D1069" s="5">
        <v>1724.04</v>
      </c>
      <c r="E1069" t="s">
        <v>9</v>
      </c>
      <c r="F1069" t="s">
        <v>170</v>
      </c>
      <c r="G1069" s="6">
        <v>335</v>
      </c>
      <c r="H1069" s="6">
        <v>470</v>
      </c>
      <c r="I1069" s="6">
        <v>135</v>
      </c>
      <c r="J1069" s="5">
        <v>1476</v>
      </c>
    </row>
    <row r="1070" spans="1:10" x14ac:dyDescent="0.25">
      <c r="A1070" t="s">
        <v>196</v>
      </c>
      <c r="B1070" s="5">
        <v>544839.06000000006</v>
      </c>
      <c r="C1070" s="5">
        <v>4116703.06</v>
      </c>
      <c r="D1070" s="5">
        <v>1724.04</v>
      </c>
      <c r="E1070" t="s">
        <v>9</v>
      </c>
      <c r="F1070" t="s">
        <v>5</v>
      </c>
      <c r="G1070" s="6">
        <v>470</v>
      </c>
      <c r="H1070" s="6">
        <v>1044</v>
      </c>
      <c r="I1070" s="6">
        <v>573.99999999999989</v>
      </c>
      <c r="J1070" s="5">
        <v>1476</v>
      </c>
    </row>
    <row r="1071" spans="1:10" x14ac:dyDescent="0.25">
      <c r="A1071" t="s">
        <v>196</v>
      </c>
      <c r="B1071" s="5">
        <v>544839.06000000006</v>
      </c>
      <c r="C1071" s="5">
        <v>4116703.06</v>
      </c>
      <c r="D1071" s="5">
        <v>1724.04</v>
      </c>
      <c r="E1071" t="s">
        <v>9</v>
      </c>
      <c r="F1071" t="s">
        <v>7</v>
      </c>
      <c r="G1071" s="6">
        <v>1044</v>
      </c>
      <c r="H1071" s="6">
        <v>1113.9999999999998</v>
      </c>
      <c r="I1071" s="6">
        <v>69.999999999999986</v>
      </c>
      <c r="J1071" s="5">
        <v>1476</v>
      </c>
    </row>
    <row r="1072" spans="1:10" x14ac:dyDescent="0.25">
      <c r="A1072" t="s">
        <v>196</v>
      </c>
      <c r="B1072" s="5">
        <v>544839.06000000006</v>
      </c>
      <c r="C1072" s="5">
        <v>4116703.06</v>
      </c>
      <c r="D1072" s="5">
        <v>1724.04</v>
      </c>
      <c r="E1072" t="s">
        <v>9</v>
      </c>
      <c r="F1072" t="s">
        <v>10</v>
      </c>
      <c r="G1072" s="6">
        <v>1113.9999999999998</v>
      </c>
      <c r="H1072" s="6">
        <v>1174</v>
      </c>
      <c r="I1072" s="6">
        <v>60</v>
      </c>
      <c r="J1072" s="5">
        <v>1476</v>
      </c>
    </row>
    <row r="1073" spans="1:10" x14ac:dyDescent="0.25">
      <c r="A1073" t="s">
        <v>196</v>
      </c>
      <c r="B1073" s="5">
        <v>544839.06000000006</v>
      </c>
      <c r="C1073" s="5">
        <v>4116703.06</v>
      </c>
      <c r="D1073" s="5">
        <v>1724.04</v>
      </c>
      <c r="E1073" t="s">
        <v>11</v>
      </c>
      <c r="F1073" t="s">
        <v>12</v>
      </c>
      <c r="G1073" s="6">
        <v>1174</v>
      </c>
      <c r="H1073" s="6">
        <v>1320</v>
      </c>
      <c r="I1073" s="6">
        <v>146</v>
      </c>
      <c r="J1073" s="5">
        <v>1476</v>
      </c>
    </row>
    <row r="1074" spans="1:10" x14ac:dyDescent="0.25">
      <c r="A1074" t="s">
        <v>196</v>
      </c>
      <c r="B1074" s="5">
        <v>544839.06000000006</v>
      </c>
      <c r="C1074" s="5">
        <v>4116703.06</v>
      </c>
      <c r="D1074" s="5">
        <v>1724.04</v>
      </c>
      <c r="E1074" t="s">
        <v>11</v>
      </c>
      <c r="F1074" t="s">
        <v>12</v>
      </c>
      <c r="G1074" s="6">
        <v>1320</v>
      </c>
      <c r="H1074" s="6">
        <v>1336</v>
      </c>
      <c r="I1074" s="6">
        <v>16</v>
      </c>
      <c r="J1074" s="5">
        <v>1476</v>
      </c>
    </row>
    <row r="1075" spans="1:10" x14ac:dyDescent="0.25">
      <c r="A1075" t="s">
        <v>196</v>
      </c>
      <c r="B1075" s="5">
        <v>544839.06000000006</v>
      </c>
      <c r="C1075" s="5">
        <v>4116703.06</v>
      </c>
      <c r="D1075" s="5">
        <v>1724.04</v>
      </c>
      <c r="E1075" t="s">
        <v>4</v>
      </c>
      <c r="F1075" t="s">
        <v>5</v>
      </c>
      <c r="G1075" s="6">
        <v>1336</v>
      </c>
      <c r="H1075" s="6">
        <v>1360</v>
      </c>
      <c r="I1075" s="6">
        <v>24</v>
      </c>
      <c r="J1075" s="5">
        <v>1476</v>
      </c>
    </row>
    <row r="1076" spans="1:10" x14ac:dyDescent="0.25">
      <c r="A1076" t="s">
        <v>196</v>
      </c>
      <c r="B1076" s="5">
        <v>544839.06000000006</v>
      </c>
      <c r="C1076" s="5">
        <v>4116703.06</v>
      </c>
      <c r="D1076" s="5">
        <v>1724.04</v>
      </c>
      <c r="E1076" t="s">
        <v>4</v>
      </c>
      <c r="F1076" t="s">
        <v>80</v>
      </c>
      <c r="G1076" s="6">
        <v>1360</v>
      </c>
      <c r="H1076" s="6">
        <v>1409.9999999999998</v>
      </c>
      <c r="I1076" s="6">
        <v>50</v>
      </c>
      <c r="J1076" s="5">
        <v>1476</v>
      </c>
    </row>
    <row r="1077" spans="1:10" x14ac:dyDescent="0.25">
      <c r="A1077" t="s">
        <v>196</v>
      </c>
      <c r="B1077" s="5">
        <v>544839.06000000006</v>
      </c>
      <c r="C1077" s="5">
        <v>4116703.06</v>
      </c>
      <c r="D1077" s="5">
        <v>1724.04</v>
      </c>
      <c r="E1077" t="s">
        <v>4</v>
      </c>
      <c r="F1077" t="s">
        <v>5</v>
      </c>
      <c r="G1077" s="6">
        <v>1409.9999999999998</v>
      </c>
      <c r="H1077" s="6">
        <v>1506</v>
      </c>
      <c r="I1077" s="6">
        <v>96</v>
      </c>
      <c r="J1077" s="5">
        <v>1476</v>
      </c>
    </row>
    <row r="1078" spans="1:10" x14ac:dyDescent="0.25">
      <c r="A1078" t="s">
        <v>196</v>
      </c>
      <c r="B1078" s="5">
        <v>544839.06000000006</v>
      </c>
      <c r="C1078" s="5">
        <v>4116703.06</v>
      </c>
      <c r="D1078" s="5">
        <v>1724.04</v>
      </c>
      <c r="E1078" t="s">
        <v>4</v>
      </c>
      <c r="F1078" t="s">
        <v>7</v>
      </c>
      <c r="G1078" s="6">
        <v>1506</v>
      </c>
      <c r="H1078" s="6">
        <v>1526</v>
      </c>
      <c r="I1078" s="6">
        <v>20</v>
      </c>
      <c r="J1078" s="5">
        <v>1476</v>
      </c>
    </row>
    <row r="1079" spans="1:10" x14ac:dyDescent="0.25">
      <c r="A1079" t="s">
        <v>196</v>
      </c>
      <c r="B1079" s="5">
        <v>544839.06000000006</v>
      </c>
      <c r="C1079" s="5">
        <v>4116703.06</v>
      </c>
      <c r="D1079" s="5">
        <v>1724.04</v>
      </c>
      <c r="E1079" t="s">
        <v>4</v>
      </c>
      <c r="F1079" t="s">
        <v>5</v>
      </c>
      <c r="G1079" s="6">
        <v>1526</v>
      </c>
      <c r="H1079" s="6">
        <v>1550</v>
      </c>
      <c r="I1079" s="6">
        <v>24</v>
      </c>
      <c r="J1079" s="5">
        <v>1476</v>
      </c>
    </row>
    <row r="1080" spans="1:10" x14ac:dyDescent="0.25">
      <c r="A1080" t="s">
        <v>196</v>
      </c>
      <c r="B1080" s="5">
        <v>544839.06000000006</v>
      </c>
      <c r="C1080" s="5">
        <v>4116703.06</v>
      </c>
      <c r="D1080" s="5">
        <v>1724.04</v>
      </c>
      <c r="E1080" t="s">
        <v>4</v>
      </c>
      <c r="F1080" t="s">
        <v>31</v>
      </c>
      <c r="G1080" s="6">
        <v>1550</v>
      </c>
      <c r="H1080" s="6">
        <v>1570</v>
      </c>
      <c r="I1080" s="6">
        <v>20</v>
      </c>
      <c r="J1080" s="5">
        <v>1476</v>
      </c>
    </row>
    <row r="1081" spans="1:10" x14ac:dyDescent="0.25">
      <c r="A1081" t="s">
        <v>196</v>
      </c>
      <c r="B1081" s="5">
        <v>544839.06000000006</v>
      </c>
      <c r="C1081" s="5">
        <v>4116703.06</v>
      </c>
      <c r="D1081" s="5">
        <v>1724.04</v>
      </c>
      <c r="E1081" t="s">
        <v>11</v>
      </c>
      <c r="F1081" t="s">
        <v>12</v>
      </c>
      <c r="G1081" s="6">
        <v>1570</v>
      </c>
      <c r="H1081" s="6">
        <v>1845</v>
      </c>
      <c r="I1081" s="6">
        <v>274.99999999999994</v>
      </c>
      <c r="J1081" s="5">
        <v>1476</v>
      </c>
    </row>
    <row r="1082" spans="1:10" x14ac:dyDescent="0.25">
      <c r="A1082" t="s">
        <v>196</v>
      </c>
      <c r="B1082" s="5">
        <v>544839.06000000006</v>
      </c>
      <c r="C1082" s="5">
        <v>4116703.06</v>
      </c>
      <c r="D1082" s="5">
        <v>1724.04</v>
      </c>
      <c r="E1082" t="s">
        <v>11</v>
      </c>
      <c r="F1082" t="s">
        <v>33</v>
      </c>
      <c r="G1082" s="6">
        <v>1845</v>
      </c>
      <c r="H1082" s="6">
        <v>1935</v>
      </c>
      <c r="I1082" s="6">
        <v>89.999999999999986</v>
      </c>
      <c r="J1082" s="5">
        <v>1476</v>
      </c>
    </row>
    <row r="1083" spans="1:10" x14ac:dyDescent="0.25">
      <c r="A1083" t="s">
        <v>196</v>
      </c>
      <c r="B1083" s="5">
        <v>544839.06000000006</v>
      </c>
      <c r="C1083" s="5">
        <v>4116703.06</v>
      </c>
      <c r="D1083" s="5">
        <v>1724.04</v>
      </c>
      <c r="E1083" t="s">
        <v>11</v>
      </c>
      <c r="F1083" t="s">
        <v>12</v>
      </c>
      <c r="G1083" s="6">
        <v>1935</v>
      </c>
      <c r="H1083" s="6">
        <v>1990</v>
      </c>
      <c r="I1083" s="6">
        <v>54.999999999999993</v>
      </c>
      <c r="J1083" s="5">
        <v>1476</v>
      </c>
    </row>
    <row r="1084" spans="1:10" x14ac:dyDescent="0.25">
      <c r="A1084" t="s">
        <v>196</v>
      </c>
      <c r="B1084" s="5">
        <v>544839.06000000006</v>
      </c>
      <c r="C1084" s="5">
        <v>4116703.06</v>
      </c>
      <c r="D1084" s="5">
        <v>1724.04</v>
      </c>
      <c r="E1084" t="s">
        <v>11</v>
      </c>
      <c r="F1084" t="s">
        <v>12</v>
      </c>
      <c r="G1084" s="6">
        <v>1990</v>
      </c>
      <c r="H1084" s="6">
        <v>2060</v>
      </c>
      <c r="I1084" s="6">
        <v>69.999999999999986</v>
      </c>
      <c r="J1084" s="5">
        <v>1476</v>
      </c>
    </row>
    <row r="1085" spans="1:10" x14ac:dyDescent="0.25">
      <c r="A1085" t="s">
        <v>196</v>
      </c>
      <c r="B1085" s="5">
        <v>544839.06000000006</v>
      </c>
      <c r="C1085" s="5">
        <v>4116703.06</v>
      </c>
      <c r="D1085" s="5">
        <v>1724.04</v>
      </c>
      <c r="E1085" t="s">
        <v>11</v>
      </c>
      <c r="F1085" t="s">
        <v>23</v>
      </c>
      <c r="G1085" s="6">
        <v>2060</v>
      </c>
      <c r="H1085" s="6">
        <v>2120</v>
      </c>
      <c r="I1085" s="6">
        <v>60</v>
      </c>
      <c r="J1085" s="5">
        <v>1476</v>
      </c>
    </row>
    <row r="1086" spans="1:10" x14ac:dyDescent="0.25">
      <c r="A1086" t="s">
        <v>196</v>
      </c>
      <c r="B1086" s="5">
        <v>544839.06000000006</v>
      </c>
      <c r="C1086" s="5">
        <v>4116703.06</v>
      </c>
      <c r="D1086" s="5">
        <v>1724.04</v>
      </c>
      <c r="E1086" t="s">
        <v>11</v>
      </c>
      <c r="F1086" t="s">
        <v>23</v>
      </c>
      <c r="G1086" s="6">
        <v>2120</v>
      </c>
      <c r="H1086" s="6">
        <v>2219.9999999999995</v>
      </c>
      <c r="I1086" s="6">
        <v>100</v>
      </c>
      <c r="J1086" s="5">
        <v>1476</v>
      </c>
    </row>
    <row r="1087" spans="1:10" x14ac:dyDescent="0.25">
      <c r="A1087" t="s">
        <v>196</v>
      </c>
      <c r="B1087" s="5">
        <v>544839.06000000006</v>
      </c>
      <c r="C1087" s="5">
        <v>4116703.06</v>
      </c>
      <c r="D1087" s="5">
        <v>1724.04</v>
      </c>
      <c r="E1087" t="s">
        <v>11</v>
      </c>
      <c r="F1087" t="s">
        <v>12</v>
      </c>
      <c r="G1087" s="6">
        <v>2219.9999999999995</v>
      </c>
      <c r="H1087" s="6">
        <v>2326</v>
      </c>
      <c r="I1087" s="6">
        <v>105.99999999999999</v>
      </c>
      <c r="J1087" s="5">
        <v>1476</v>
      </c>
    </row>
    <row r="1088" spans="1:10" x14ac:dyDescent="0.25">
      <c r="A1088" t="s">
        <v>196</v>
      </c>
      <c r="B1088" s="5">
        <v>544839.06000000006</v>
      </c>
      <c r="C1088" s="5">
        <v>4116703.06</v>
      </c>
      <c r="D1088" s="5">
        <v>1724.04</v>
      </c>
      <c r="E1088" t="s">
        <v>11</v>
      </c>
      <c r="F1088" t="s">
        <v>12</v>
      </c>
      <c r="G1088" s="6">
        <v>2326</v>
      </c>
      <c r="H1088" s="6">
        <v>2360</v>
      </c>
      <c r="I1088" s="6">
        <v>34</v>
      </c>
      <c r="J1088" s="5">
        <v>1476</v>
      </c>
    </row>
    <row r="1089" spans="1:10" x14ac:dyDescent="0.25">
      <c r="A1089" t="s">
        <v>196</v>
      </c>
      <c r="B1089" s="5">
        <v>544839.06000000006</v>
      </c>
      <c r="C1089" s="5">
        <v>4116703.06</v>
      </c>
      <c r="D1089" s="5">
        <v>1724.04</v>
      </c>
      <c r="E1089" t="s">
        <v>11</v>
      </c>
      <c r="F1089" t="s">
        <v>190</v>
      </c>
      <c r="G1089" s="6">
        <v>2360</v>
      </c>
      <c r="H1089" s="6">
        <v>2396</v>
      </c>
      <c r="I1089" s="6">
        <v>35.999999999999993</v>
      </c>
      <c r="J1089" s="5">
        <v>1476</v>
      </c>
    </row>
    <row r="1090" spans="1:10" x14ac:dyDescent="0.25">
      <c r="A1090" t="s">
        <v>196</v>
      </c>
      <c r="B1090" s="5">
        <v>544839.06000000006</v>
      </c>
      <c r="C1090" s="5">
        <v>4116703.06</v>
      </c>
      <c r="D1090" s="5">
        <v>1724.04</v>
      </c>
      <c r="E1090" t="s">
        <v>11</v>
      </c>
      <c r="F1090" t="s">
        <v>197</v>
      </c>
      <c r="G1090" s="6">
        <v>2396</v>
      </c>
      <c r="H1090" s="6">
        <v>2525</v>
      </c>
      <c r="I1090" s="6">
        <v>129</v>
      </c>
      <c r="J1090" s="5">
        <v>1476</v>
      </c>
    </row>
    <row r="1091" spans="1:10" x14ac:dyDescent="0.25">
      <c r="A1091" t="s">
        <v>196</v>
      </c>
      <c r="B1091" s="5">
        <v>544839.06000000006</v>
      </c>
      <c r="C1091" s="5">
        <v>4116703.06</v>
      </c>
      <c r="D1091" s="5">
        <v>1724.04</v>
      </c>
      <c r="E1091" t="s">
        <v>11</v>
      </c>
      <c r="F1091" t="s">
        <v>33</v>
      </c>
      <c r="G1091" s="6">
        <v>2525</v>
      </c>
      <c r="H1091" s="6">
        <v>2580</v>
      </c>
      <c r="I1091" s="6">
        <v>54.999999999999993</v>
      </c>
      <c r="J1091" s="5">
        <v>1476</v>
      </c>
    </row>
    <row r="1092" spans="1:10" x14ac:dyDescent="0.25">
      <c r="A1092" t="s">
        <v>196</v>
      </c>
      <c r="B1092" s="5">
        <v>544839.06000000006</v>
      </c>
      <c r="C1092" s="5">
        <v>4116703.06</v>
      </c>
      <c r="D1092" s="5">
        <v>1724.04</v>
      </c>
      <c r="E1092" t="s">
        <v>9</v>
      </c>
      <c r="F1092" t="s">
        <v>7</v>
      </c>
      <c r="G1092" s="6">
        <v>2580</v>
      </c>
      <c r="H1092" s="6">
        <v>2638</v>
      </c>
      <c r="I1092" s="6">
        <v>58</v>
      </c>
      <c r="J1092" s="5">
        <v>1476</v>
      </c>
    </row>
    <row r="1093" spans="1:10" x14ac:dyDescent="0.25">
      <c r="A1093" t="s">
        <v>196</v>
      </c>
      <c r="B1093" s="5">
        <v>544839.06000000006</v>
      </c>
      <c r="C1093" s="5">
        <v>4116703.06</v>
      </c>
      <c r="D1093" s="5">
        <v>1724.04</v>
      </c>
      <c r="E1093" t="s">
        <v>9</v>
      </c>
      <c r="F1093" t="s">
        <v>158</v>
      </c>
      <c r="G1093" s="6">
        <v>2638</v>
      </c>
      <c r="H1093" s="6">
        <v>2720</v>
      </c>
      <c r="I1093" s="6">
        <v>82</v>
      </c>
      <c r="J1093" s="5">
        <v>1476</v>
      </c>
    </row>
    <row r="1094" spans="1:10" x14ac:dyDescent="0.25">
      <c r="A1094" t="s">
        <v>196</v>
      </c>
      <c r="B1094" s="5">
        <v>544839.06000000006</v>
      </c>
      <c r="C1094" s="5">
        <v>4116703.06</v>
      </c>
      <c r="D1094" s="5">
        <v>1724.04</v>
      </c>
      <c r="E1094" t="s">
        <v>9</v>
      </c>
      <c r="F1094" t="s">
        <v>5</v>
      </c>
      <c r="G1094" s="6">
        <v>2720</v>
      </c>
      <c r="H1094" s="6">
        <v>3052</v>
      </c>
      <c r="I1094" s="6">
        <v>332</v>
      </c>
      <c r="J1094" s="5">
        <v>1476</v>
      </c>
    </row>
    <row r="1095" spans="1:10" x14ac:dyDescent="0.25">
      <c r="A1095" t="s">
        <v>196</v>
      </c>
      <c r="B1095" s="5">
        <v>544839.06000000006</v>
      </c>
      <c r="C1095" s="5">
        <v>4116703.06</v>
      </c>
      <c r="D1095" s="5">
        <v>1724.04</v>
      </c>
      <c r="E1095" t="s">
        <v>11</v>
      </c>
      <c r="F1095" t="s">
        <v>161</v>
      </c>
      <c r="G1095" s="6">
        <v>3052</v>
      </c>
      <c r="H1095" s="6">
        <v>3178</v>
      </c>
      <c r="I1095" s="6">
        <v>126</v>
      </c>
      <c r="J1095" s="5">
        <v>1476</v>
      </c>
    </row>
    <row r="1096" spans="1:10" x14ac:dyDescent="0.25">
      <c r="A1096" t="s">
        <v>196</v>
      </c>
      <c r="B1096" s="5">
        <v>544839.06000000006</v>
      </c>
      <c r="C1096" s="5">
        <v>4116703.06</v>
      </c>
      <c r="D1096" s="5">
        <v>1724.04</v>
      </c>
      <c r="E1096" t="s">
        <v>4</v>
      </c>
      <c r="F1096" t="s">
        <v>93</v>
      </c>
      <c r="G1096" s="6">
        <v>3178</v>
      </c>
      <c r="H1096" s="6">
        <v>3300</v>
      </c>
      <c r="I1096" s="6">
        <v>122</v>
      </c>
      <c r="J1096" s="5">
        <v>1476</v>
      </c>
    </row>
    <row r="1097" spans="1:10" x14ac:dyDescent="0.25">
      <c r="A1097" t="s">
        <v>196</v>
      </c>
      <c r="B1097" s="5">
        <v>544839.06000000006</v>
      </c>
      <c r="C1097" s="5">
        <v>4116703.06</v>
      </c>
      <c r="D1097" s="5">
        <v>1724.04</v>
      </c>
      <c r="E1097" t="s">
        <v>4</v>
      </c>
      <c r="F1097" t="s">
        <v>157</v>
      </c>
      <c r="G1097" s="6">
        <v>3300</v>
      </c>
      <c r="H1097" s="6">
        <v>3379.9999999999995</v>
      </c>
      <c r="I1097" s="6">
        <v>80</v>
      </c>
      <c r="J1097" s="5">
        <v>1476</v>
      </c>
    </row>
    <row r="1098" spans="1:10" x14ac:dyDescent="0.25">
      <c r="A1098" t="s">
        <v>196</v>
      </c>
      <c r="B1098" s="5">
        <v>544839.06000000006</v>
      </c>
      <c r="C1098" s="5">
        <v>4116703.06</v>
      </c>
      <c r="D1098" s="5">
        <v>1724.04</v>
      </c>
      <c r="E1098" t="s">
        <v>4</v>
      </c>
      <c r="F1098" t="s">
        <v>114</v>
      </c>
      <c r="G1098" s="6">
        <v>3379.9999999999995</v>
      </c>
      <c r="H1098" s="6">
        <v>3401.9999999999995</v>
      </c>
      <c r="I1098" s="6">
        <v>21.999999999999996</v>
      </c>
      <c r="J1098" s="5">
        <v>1476</v>
      </c>
    </row>
    <row r="1099" spans="1:10" x14ac:dyDescent="0.25">
      <c r="A1099" t="s">
        <v>196</v>
      </c>
      <c r="B1099" s="5">
        <v>544839.06000000006</v>
      </c>
      <c r="C1099" s="5">
        <v>4116703.06</v>
      </c>
      <c r="D1099" s="5">
        <v>1724.04</v>
      </c>
      <c r="E1099" t="s">
        <v>4</v>
      </c>
      <c r="F1099" t="s">
        <v>93</v>
      </c>
      <c r="G1099" s="6">
        <v>3401.9999999999995</v>
      </c>
      <c r="H1099" s="6">
        <v>3429.9999999999995</v>
      </c>
      <c r="I1099" s="6">
        <v>27.999999999999996</v>
      </c>
      <c r="J1099" s="5">
        <v>1476</v>
      </c>
    </row>
    <row r="1100" spans="1:10" x14ac:dyDescent="0.25">
      <c r="A1100" t="s">
        <v>196</v>
      </c>
      <c r="B1100" s="5">
        <v>544839.06000000006</v>
      </c>
      <c r="C1100" s="5">
        <v>4116703.06</v>
      </c>
      <c r="D1100" s="5">
        <v>1724.04</v>
      </c>
      <c r="E1100" t="s">
        <v>11</v>
      </c>
      <c r="F1100" t="s">
        <v>161</v>
      </c>
      <c r="G1100" s="6">
        <v>3429.9999999999995</v>
      </c>
      <c r="H1100" s="6">
        <v>3503.9999999999995</v>
      </c>
      <c r="I1100" s="6">
        <v>74</v>
      </c>
      <c r="J1100" s="5">
        <v>1476</v>
      </c>
    </row>
    <row r="1101" spans="1:10" x14ac:dyDescent="0.25">
      <c r="A1101" t="s">
        <v>196</v>
      </c>
      <c r="B1101" s="5">
        <v>544839.06000000006</v>
      </c>
      <c r="C1101" s="5">
        <v>4116703.06</v>
      </c>
      <c r="D1101" s="5">
        <v>1724.04</v>
      </c>
      <c r="E1101" t="s">
        <v>11</v>
      </c>
      <c r="F1101" t="s">
        <v>161</v>
      </c>
      <c r="G1101" s="6">
        <v>3503.9999999999995</v>
      </c>
      <c r="H1101" s="6">
        <v>3539.9999999999995</v>
      </c>
      <c r="I1101" s="6">
        <v>35.999999999999993</v>
      </c>
      <c r="J1101" s="5">
        <v>1476</v>
      </c>
    </row>
    <row r="1102" spans="1:10" x14ac:dyDescent="0.25">
      <c r="A1102" t="s">
        <v>196</v>
      </c>
      <c r="B1102" s="5">
        <v>544839.06000000006</v>
      </c>
      <c r="C1102" s="5">
        <v>4116703.06</v>
      </c>
      <c r="D1102" s="5">
        <v>1724.04</v>
      </c>
      <c r="E1102" t="s">
        <v>4</v>
      </c>
      <c r="F1102" t="s">
        <v>93</v>
      </c>
      <c r="G1102" s="6">
        <v>3539.9999999999995</v>
      </c>
      <c r="H1102" s="6">
        <v>3633.9999999999995</v>
      </c>
      <c r="I1102" s="6">
        <v>94</v>
      </c>
      <c r="J1102" s="5">
        <v>1476</v>
      </c>
    </row>
    <row r="1103" spans="1:10" x14ac:dyDescent="0.25">
      <c r="A1103" t="s">
        <v>196</v>
      </c>
      <c r="B1103" s="5">
        <v>544839.06000000006</v>
      </c>
      <c r="C1103" s="5">
        <v>4116703.06</v>
      </c>
      <c r="D1103" s="5">
        <v>1724.04</v>
      </c>
      <c r="E1103" t="s">
        <v>4</v>
      </c>
      <c r="F1103" t="s">
        <v>93</v>
      </c>
      <c r="G1103" s="6">
        <v>3633.9999999999995</v>
      </c>
      <c r="H1103" s="6">
        <v>3692</v>
      </c>
      <c r="I1103" s="6">
        <v>58</v>
      </c>
      <c r="J1103" s="5">
        <v>1476</v>
      </c>
    </row>
    <row r="1104" spans="1:10" x14ac:dyDescent="0.25">
      <c r="A1104" t="s">
        <v>196</v>
      </c>
      <c r="B1104" s="5">
        <v>544839.06000000006</v>
      </c>
      <c r="C1104" s="5">
        <v>4116703.06</v>
      </c>
      <c r="D1104" s="5">
        <v>1724.04</v>
      </c>
      <c r="E1104" t="s">
        <v>4</v>
      </c>
      <c r="F1104" t="s">
        <v>93</v>
      </c>
      <c r="G1104" s="6">
        <v>3692</v>
      </c>
      <c r="H1104" s="6">
        <v>3914</v>
      </c>
      <c r="I1104" s="6">
        <v>221.99999999999997</v>
      </c>
      <c r="J1104" s="5">
        <v>1476</v>
      </c>
    </row>
    <row r="1105" spans="1:10" x14ac:dyDescent="0.25">
      <c r="A1105" t="s">
        <v>196</v>
      </c>
      <c r="B1105" s="5">
        <v>544839.06000000006</v>
      </c>
      <c r="C1105" s="5">
        <v>4116703.06</v>
      </c>
      <c r="D1105" s="5">
        <v>1724.04</v>
      </c>
      <c r="E1105" t="s">
        <v>4</v>
      </c>
      <c r="F1105" t="s">
        <v>93</v>
      </c>
      <c r="G1105" s="6">
        <v>3914</v>
      </c>
      <c r="H1105" s="6">
        <v>4052</v>
      </c>
      <c r="I1105" s="6">
        <v>137.99999999999997</v>
      </c>
      <c r="J1105" s="5">
        <v>1476</v>
      </c>
    </row>
    <row r="1106" spans="1:10" x14ac:dyDescent="0.25">
      <c r="A1106" t="s">
        <v>196</v>
      </c>
      <c r="B1106" s="5">
        <v>544839.06000000006</v>
      </c>
      <c r="C1106" s="5">
        <v>4116703.06</v>
      </c>
      <c r="D1106" s="5">
        <v>1724.04</v>
      </c>
      <c r="E1106" t="s">
        <v>11</v>
      </c>
      <c r="F1106" t="s">
        <v>95</v>
      </c>
      <c r="G1106" s="6">
        <v>4052</v>
      </c>
      <c r="H1106" s="6">
        <v>4108</v>
      </c>
      <c r="I1106" s="6">
        <v>55.999999999999993</v>
      </c>
      <c r="J1106" s="5">
        <v>1476</v>
      </c>
    </row>
    <row r="1107" spans="1:10" x14ac:dyDescent="0.25">
      <c r="A1107" t="s">
        <v>196</v>
      </c>
      <c r="B1107" s="5">
        <v>544839.06000000006</v>
      </c>
      <c r="C1107" s="5">
        <v>4116703.06</v>
      </c>
      <c r="D1107" s="5">
        <v>1724.04</v>
      </c>
      <c r="E1107" t="s">
        <v>11</v>
      </c>
      <c r="F1107" t="s">
        <v>161</v>
      </c>
      <c r="G1107" s="6">
        <v>4108</v>
      </c>
      <c r="H1107" s="6">
        <v>4147.9658792650916</v>
      </c>
      <c r="I1107" s="6">
        <v>39.965879265091857</v>
      </c>
      <c r="J1107" s="5">
        <v>1476</v>
      </c>
    </row>
    <row r="1108" spans="1:10" x14ac:dyDescent="0.25">
      <c r="A1108" t="s">
        <v>201</v>
      </c>
      <c r="B1108" s="5">
        <v>545099.15</v>
      </c>
      <c r="C1108" s="5">
        <v>4114013.57</v>
      </c>
      <c r="D1108" s="5">
        <v>1687.28</v>
      </c>
      <c r="E1108" t="s">
        <v>6</v>
      </c>
      <c r="F1108" t="s">
        <v>7</v>
      </c>
      <c r="G1108" s="6">
        <v>0</v>
      </c>
      <c r="H1108" s="6">
        <v>30</v>
      </c>
      <c r="I1108" s="6">
        <v>30</v>
      </c>
      <c r="J1108" s="5">
        <v>1362</v>
      </c>
    </row>
    <row r="1109" spans="1:10" x14ac:dyDescent="0.25">
      <c r="A1109" t="s">
        <v>201</v>
      </c>
      <c r="B1109" s="5">
        <v>545099.15</v>
      </c>
      <c r="C1109" s="5">
        <v>4114013.57</v>
      </c>
      <c r="D1109" s="5">
        <v>1687.28</v>
      </c>
      <c r="E1109" t="s">
        <v>4</v>
      </c>
      <c r="F1109" t="s">
        <v>114</v>
      </c>
      <c r="G1109" s="6">
        <v>30</v>
      </c>
      <c r="H1109" s="6">
        <v>87.999999999999986</v>
      </c>
      <c r="I1109" s="6">
        <v>58</v>
      </c>
      <c r="J1109" s="5">
        <v>1362</v>
      </c>
    </row>
    <row r="1110" spans="1:10" x14ac:dyDescent="0.25">
      <c r="A1110" t="s">
        <v>201</v>
      </c>
      <c r="B1110" s="5">
        <v>545099.15</v>
      </c>
      <c r="C1110" s="5">
        <v>4114013.57</v>
      </c>
      <c r="D1110" s="5">
        <v>1687.28</v>
      </c>
      <c r="E1110" t="s">
        <v>11</v>
      </c>
      <c r="F1110" t="s">
        <v>12</v>
      </c>
      <c r="G1110" s="6">
        <v>87.999999999999986</v>
      </c>
      <c r="H1110" s="6">
        <v>279.99999999999994</v>
      </c>
      <c r="I1110" s="6">
        <v>192</v>
      </c>
      <c r="J1110" s="5">
        <v>1362</v>
      </c>
    </row>
    <row r="1111" spans="1:10" x14ac:dyDescent="0.25">
      <c r="A1111" t="s">
        <v>201</v>
      </c>
      <c r="B1111" s="5">
        <v>545099.15</v>
      </c>
      <c r="C1111" s="5">
        <v>4114013.57</v>
      </c>
      <c r="D1111" s="5">
        <v>1687.28</v>
      </c>
      <c r="E1111" t="s">
        <v>11</v>
      </c>
      <c r="F1111" t="s">
        <v>12</v>
      </c>
      <c r="G1111" s="6">
        <v>279.99999999999994</v>
      </c>
      <c r="H1111" s="6">
        <v>351.99999999999994</v>
      </c>
      <c r="I1111" s="6">
        <v>71.999999999999986</v>
      </c>
      <c r="J1111" s="5">
        <v>1362</v>
      </c>
    </row>
    <row r="1112" spans="1:10" x14ac:dyDescent="0.25">
      <c r="A1112" t="s">
        <v>201</v>
      </c>
      <c r="B1112" s="5">
        <v>545099.15</v>
      </c>
      <c r="C1112" s="5">
        <v>4114013.57</v>
      </c>
      <c r="D1112" s="5">
        <v>1687.28</v>
      </c>
      <c r="E1112" t="s">
        <v>11</v>
      </c>
      <c r="F1112" t="s">
        <v>52</v>
      </c>
      <c r="G1112" s="6">
        <v>351.99999999999994</v>
      </c>
      <c r="H1112" s="6">
        <v>380</v>
      </c>
      <c r="I1112" s="6">
        <v>27.999999999999996</v>
      </c>
      <c r="J1112" s="5">
        <v>1362</v>
      </c>
    </row>
    <row r="1113" spans="1:10" x14ac:dyDescent="0.25">
      <c r="A1113" t="s">
        <v>201</v>
      </c>
      <c r="B1113" s="5">
        <v>545099.15</v>
      </c>
      <c r="C1113" s="5">
        <v>4114013.57</v>
      </c>
      <c r="D1113" s="5">
        <v>1687.28</v>
      </c>
      <c r="E1113" t="s">
        <v>9</v>
      </c>
      <c r="F1113" t="s">
        <v>8</v>
      </c>
      <c r="G1113" s="6">
        <v>380</v>
      </c>
      <c r="H1113" s="6">
        <v>525</v>
      </c>
      <c r="I1113" s="6">
        <v>145</v>
      </c>
      <c r="J1113" s="5">
        <v>1362</v>
      </c>
    </row>
    <row r="1114" spans="1:10" x14ac:dyDescent="0.25">
      <c r="A1114" t="s">
        <v>201</v>
      </c>
      <c r="B1114" s="5">
        <v>545099.15</v>
      </c>
      <c r="C1114" s="5">
        <v>4114013.57</v>
      </c>
      <c r="D1114" s="5">
        <v>1687.28</v>
      </c>
      <c r="E1114" t="s">
        <v>9</v>
      </c>
      <c r="F1114" t="s">
        <v>202</v>
      </c>
      <c r="G1114" s="6">
        <v>525</v>
      </c>
      <c r="H1114" s="6">
        <v>946</v>
      </c>
      <c r="I1114" s="6">
        <v>420.99999999999994</v>
      </c>
      <c r="J1114" s="5">
        <v>1362</v>
      </c>
    </row>
    <row r="1115" spans="1:10" x14ac:dyDescent="0.25">
      <c r="A1115" t="s">
        <v>201</v>
      </c>
      <c r="B1115" s="5">
        <v>545099.15</v>
      </c>
      <c r="C1115" s="5">
        <v>4114013.57</v>
      </c>
      <c r="D1115" s="5">
        <v>1687.28</v>
      </c>
      <c r="E1115" t="s">
        <v>9</v>
      </c>
      <c r="F1115" t="s">
        <v>5</v>
      </c>
      <c r="G1115" s="6">
        <v>946</v>
      </c>
      <c r="H1115" s="6">
        <v>1074</v>
      </c>
      <c r="I1115" s="6">
        <v>128</v>
      </c>
      <c r="J1115" s="5">
        <v>1362</v>
      </c>
    </row>
    <row r="1116" spans="1:10" x14ac:dyDescent="0.25">
      <c r="A1116" t="s">
        <v>201</v>
      </c>
      <c r="B1116" s="5">
        <v>545099.15</v>
      </c>
      <c r="C1116" s="5">
        <v>4114013.57</v>
      </c>
      <c r="D1116" s="5">
        <v>1687.28</v>
      </c>
      <c r="E1116" t="s">
        <v>4</v>
      </c>
      <c r="F1116" t="s">
        <v>13</v>
      </c>
      <c r="G1116" s="6">
        <v>1074</v>
      </c>
      <c r="H1116" s="6">
        <v>1272</v>
      </c>
      <c r="I1116" s="6">
        <v>198</v>
      </c>
      <c r="J1116" s="5">
        <v>1362</v>
      </c>
    </row>
    <row r="1117" spans="1:10" x14ac:dyDescent="0.25">
      <c r="A1117" t="s">
        <v>201</v>
      </c>
      <c r="B1117" s="5">
        <v>545099.15</v>
      </c>
      <c r="C1117" s="5">
        <v>4114013.57</v>
      </c>
      <c r="D1117" s="5">
        <v>1687.28</v>
      </c>
      <c r="E1117" t="s">
        <v>11</v>
      </c>
      <c r="F1117" t="s">
        <v>12</v>
      </c>
      <c r="G1117" s="6">
        <v>1272</v>
      </c>
      <c r="H1117" s="6">
        <v>1315</v>
      </c>
      <c r="I1117" s="6">
        <v>43</v>
      </c>
      <c r="J1117" s="5">
        <v>1362</v>
      </c>
    </row>
    <row r="1118" spans="1:10" x14ac:dyDescent="0.25">
      <c r="A1118" t="s">
        <v>201</v>
      </c>
      <c r="B1118" s="5">
        <v>545099.15</v>
      </c>
      <c r="C1118" s="5">
        <v>4114013.57</v>
      </c>
      <c r="D1118" s="5">
        <v>1687.28</v>
      </c>
      <c r="E1118" t="s">
        <v>4</v>
      </c>
      <c r="F1118" t="s">
        <v>13</v>
      </c>
      <c r="G1118" s="6">
        <v>1315</v>
      </c>
      <c r="H1118" s="6">
        <v>1375</v>
      </c>
      <c r="I1118" s="6">
        <v>60</v>
      </c>
      <c r="J1118" s="5">
        <v>1362</v>
      </c>
    </row>
    <row r="1119" spans="1:10" x14ac:dyDescent="0.25">
      <c r="A1119" t="s">
        <v>201</v>
      </c>
      <c r="B1119" s="5">
        <v>545099.15</v>
      </c>
      <c r="C1119" s="5">
        <v>4114013.57</v>
      </c>
      <c r="D1119" s="5">
        <v>1687.28</v>
      </c>
      <c r="E1119" t="s">
        <v>11</v>
      </c>
      <c r="F1119" t="s">
        <v>93</v>
      </c>
      <c r="G1119" s="6">
        <v>1375</v>
      </c>
      <c r="H1119" s="6">
        <v>1404</v>
      </c>
      <c r="I1119" s="6">
        <v>29</v>
      </c>
      <c r="J1119" s="5">
        <v>1362</v>
      </c>
    </row>
    <row r="1120" spans="1:10" x14ac:dyDescent="0.25">
      <c r="A1120" t="s">
        <v>201</v>
      </c>
      <c r="B1120" s="5">
        <v>545099.15</v>
      </c>
      <c r="C1120" s="5">
        <v>4114013.57</v>
      </c>
      <c r="D1120" s="5">
        <v>1687.28</v>
      </c>
      <c r="E1120" t="s">
        <v>11</v>
      </c>
      <c r="F1120" t="s">
        <v>203</v>
      </c>
      <c r="G1120" s="6">
        <v>1404</v>
      </c>
      <c r="H1120" s="6">
        <v>1898</v>
      </c>
      <c r="I1120" s="6">
        <v>494</v>
      </c>
      <c r="J1120" s="5">
        <v>1362</v>
      </c>
    </row>
    <row r="1121" spans="1:10" x14ac:dyDescent="0.25">
      <c r="A1121" t="s">
        <v>201</v>
      </c>
      <c r="B1121" s="5">
        <v>545099.15</v>
      </c>
      <c r="C1121" s="5">
        <v>4114013.57</v>
      </c>
      <c r="D1121" s="5">
        <v>1687.28</v>
      </c>
      <c r="E1121" t="s">
        <v>4</v>
      </c>
      <c r="F1121" t="s">
        <v>93</v>
      </c>
      <c r="G1121" s="6">
        <v>1898</v>
      </c>
      <c r="H1121" s="6">
        <v>2512</v>
      </c>
      <c r="I1121" s="6">
        <v>614</v>
      </c>
      <c r="J1121" s="5">
        <v>1362</v>
      </c>
    </row>
    <row r="1122" spans="1:10" x14ac:dyDescent="0.25">
      <c r="A1122" t="s">
        <v>201</v>
      </c>
      <c r="B1122" s="5">
        <v>545099.15</v>
      </c>
      <c r="C1122" s="5">
        <v>4114013.57</v>
      </c>
      <c r="D1122" s="5">
        <v>1687.28</v>
      </c>
      <c r="E1122" t="s">
        <v>4</v>
      </c>
      <c r="F1122" t="s">
        <v>158</v>
      </c>
      <c r="G1122" s="6">
        <v>2512</v>
      </c>
      <c r="H1122" s="6">
        <v>2648</v>
      </c>
      <c r="I1122" s="6">
        <v>136</v>
      </c>
      <c r="J1122" s="5">
        <v>1362</v>
      </c>
    </row>
    <row r="1123" spans="1:10" x14ac:dyDescent="0.25">
      <c r="A1123" t="s">
        <v>201</v>
      </c>
      <c r="B1123" s="5">
        <v>545099.15</v>
      </c>
      <c r="C1123" s="5">
        <v>4114013.57</v>
      </c>
      <c r="D1123" s="5">
        <v>1687.28</v>
      </c>
      <c r="E1123" t="s">
        <v>4</v>
      </c>
      <c r="F1123" t="s">
        <v>93</v>
      </c>
      <c r="G1123" s="6">
        <v>2648</v>
      </c>
      <c r="H1123" s="6">
        <v>2704</v>
      </c>
      <c r="I1123" s="6">
        <v>55.999999999999993</v>
      </c>
      <c r="J1123" s="5">
        <v>1362</v>
      </c>
    </row>
    <row r="1124" spans="1:10" x14ac:dyDescent="0.25">
      <c r="A1124" t="s">
        <v>201</v>
      </c>
      <c r="B1124" s="5">
        <v>545099.15</v>
      </c>
      <c r="C1124" s="5">
        <v>4114013.57</v>
      </c>
      <c r="D1124" s="5">
        <v>1687.28</v>
      </c>
      <c r="E1124" t="s">
        <v>11</v>
      </c>
      <c r="F1124" t="s">
        <v>183</v>
      </c>
      <c r="G1124" s="6">
        <v>2704</v>
      </c>
      <c r="H1124" s="6">
        <v>3100</v>
      </c>
      <c r="I1124" s="6">
        <v>396</v>
      </c>
      <c r="J1124" s="5">
        <v>1362</v>
      </c>
    </row>
    <row r="1125" spans="1:10" x14ac:dyDescent="0.25">
      <c r="A1125" t="s">
        <v>201</v>
      </c>
      <c r="B1125" s="5">
        <v>545099.15</v>
      </c>
      <c r="C1125" s="5">
        <v>4114013.57</v>
      </c>
      <c r="D1125" s="5">
        <v>1687.28</v>
      </c>
      <c r="E1125" t="s">
        <v>4</v>
      </c>
      <c r="F1125" t="s">
        <v>181</v>
      </c>
      <c r="G1125" s="6">
        <v>3100</v>
      </c>
      <c r="H1125" s="6">
        <v>3270</v>
      </c>
      <c r="I1125" s="6">
        <v>170</v>
      </c>
      <c r="J1125" s="5">
        <v>1362</v>
      </c>
    </row>
    <row r="1126" spans="1:10" x14ac:dyDescent="0.25">
      <c r="A1126" t="s">
        <v>201</v>
      </c>
      <c r="B1126" s="5">
        <v>545099.15</v>
      </c>
      <c r="C1126" s="5">
        <v>4114013.57</v>
      </c>
      <c r="D1126" s="5">
        <v>1687.28</v>
      </c>
      <c r="E1126" t="s">
        <v>4</v>
      </c>
      <c r="F1126" t="s">
        <v>204</v>
      </c>
      <c r="G1126" s="6">
        <v>3270</v>
      </c>
      <c r="H1126" s="6">
        <v>3695</v>
      </c>
      <c r="I1126" s="6">
        <v>424.99999999999994</v>
      </c>
      <c r="J1126" s="5">
        <v>1362</v>
      </c>
    </row>
    <row r="1127" spans="1:10" x14ac:dyDescent="0.25">
      <c r="A1127" t="s">
        <v>201</v>
      </c>
      <c r="B1127" s="5">
        <v>545099.15</v>
      </c>
      <c r="C1127" s="5">
        <v>4114013.57</v>
      </c>
      <c r="D1127" s="5">
        <v>1687.28</v>
      </c>
      <c r="E1127" t="s">
        <v>11</v>
      </c>
      <c r="F1127" t="s">
        <v>148</v>
      </c>
      <c r="G1127" s="6">
        <v>3695</v>
      </c>
      <c r="H1127" s="6">
        <v>3788</v>
      </c>
      <c r="I1127" s="6">
        <v>92.999999999999986</v>
      </c>
      <c r="J1127" s="5">
        <v>1362</v>
      </c>
    </row>
    <row r="1128" spans="1:10" x14ac:dyDescent="0.25">
      <c r="A1128" t="s">
        <v>201</v>
      </c>
      <c r="B1128" s="5">
        <v>545099.15</v>
      </c>
      <c r="C1128" s="5">
        <v>4114013.57</v>
      </c>
      <c r="D1128" s="5">
        <v>1687.28</v>
      </c>
      <c r="E1128" t="s">
        <v>11</v>
      </c>
      <c r="F1128" t="s">
        <v>93</v>
      </c>
      <c r="G1128" s="6">
        <v>3788</v>
      </c>
      <c r="H1128" s="6">
        <v>3850</v>
      </c>
      <c r="I1128" s="6">
        <v>62</v>
      </c>
      <c r="J1128" s="5">
        <v>1362</v>
      </c>
    </row>
    <row r="1129" spans="1:10" x14ac:dyDescent="0.25">
      <c r="A1129" t="s">
        <v>201</v>
      </c>
      <c r="B1129" s="5">
        <v>545099.15</v>
      </c>
      <c r="C1129" s="5">
        <v>4114013.57</v>
      </c>
      <c r="D1129" s="5">
        <v>1687.28</v>
      </c>
      <c r="E1129" t="s">
        <v>11</v>
      </c>
      <c r="F1129" t="s">
        <v>93</v>
      </c>
      <c r="G1129" s="6">
        <v>3850</v>
      </c>
      <c r="H1129" s="6">
        <v>3880</v>
      </c>
      <c r="I1129" s="6">
        <v>30</v>
      </c>
      <c r="J1129" s="5">
        <v>1362</v>
      </c>
    </row>
    <row r="1130" spans="1:10" x14ac:dyDescent="0.25">
      <c r="A1130" t="s">
        <v>201</v>
      </c>
      <c r="B1130" s="5">
        <v>545099.15</v>
      </c>
      <c r="C1130" s="5">
        <v>4114013.57</v>
      </c>
      <c r="D1130" s="5">
        <v>1687.28</v>
      </c>
      <c r="E1130" t="s">
        <v>11</v>
      </c>
      <c r="F1130" t="s">
        <v>148</v>
      </c>
      <c r="G1130" s="6">
        <v>3880</v>
      </c>
      <c r="H1130" s="6">
        <v>4068.8976377952754</v>
      </c>
      <c r="I1130" s="6">
        <v>188.89763779527559</v>
      </c>
      <c r="J1130" s="5">
        <v>1362</v>
      </c>
    </row>
    <row r="1131" spans="1:10" x14ac:dyDescent="0.25">
      <c r="A1131" t="s">
        <v>205</v>
      </c>
      <c r="B1131" s="5">
        <v>540102.17000000004</v>
      </c>
      <c r="C1131" s="5">
        <v>4113553.18</v>
      </c>
      <c r="D1131" s="5">
        <v>1577.37</v>
      </c>
      <c r="E1131" t="s">
        <v>16</v>
      </c>
      <c r="F1131" t="s">
        <v>17</v>
      </c>
      <c r="G1131" s="6">
        <v>0</v>
      </c>
      <c r="H1131" s="6">
        <v>20.01312335958005</v>
      </c>
      <c r="I1131" s="6">
        <v>20.01312335958005</v>
      </c>
      <c r="J1131" s="5">
        <v>1010</v>
      </c>
    </row>
    <row r="1132" spans="1:10" x14ac:dyDescent="0.25">
      <c r="A1132" t="s">
        <v>205</v>
      </c>
      <c r="B1132" s="5">
        <v>540102.17000000004</v>
      </c>
      <c r="C1132" s="5">
        <v>4113553.18</v>
      </c>
      <c r="D1132" s="5">
        <v>1577.37</v>
      </c>
      <c r="E1132" t="s">
        <v>6</v>
      </c>
      <c r="F1132" t="s">
        <v>206</v>
      </c>
      <c r="G1132" s="6">
        <v>20.01312335958005</v>
      </c>
      <c r="H1132" s="6">
        <v>150</v>
      </c>
      <c r="I1132" s="6">
        <v>129.98687664041992</v>
      </c>
      <c r="J1132" s="5">
        <v>1010</v>
      </c>
    </row>
    <row r="1133" spans="1:10" x14ac:dyDescent="0.25">
      <c r="A1133" t="s">
        <v>205</v>
      </c>
      <c r="B1133" s="5">
        <v>540102.17000000004</v>
      </c>
      <c r="C1133" s="5">
        <v>4113553.18</v>
      </c>
      <c r="D1133" s="5">
        <v>1577.37</v>
      </c>
      <c r="E1133" t="s">
        <v>9</v>
      </c>
      <c r="F1133" t="s">
        <v>5</v>
      </c>
      <c r="G1133" s="6">
        <v>150</v>
      </c>
      <c r="H1133" s="6">
        <v>366.99999999999994</v>
      </c>
      <c r="I1133" s="6">
        <v>216.99999999999997</v>
      </c>
      <c r="J1133" s="5">
        <v>1010</v>
      </c>
    </row>
    <row r="1134" spans="1:10" x14ac:dyDescent="0.25">
      <c r="A1134" t="s">
        <v>205</v>
      </c>
      <c r="B1134" s="5">
        <v>540102.17000000004</v>
      </c>
      <c r="C1134" s="5">
        <v>4113553.18</v>
      </c>
      <c r="D1134" s="5">
        <v>1577.37</v>
      </c>
      <c r="E1134" t="s">
        <v>9</v>
      </c>
      <c r="F1134" t="s">
        <v>7</v>
      </c>
      <c r="G1134" s="6">
        <v>366.99999999999994</v>
      </c>
      <c r="H1134" s="6">
        <v>404</v>
      </c>
      <c r="I1134" s="6">
        <v>37</v>
      </c>
      <c r="J1134" s="5">
        <v>1010</v>
      </c>
    </row>
    <row r="1135" spans="1:10" x14ac:dyDescent="0.25">
      <c r="A1135" t="s">
        <v>205</v>
      </c>
      <c r="B1135" s="5">
        <v>540102.17000000004</v>
      </c>
      <c r="C1135" s="5">
        <v>4113553.18</v>
      </c>
      <c r="D1135" s="5">
        <v>1577.37</v>
      </c>
      <c r="E1135" t="s">
        <v>6</v>
      </c>
      <c r="F1135" t="s">
        <v>8</v>
      </c>
      <c r="G1135" s="6">
        <v>404</v>
      </c>
      <c r="H1135" s="6">
        <v>485</v>
      </c>
      <c r="I1135" s="6">
        <v>81</v>
      </c>
      <c r="J1135" s="5">
        <v>1010</v>
      </c>
    </row>
    <row r="1136" spans="1:10" x14ac:dyDescent="0.25">
      <c r="A1136" t="s">
        <v>205</v>
      </c>
      <c r="B1136" s="5">
        <v>540102.17000000004</v>
      </c>
      <c r="C1136" s="5">
        <v>4113553.18</v>
      </c>
      <c r="D1136" s="5">
        <v>1577.37</v>
      </c>
      <c r="E1136" t="s">
        <v>11</v>
      </c>
      <c r="F1136" t="s">
        <v>12</v>
      </c>
      <c r="G1136" s="6">
        <v>485</v>
      </c>
      <c r="H1136" s="6">
        <v>516</v>
      </c>
      <c r="I1136" s="6">
        <v>31</v>
      </c>
      <c r="J1136" s="5">
        <v>1010</v>
      </c>
    </row>
    <row r="1137" spans="1:10" x14ac:dyDescent="0.25">
      <c r="A1137" t="s">
        <v>205</v>
      </c>
      <c r="B1137" s="5">
        <v>540102.17000000004</v>
      </c>
      <c r="C1137" s="5">
        <v>4113553.18</v>
      </c>
      <c r="D1137" s="5">
        <v>1577.37</v>
      </c>
      <c r="E1137" t="s">
        <v>9</v>
      </c>
      <c r="F1137" t="s">
        <v>8</v>
      </c>
      <c r="G1137" s="6">
        <v>516</v>
      </c>
      <c r="H1137" s="6">
        <v>546</v>
      </c>
      <c r="I1137" s="6">
        <v>30</v>
      </c>
      <c r="J1137" s="5">
        <v>1010</v>
      </c>
    </row>
    <row r="1138" spans="1:10" x14ac:dyDescent="0.25">
      <c r="A1138" t="s">
        <v>205</v>
      </c>
      <c r="B1138" s="5">
        <v>540102.17000000004</v>
      </c>
      <c r="C1138" s="5">
        <v>4113553.18</v>
      </c>
      <c r="D1138" s="5">
        <v>1577.37</v>
      </c>
      <c r="E1138" t="s">
        <v>11</v>
      </c>
      <c r="F1138" t="s">
        <v>12</v>
      </c>
      <c r="G1138" s="6">
        <v>546</v>
      </c>
      <c r="H1138" s="6">
        <v>604</v>
      </c>
      <c r="I1138" s="6">
        <v>58</v>
      </c>
      <c r="J1138" s="5">
        <v>1010</v>
      </c>
    </row>
    <row r="1139" spans="1:10" x14ac:dyDescent="0.25">
      <c r="A1139" t="s">
        <v>205</v>
      </c>
      <c r="B1139" s="5">
        <v>540102.17000000004</v>
      </c>
      <c r="C1139" s="5">
        <v>4113553.18</v>
      </c>
      <c r="D1139" s="5">
        <v>1577.37</v>
      </c>
      <c r="E1139" t="s">
        <v>9</v>
      </c>
      <c r="F1139" t="s">
        <v>8</v>
      </c>
      <c r="G1139" s="6">
        <v>604</v>
      </c>
      <c r="H1139" s="6">
        <v>620</v>
      </c>
      <c r="I1139" s="6">
        <v>16</v>
      </c>
      <c r="J1139" s="5">
        <v>1010</v>
      </c>
    </row>
    <row r="1140" spans="1:10" x14ac:dyDescent="0.25">
      <c r="A1140" t="s">
        <v>205</v>
      </c>
      <c r="B1140" s="5">
        <v>540102.17000000004</v>
      </c>
      <c r="C1140" s="5">
        <v>4113553.18</v>
      </c>
      <c r="D1140" s="5">
        <v>1577.37</v>
      </c>
      <c r="E1140" t="s">
        <v>11</v>
      </c>
      <c r="F1140" t="s">
        <v>12</v>
      </c>
      <c r="G1140" s="6">
        <v>620</v>
      </c>
      <c r="H1140" s="6">
        <v>1111.9999999999998</v>
      </c>
      <c r="I1140" s="6">
        <v>492</v>
      </c>
      <c r="J1140" s="5">
        <v>1010</v>
      </c>
    </row>
    <row r="1141" spans="1:10" x14ac:dyDescent="0.25">
      <c r="A1141" t="s">
        <v>205</v>
      </c>
      <c r="B1141" s="5">
        <v>540102.17000000004</v>
      </c>
      <c r="C1141" s="5">
        <v>4113553.18</v>
      </c>
      <c r="D1141" s="5">
        <v>1577.37</v>
      </c>
      <c r="E1141" t="s">
        <v>9</v>
      </c>
      <c r="F1141" t="s">
        <v>8</v>
      </c>
      <c r="G1141" s="6">
        <v>1111.9999999999998</v>
      </c>
      <c r="H1141" s="6">
        <v>1135.9999999999998</v>
      </c>
      <c r="I1141" s="6">
        <v>24</v>
      </c>
      <c r="J1141" s="5">
        <v>1010</v>
      </c>
    </row>
    <row r="1142" spans="1:10" x14ac:dyDescent="0.25">
      <c r="A1142" t="s">
        <v>205</v>
      </c>
      <c r="B1142" s="5">
        <v>540102.17000000004</v>
      </c>
      <c r="C1142" s="5">
        <v>4113553.18</v>
      </c>
      <c r="D1142" s="5">
        <v>1577.37</v>
      </c>
      <c r="E1142" t="s">
        <v>11</v>
      </c>
      <c r="F1142" t="s">
        <v>33</v>
      </c>
      <c r="G1142" s="6">
        <v>1135.9999999999998</v>
      </c>
      <c r="H1142" s="6">
        <v>1612</v>
      </c>
      <c r="I1142" s="6">
        <v>476</v>
      </c>
      <c r="J1142" s="5">
        <v>1010</v>
      </c>
    </row>
    <row r="1143" spans="1:10" x14ac:dyDescent="0.25">
      <c r="A1143" t="s">
        <v>205</v>
      </c>
      <c r="B1143" s="5">
        <v>540102.17000000004</v>
      </c>
      <c r="C1143" s="5">
        <v>4113553.18</v>
      </c>
      <c r="D1143" s="5">
        <v>1577.37</v>
      </c>
      <c r="E1143" t="s">
        <v>11</v>
      </c>
      <c r="F1143" t="s">
        <v>117</v>
      </c>
      <c r="G1143" s="6">
        <v>1612</v>
      </c>
      <c r="H1143" s="6">
        <v>1658</v>
      </c>
      <c r="I1143" s="6">
        <v>45.999999999999993</v>
      </c>
      <c r="J1143" s="5">
        <v>1010</v>
      </c>
    </row>
    <row r="1144" spans="1:10" x14ac:dyDescent="0.25">
      <c r="A1144" t="s">
        <v>205</v>
      </c>
      <c r="B1144" s="5">
        <v>540102.17000000004</v>
      </c>
      <c r="C1144" s="5">
        <v>4113553.18</v>
      </c>
      <c r="D1144" s="5">
        <v>1577.37</v>
      </c>
      <c r="E1144" t="s">
        <v>11</v>
      </c>
      <c r="F1144" t="s">
        <v>178</v>
      </c>
      <c r="G1144" s="6">
        <v>1658</v>
      </c>
      <c r="H1144" s="6">
        <v>1791.9999999999998</v>
      </c>
      <c r="I1144" s="6">
        <v>134</v>
      </c>
      <c r="J1144" s="5">
        <v>1010</v>
      </c>
    </row>
    <row r="1145" spans="1:10" x14ac:dyDescent="0.25">
      <c r="A1145" t="s">
        <v>205</v>
      </c>
      <c r="B1145" s="5">
        <v>540102.17000000004</v>
      </c>
      <c r="C1145" s="5">
        <v>4113553.18</v>
      </c>
      <c r="D1145" s="5">
        <v>1577.37</v>
      </c>
      <c r="E1145" t="s">
        <v>9</v>
      </c>
      <c r="F1145" t="s">
        <v>5</v>
      </c>
      <c r="G1145" s="6">
        <v>1791.9999999999998</v>
      </c>
      <c r="H1145" s="6">
        <v>2037</v>
      </c>
      <c r="I1145" s="6">
        <v>245</v>
      </c>
      <c r="J1145" s="5">
        <v>1010</v>
      </c>
    </row>
    <row r="1146" spans="1:10" x14ac:dyDescent="0.25">
      <c r="A1146" t="s">
        <v>205</v>
      </c>
      <c r="B1146" s="5">
        <v>540102.17000000004</v>
      </c>
      <c r="C1146" s="5">
        <v>4113553.18</v>
      </c>
      <c r="D1146" s="5">
        <v>1577.37</v>
      </c>
      <c r="E1146" t="s">
        <v>9</v>
      </c>
      <c r="F1146" t="s">
        <v>19</v>
      </c>
      <c r="G1146" s="6">
        <v>2037</v>
      </c>
      <c r="H1146" s="6">
        <v>2263.9999999999995</v>
      </c>
      <c r="I1146" s="6">
        <v>226.99999999999997</v>
      </c>
      <c r="J1146" s="5">
        <v>1010</v>
      </c>
    </row>
    <row r="1147" spans="1:10" x14ac:dyDescent="0.25">
      <c r="A1147" t="s">
        <v>205</v>
      </c>
      <c r="B1147" s="5">
        <v>540102.17000000004</v>
      </c>
      <c r="C1147" s="5">
        <v>4113553.18</v>
      </c>
      <c r="D1147" s="5">
        <v>1577.37</v>
      </c>
      <c r="E1147" t="s">
        <v>9</v>
      </c>
      <c r="F1147" t="s">
        <v>5</v>
      </c>
      <c r="G1147" s="6">
        <v>2263.9999999999995</v>
      </c>
      <c r="H1147" s="6">
        <v>2404</v>
      </c>
      <c r="I1147" s="6">
        <v>139.99999999999997</v>
      </c>
      <c r="J1147" s="5">
        <v>1010</v>
      </c>
    </row>
    <row r="1148" spans="1:10" x14ac:dyDescent="0.25">
      <c r="A1148" t="s">
        <v>205</v>
      </c>
      <c r="B1148" s="5">
        <v>540102.17000000004</v>
      </c>
      <c r="C1148" s="5">
        <v>4113553.18</v>
      </c>
      <c r="D1148" s="5">
        <v>1577.37</v>
      </c>
      <c r="E1148" t="s">
        <v>9</v>
      </c>
      <c r="F1148" t="s">
        <v>207</v>
      </c>
      <c r="G1148" s="6">
        <v>2404</v>
      </c>
      <c r="H1148" s="6">
        <v>2530</v>
      </c>
      <c r="I1148" s="6">
        <v>126</v>
      </c>
      <c r="J1148" s="5">
        <v>1010</v>
      </c>
    </row>
    <row r="1149" spans="1:10" x14ac:dyDescent="0.25">
      <c r="A1149" t="s">
        <v>205</v>
      </c>
      <c r="B1149" s="5">
        <v>540102.17000000004</v>
      </c>
      <c r="C1149" s="5">
        <v>4113553.18</v>
      </c>
      <c r="D1149" s="5">
        <v>1577.37</v>
      </c>
      <c r="E1149" t="s">
        <v>11</v>
      </c>
      <c r="F1149" t="s">
        <v>157</v>
      </c>
      <c r="G1149" s="6">
        <v>2530</v>
      </c>
      <c r="H1149" s="6">
        <v>2610</v>
      </c>
      <c r="I1149" s="6">
        <v>80</v>
      </c>
      <c r="J1149" s="5">
        <v>1010</v>
      </c>
    </row>
    <row r="1150" spans="1:10" x14ac:dyDescent="0.25">
      <c r="A1150" t="s">
        <v>205</v>
      </c>
      <c r="B1150" s="5">
        <v>540102.17000000004</v>
      </c>
      <c r="C1150" s="5">
        <v>4113553.18</v>
      </c>
      <c r="D1150" s="5">
        <v>1577.37</v>
      </c>
      <c r="E1150" t="s">
        <v>11</v>
      </c>
      <c r="F1150" t="s">
        <v>161</v>
      </c>
      <c r="G1150" s="6">
        <v>2610</v>
      </c>
      <c r="H1150" s="6">
        <v>2726</v>
      </c>
      <c r="I1150" s="6">
        <v>116</v>
      </c>
      <c r="J1150" s="5">
        <v>1010</v>
      </c>
    </row>
    <row r="1151" spans="1:10" x14ac:dyDescent="0.25">
      <c r="A1151" t="s">
        <v>205</v>
      </c>
      <c r="B1151" s="5">
        <v>540102.17000000004</v>
      </c>
      <c r="C1151" s="5">
        <v>4113553.18</v>
      </c>
      <c r="D1151" s="5">
        <v>1577.37</v>
      </c>
      <c r="E1151" t="s">
        <v>11</v>
      </c>
      <c r="F1151" t="s">
        <v>95</v>
      </c>
      <c r="G1151" s="6">
        <v>2726</v>
      </c>
      <c r="H1151" s="6">
        <v>3000</v>
      </c>
      <c r="I1151" s="6">
        <v>273.99999999999994</v>
      </c>
      <c r="J1151" s="5">
        <v>1010</v>
      </c>
    </row>
    <row r="1152" spans="1:10" x14ac:dyDescent="0.25">
      <c r="A1152" t="s">
        <v>208</v>
      </c>
      <c r="B1152" s="5">
        <v>543466.54</v>
      </c>
      <c r="C1152" s="5">
        <v>4110337.86</v>
      </c>
      <c r="D1152" s="5">
        <v>1580.67</v>
      </c>
      <c r="E1152" t="s">
        <v>16</v>
      </c>
      <c r="F1152" t="s">
        <v>17</v>
      </c>
      <c r="G1152" s="6">
        <v>0</v>
      </c>
      <c r="H1152" s="6">
        <v>49.868766404199469</v>
      </c>
      <c r="I1152" s="6">
        <v>49.868766404199469</v>
      </c>
      <c r="J1152" s="5">
        <v>1023</v>
      </c>
    </row>
    <row r="1153" spans="1:10" x14ac:dyDescent="0.25">
      <c r="A1153" t="s">
        <v>208</v>
      </c>
      <c r="B1153" s="5">
        <v>543466.54</v>
      </c>
      <c r="C1153" s="5">
        <v>4110337.86</v>
      </c>
      <c r="D1153" s="5">
        <v>1580.67</v>
      </c>
      <c r="E1153" t="s">
        <v>4</v>
      </c>
      <c r="F1153" t="s">
        <v>5</v>
      </c>
      <c r="G1153" s="6">
        <v>49.868766404199469</v>
      </c>
      <c r="H1153" s="6">
        <v>130</v>
      </c>
      <c r="I1153" s="6">
        <v>80.131233595800524</v>
      </c>
      <c r="J1153" s="5">
        <v>1023</v>
      </c>
    </row>
    <row r="1154" spans="1:10" x14ac:dyDescent="0.25">
      <c r="A1154" t="s">
        <v>208</v>
      </c>
      <c r="B1154" s="5">
        <v>543466.54</v>
      </c>
      <c r="C1154" s="5">
        <v>4110337.86</v>
      </c>
      <c r="D1154" s="5">
        <v>1580.67</v>
      </c>
      <c r="E1154" t="s">
        <v>4</v>
      </c>
      <c r="F1154" t="s">
        <v>5</v>
      </c>
      <c r="G1154" s="6">
        <v>130</v>
      </c>
      <c r="H1154" s="6">
        <v>156</v>
      </c>
      <c r="I1154" s="6">
        <v>26</v>
      </c>
      <c r="J1154" s="5">
        <v>1023</v>
      </c>
    </row>
    <row r="1155" spans="1:10" x14ac:dyDescent="0.25">
      <c r="A1155" t="s">
        <v>208</v>
      </c>
      <c r="B1155" s="5">
        <v>543466.54</v>
      </c>
      <c r="C1155" s="5">
        <v>4110337.86</v>
      </c>
      <c r="D1155" s="5">
        <v>1580.67</v>
      </c>
      <c r="E1155" t="s">
        <v>6</v>
      </c>
      <c r="F1155" t="s">
        <v>209</v>
      </c>
      <c r="G1155" s="6">
        <v>156</v>
      </c>
      <c r="H1155" s="6">
        <v>190</v>
      </c>
      <c r="I1155" s="6">
        <v>34</v>
      </c>
      <c r="J1155" s="5">
        <v>1023</v>
      </c>
    </row>
    <row r="1156" spans="1:10" x14ac:dyDescent="0.25">
      <c r="A1156" t="s">
        <v>208</v>
      </c>
      <c r="B1156" s="5">
        <v>543466.54</v>
      </c>
      <c r="C1156" s="5">
        <v>4110337.86</v>
      </c>
      <c r="D1156" s="5">
        <v>1580.67</v>
      </c>
      <c r="E1156" t="s">
        <v>9</v>
      </c>
      <c r="F1156" t="s">
        <v>7</v>
      </c>
      <c r="G1156" s="6">
        <v>190</v>
      </c>
      <c r="H1156" s="6">
        <v>211.94225721784775</v>
      </c>
      <c r="I1156" s="6">
        <v>21.942257217847768</v>
      </c>
      <c r="J1156" s="5">
        <v>1023</v>
      </c>
    </row>
    <row r="1157" spans="1:10" x14ac:dyDescent="0.25">
      <c r="A1157" t="s">
        <v>208</v>
      </c>
      <c r="B1157" s="5">
        <v>543466.54</v>
      </c>
      <c r="C1157" s="5">
        <v>4110337.86</v>
      </c>
      <c r="D1157" s="5">
        <v>1580.67</v>
      </c>
      <c r="E1157" t="s">
        <v>6</v>
      </c>
      <c r="F1157" t="s">
        <v>210</v>
      </c>
      <c r="G1157" s="6">
        <v>211.94225721784775</v>
      </c>
      <c r="H1157" s="6">
        <v>236</v>
      </c>
      <c r="I1157" s="6">
        <v>24.057742782152229</v>
      </c>
      <c r="J1157" s="5">
        <v>1023</v>
      </c>
    </row>
    <row r="1158" spans="1:10" x14ac:dyDescent="0.25">
      <c r="A1158" t="s">
        <v>208</v>
      </c>
      <c r="B1158" s="5">
        <v>543466.54</v>
      </c>
      <c r="C1158" s="5">
        <v>4110337.86</v>
      </c>
      <c r="D1158" s="5">
        <v>1580.67</v>
      </c>
      <c r="E1158" t="s">
        <v>6</v>
      </c>
      <c r="F1158" t="s">
        <v>7</v>
      </c>
      <c r="G1158" s="6">
        <v>236</v>
      </c>
      <c r="H1158" s="6">
        <v>253</v>
      </c>
      <c r="I1158" s="6">
        <v>17</v>
      </c>
      <c r="J1158" s="5">
        <v>1023</v>
      </c>
    </row>
    <row r="1159" spans="1:10" x14ac:dyDescent="0.25">
      <c r="A1159" t="s">
        <v>208</v>
      </c>
      <c r="B1159" s="5">
        <v>543466.54</v>
      </c>
      <c r="C1159" s="5">
        <v>4110337.86</v>
      </c>
      <c r="D1159" s="5">
        <v>1580.67</v>
      </c>
      <c r="E1159" t="s">
        <v>11</v>
      </c>
      <c r="F1159" t="s">
        <v>211</v>
      </c>
      <c r="G1159" s="6">
        <v>253</v>
      </c>
      <c r="H1159" s="6">
        <v>386</v>
      </c>
      <c r="I1159" s="6">
        <v>133</v>
      </c>
      <c r="J1159" s="5">
        <v>1023</v>
      </c>
    </row>
    <row r="1160" spans="1:10" x14ac:dyDescent="0.25">
      <c r="A1160" t="s">
        <v>208</v>
      </c>
      <c r="B1160" s="5">
        <v>543466.54</v>
      </c>
      <c r="C1160" s="5">
        <v>4110337.86</v>
      </c>
      <c r="D1160" s="5">
        <v>1580.67</v>
      </c>
      <c r="E1160" t="s">
        <v>11</v>
      </c>
      <c r="F1160" t="s">
        <v>12</v>
      </c>
      <c r="G1160" s="6">
        <v>386</v>
      </c>
      <c r="H1160" s="6">
        <v>743.11023622047242</v>
      </c>
      <c r="I1160" s="6">
        <v>357.11023622047242</v>
      </c>
      <c r="J1160" s="5">
        <v>1023</v>
      </c>
    </row>
    <row r="1161" spans="1:10" x14ac:dyDescent="0.25">
      <c r="A1161" t="s">
        <v>208</v>
      </c>
      <c r="B1161" s="5">
        <v>543466.54</v>
      </c>
      <c r="C1161" s="5">
        <v>4110337.86</v>
      </c>
      <c r="D1161" s="5">
        <v>1580.67</v>
      </c>
      <c r="E1161" t="s">
        <v>11</v>
      </c>
      <c r="F1161" t="s">
        <v>12</v>
      </c>
      <c r="G1161" s="6">
        <v>743.11023622047242</v>
      </c>
      <c r="H1161" s="6">
        <v>1070</v>
      </c>
      <c r="I1161" s="6">
        <v>326.88976377952753</v>
      </c>
      <c r="J1161" s="5">
        <v>1023</v>
      </c>
    </row>
    <row r="1162" spans="1:10" x14ac:dyDescent="0.25">
      <c r="A1162" t="s">
        <v>208</v>
      </c>
      <c r="B1162" s="5">
        <v>543466.54</v>
      </c>
      <c r="C1162" s="5">
        <v>4110337.86</v>
      </c>
      <c r="D1162" s="5">
        <v>1580.67</v>
      </c>
      <c r="E1162" t="s">
        <v>11</v>
      </c>
      <c r="F1162" t="s">
        <v>93</v>
      </c>
      <c r="G1162" s="6">
        <v>1070</v>
      </c>
      <c r="H1162" s="6">
        <v>1209.9737532808399</v>
      </c>
      <c r="I1162" s="6">
        <v>139.9737532808399</v>
      </c>
      <c r="J1162" s="5">
        <v>1023</v>
      </c>
    </row>
    <row r="1163" spans="1:10" x14ac:dyDescent="0.25">
      <c r="A1163" t="s">
        <v>208</v>
      </c>
      <c r="B1163" s="5">
        <v>543466.54</v>
      </c>
      <c r="C1163" s="5">
        <v>4110337.86</v>
      </c>
      <c r="D1163" s="5">
        <v>1580.67</v>
      </c>
      <c r="E1163" t="s">
        <v>4</v>
      </c>
      <c r="F1163" t="s">
        <v>93</v>
      </c>
      <c r="G1163" s="6">
        <v>1209.9737532808399</v>
      </c>
      <c r="H1163" s="6">
        <v>1279</v>
      </c>
      <c r="I1163" s="6">
        <v>69.026246719160099</v>
      </c>
      <c r="J1163" s="5">
        <v>1023</v>
      </c>
    </row>
    <row r="1164" spans="1:10" x14ac:dyDescent="0.25">
      <c r="A1164" t="s">
        <v>208</v>
      </c>
      <c r="B1164" s="5">
        <v>543466.54</v>
      </c>
      <c r="C1164" s="5">
        <v>4110337.86</v>
      </c>
      <c r="D1164" s="5">
        <v>1580.67</v>
      </c>
      <c r="E1164" t="s">
        <v>4</v>
      </c>
      <c r="F1164" t="s">
        <v>93</v>
      </c>
      <c r="G1164" s="6">
        <v>1279</v>
      </c>
      <c r="H1164" s="6">
        <v>1351</v>
      </c>
      <c r="I1164" s="6">
        <v>71.999999999999986</v>
      </c>
      <c r="J1164" s="5">
        <v>1023</v>
      </c>
    </row>
    <row r="1165" spans="1:10" x14ac:dyDescent="0.25">
      <c r="A1165" t="s">
        <v>208</v>
      </c>
      <c r="B1165" s="5">
        <v>543466.54</v>
      </c>
      <c r="C1165" s="5">
        <v>4110337.86</v>
      </c>
      <c r="D1165" s="5">
        <v>1580.67</v>
      </c>
      <c r="E1165" t="s">
        <v>4</v>
      </c>
      <c r="F1165" t="s">
        <v>93</v>
      </c>
      <c r="G1165" s="6">
        <v>1351</v>
      </c>
      <c r="H1165" s="6">
        <v>1890</v>
      </c>
      <c r="I1165" s="6">
        <v>539</v>
      </c>
      <c r="J1165" s="5">
        <v>1023</v>
      </c>
    </row>
    <row r="1166" spans="1:10" x14ac:dyDescent="0.25">
      <c r="A1166" t="s">
        <v>208</v>
      </c>
      <c r="B1166" s="5">
        <v>543466.54</v>
      </c>
      <c r="C1166" s="5">
        <v>4110337.86</v>
      </c>
      <c r="D1166" s="5">
        <v>1580.67</v>
      </c>
      <c r="E1166" t="s">
        <v>4</v>
      </c>
      <c r="F1166" t="s">
        <v>93</v>
      </c>
      <c r="G1166" s="6">
        <v>1890</v>
      </c>
      <c r="H1166" s="6">
        <v>2126</v>
      </c>
      <c r="I1166" s="6">
        <v>236</v>
      </c>
      <c r="J1166" s="5">
        <v>1023</v>
      </c>
    </row>
    <row r="1167" spans="1:10" x14ac:dyDescent="0.25">
      <c r="A1167" t="s">
        <v>208</v>
      </c>
      <c r="B1167" s="5">
        <v>543466.54</v>
      </c>
      <c r="C1167" s="5">
        <v>4110337.86</v>
      </c>
      <c r="D1167" s="5">
        <v>1580.67</v>
      </c>
      <c r="E1167" t="s">
        <v>4</v>
      </c>
      <c r="F1167" t="s">
        <v>93</v>
      </c>
      <c r="G1167" s="6">
        <v>2126</v>
      </c>
      <c r="H1167" s="6">
        <v>2313.9999999999995</v>
      </c>
      <c r="I1167" s="6">
        <v>188</v>
      </c>
      <c r="J1167" s="5">
        <v>1023</v>
      </c>
    </row>
    <row r="1168" spans="1:10" x14ac:dyDescent="0.25">
      <c r="A1168" t="s">
        <v>208</v>
      </c>
      <c r="B1168" s="5">
        <v>543466.54</v>
      </c>
      <c r="C1168" s="5">
        <v>4110337.86</v>
      </c>
      <c r="D1168" s="5">
        <v>1580.67</v>
      </c>
      <c r="E1168" t="s">
        <v>4</v>
      </c>
      <c r="F1168" t="s">
        <v>93</v>
      </c>
      <c r="G1168" s="6">
        <v>2313.9999999999995</v>
      </c>
      <c r="H1168" s="6">
        <v>2377.9855643044616</v>
      </c>
      <c r="I1168" s="6">
        <v>63.985564304461938</v>
      </c>
      <c r="J1168" s="5">
        <v>1023</v>
      </c>
    </row>
    <row r="1169" spans="1:10" x14ac:dyDescent="0.25">
      <c r="A1169" t="s">
        <v>212</v>
      </c>
      <c r="B1169" s="5">
        <v>542769.37</v>
      </c>
      <c r="C1169" s="5">
        <v>4115426.92</v>
      </c>
      <c r="D1169" s="5">
        <v>1635.25</v>
      </c>
      <c r="E1169" t="s">
        <v>16</v>
      </c>
      <c r="F1169" t="s">
        <v>17</v>
      </c>
      <c r="G1169" s="6">
        <v>0</v>
      </c>
      <c r="H1169" s="6">
        <v>45.999999999999993</v>
      </c>
      <c r="I1169" s="6">
        <v>45.999999999999993</v>
      </c>
      <c r="J1169" s="5">
        <v>1187</v>
      </c>
    </row>
    <row r="1170" spans="1:10" x14ac:dyDescent="0.25">
      <c r="A1170" t="s">
        <v>212</v>
      </c>
      <c r="B1170" s="5">
        <v>542769.37</v>
      </c>
      <c r="C1170" s="5">
        <v>4115426.92</v>
      </c>
      <c r="D1170" s="5">
        <v>1635.25</v>
      </c>
      <c r="E1170" t="s">
        <v>11</v>
      </c>
      <c r="F1170" t="s">
        <v>12</v>
      </c>
      <c r="G1170" s="6">
        <v>45.999999999999993</v>
      </c>
      <c r="H1170" s="6">
        <v>130</v>
      </c>
      <c r="I1170" s="6">
        <v>84</v>
      </c>
      <c r="J1170" s="5">
        <v>1187</v>
      </c>
    </row>
    <row r="1171" spans="1:10" x14ac:dyDescent="0.25">
      <c r="A1171" t="s">
        <v>212</v>
      </c>
      <c r="B1171" s="5">
        <v>542769.37</v>
      </c>
      <c r="C1171" s="5">
        <v>4115426.92</v>
      </c>
      <c r="D1171" s="5">
        <v>1635.25</v>
      </c>
      <c r="E1171" t="s">
        <v>11</v>
      </c>
      <c r="F1171" t="s">
        <v>52</v>
      </c>
      <c r="G1171" s="6">
        <v>130</v>
      </c>
      <c r="H1171" s="6">
        <v>219.99999999999997</v>
      </c>
      <c r="I1171" s="6">
        <v>89.999999999999986</v>
      </c>
      <c r="J1171" s="5">
        <v>1187</v>
      </c>
    </row>
    <row r="1172" spans="1:10" x14ac:dyDescent="0.25">
      <c r="A1172" t="s">
        <v>212</v>
      </c>
      <c r="B1172" s="5">
        <v>542769.37</v>
      </c>
      <c r="C1172" s="5">
        <v>4115426.92</v>
      </c>
      <c r="D1172" s="5">
        <v>1635.25</v>
      </c>
      <c r="E1172" t="s">
        <v>9</v>
      </c>
      <c r="F1172" t="s">
        <v>8</v>
      </c>
      <c r="G1172" s="6">
        <v>219.99999999999997</v>
      </c>
      <c r="H1172" s="6">
        <v>330</v>
      </c>
      <c r="I1172" s="6">
        <v>109.99999999999999</v>
      </c>
      <c r="J1172" s="5">
        <v>1187</v>
      </c>
    </row>
    <row r="1173" spans="1:10" x14ac:dyDescent="0.25">
      <c r="A1173" t="s">
        <v>212</v>
      </c>
      <c r="B1173" s="5">
        <v>542769.37</v>
      </c>
      <c r="C1173" s="5">
        <v>4115426.92</v>
      </c>
      <c r="D1173" s="5">
        <v>1635.25</v>
      </c>
      <c r="E1173" t="s">
        <v>9</v>
      </c>
      <c r="F1173" t="s">
        <v>10</v>
      </c>
      <c r="G1173" s="6">
        <v>330</v>
      </c>
      <c r="H1173" s="6">
        <v>580</v>
      </c>
      <c r="I1173" s="6">
        <v>250</v>
      </c>
      <c r="J1173" s="5">
        <v>1187</v>
      </c>
    </row>
    <row r="1174" spans="1:10" x14ac:dyDescent="0.25">
      <c r="A1174" t="s">
        <v>212</v>
      </c>
      <c r="B1174" s="5">
        <v>542769.37</v>
      </c>
      <c r="C1174" s="5">
        <v>4115426.92</v>
      </c>
      <c r="D1174" s="5">
        <v>1635.25</v>
      </c>
      <c r="E1174" t="s">
        <v>9</v>
      </c>
      <c r="F1174" t="s">
        <v>158</v>
      </c>
      <c r="G1174" s="6">
        <v>580</v>
      </c>
      <c r="H1174" s="6">
        <v>625</v>
      </c>
      <c r="I1174" s="6">
        <v>44.999999999999993</v>
      </c>
      <c r="J1174" s="5">
        <v>1187</v>
      </c>
    </row>
    <row r="1175" spans="1:10" x14ac:dyDescent="0.25">
      <c r="A1175" t="s">
        <v>212</v>
      </c>
      <c r="B1175" s="5">
        <v>542769.37</v>
      </c>
      <c r="C1175" s="5">
        <v>4115426.92</v>
      </c>
      <c r="D1175" s="5">
        <v>1635.25</v>
      </c>
      <c r="E1175" t="s">
        <v>11</v>
      </c>
      <c r="F1175" t="s">
        <v>213</v>
      </c>
      <c r="G1175" s="6">
        <v>625</v>
      </c>
      <c r="H1175" s="6">
        <v>667</v>
      </c>
      <c r="I1175" s="6">
        <v>42</v>
      </c>
      <c r="J1175" s="5">
        <v>1187</v>
      </c>
    </row>
    <row r="1176" spans="1:10" x14ac:dyDescent="0.25">
      <c r="A1176" t="s">
        <v>212</v>
      </c>
      <c r="B1176" s="5">
        <v>542769.37</v>
      </c>
      <c r="C1176" s="5">
        <v>4115426.92</v>
      </c>
      <c r="D1176" s="5">
        <v>1635.25</v>
      </c>
      <c r="E1176" t="s">
        <v>11</v>
      </c>
      <c r="F1176" t="s">
        <v>12</v>
      </c>
      <c r="G1176" s="6">
        <v>667</v>
      </c>
      <c r="H1176" s="6">
        <v>894.99999999999989</v>
      </c>
      <c r="I1176" s="6">
        <v>227.99999999999997</v>
      </c>
      <c r="J1176" s="5">
        <v>1187</v>
      </c>
    </row>
    <row r="1177" spans="1:10" x14ac:dyDescent="0.25">
      <c r="A1177" t="s">
        <v>212</v>
      </c>
      <c r="B1177" s="5">
        <v>542769.37</v>
      </c>
      <c r="C1177" s="5">
        <v>4115426.92</v>
      </c>
      <c r="D1177" s="5">
        <v>1635.25</v>
      </c>
      <c r="E1177" t="s">
        <v>11</v>
      </c>
      <c r="F1177" t="s">
        <v>12</v>
      </c>
      <c r="G1177" s="6">
        <v>894.99999999999989</v>
      </c>
      <c r="H1177" s="6">
        <v>1104.9999999999998</v>
      </c>
      <c r="I1177" s="6">
        <v>209.99999999999997</v>
      </c>
      <c r="J1177" s="5">
        <v>1187</v>
      </c>
    </row>
    <row r="1178" spans="1:10" x14ac:dyDescent="0.25">
      <c r="A1178" t="s">
        <v>212</v>
      </c>
      <c r="B1178" s="5">
        <v>542769.37</v>
      </c>
      <c r="C1178" s="5">
        <v>4115426.92</v>
      </c>
      <c r="D1178" s="5">
        <v>1635.25</v>
      </c>
      <c r="E1178" t="s">
        <v>11</v>
      </c>
      <c r="F1178" t="s">
        <v>12</v>
      </c>
      <c r="G1178" s="6">
        <v>1104.9999999999998</v>
      </c>
      <c r="H1178" s="6">
        <v>1266</v>
      </c>
      <c r="I1178" s="6">
        <v>161</v>
      </c>
      <c r="J1178" s="5">
        <v>1187</v>
      </c>
    </row>
    <row r="1179" spans="1:10" x14ac:dyDescent="0.25">
      <c r="A1179" t="s">
        <v>212</v>
      </c>
      <c r="B1179" s="5">
        <v>542769.37</v>
      </c>
      <c r="C1179" s="5">
        <v>4115426.92</v>
      </c>
      <c r="D1179" s="5">
        <v>1635.25</v>
      </c>
      <c r="E1179" t="s">
        <v>11</v>
      </c>
      <c r="F1179" t="s">
        <v>12</v>
      </c>
      <c r="G1179" s="6">
        <v>1266</v>
      </c>
      <c r="H1179" s="6">
        <v>1303</v>
      </c>
      <c r="I1179" s="6">
        <v>37</v>
      </c>
      <c r="J1179" s="5">
        <v>1187</v>
      </c>
    </row>
    <row r="1180" spans="1:10" x14ac:dyDescent="0.25">
      <c r="A1180" t="s">
        <v>212</v>
      </c>
      <c r="B1180" s="5">
        <v>542769.37</v>
      </c>
      <c r="C1180" s="5">
        <v>4115426.92</v>
      </c>
      <c r="D1180" s="5">
        <v>1635.25</v>
      </c>
      <c r="E1180" t="s">
        <v>9</v>
      </c>
      <c r="F1180" t="s">
        <v>214</v>
      </c>
      <c r="G1180" s="6">
        <v>1303</v>
      </c>
      <c r="H1180" s="6">
        <v>1375</v>
      </c>
      <c r="I1180" s="6">
        <v>71.999999999999986</v>
      </c>
      <c r="J1180" s="5">
        <v>1187</v>
      </c>
    </row>
    <row r="1181" spans="1:10" x14ac:dyDescent="0.25">
      <c r="A1181" t="s">
        <v>212</v>
      </c>
      <c r="B1181" s="5">
        <v>542769.37</v>
      </c>
      <c r="C1181" s="5">
        <v>4115426.92</v>
      </c>
      <c r="D1181" s="5">
        <v>1635.25</v>
      </c>
      <c r="E1181" t="s">
        <v>9</v>
      </c>
      <c r="F1181" t="s">
        <v>5</v>
      </c>
      <c r="G1181" s="6">
        <v>1375</v>
      </c>
      <c r="H1181" s="6">
        <v>1515</v>
      </c>
      <c r="I1181" s="6">
        <v>139.99999999999997</v>
      </c>
      <c r="J1181" s="5">
        <v>1187</v>
      </c>
    </row>
    <row r="1182" spans="1:10" x14ac:dyDescent="0.25">
      <c r="A1182" t="s">
        <v>212</v>
      </c>
      <c r="B1182" s="5">
        <v>542769.37</v>
      </c>
      <c r="C1182" s="5">
        <v>4115426.92</v>
      </c>
      <c r="D1182" s="5">
        <v>1635.25</v>
      </c>
      <c r="E1182" t="s">
        <v>9</v>
      </c>
      <c r="F1182" t="s">
        <v>215</v>
      </c>
      <c r="G1182" s="6">
        <v>1515</v>
      </c>
      <c r="H1182" s="6">
        <v>1580</v>
      </c>
      <c r="I1182" s="6">
        <v>65</v>
      </c>
      <c r="J1182" s="5">
        <v>1187</v>
      </c>
    </row>
    <row r="1183" spans="1:10" x14ac:dyDescent="0.25">
      <c r="A1183" t="s">
        <v>212</v>
      </c>
      <c r="B1183" s="5">
        <v>542769.37</v>
      </c>
      <c r="C1183" s="5">
        <v>4115426.92</v>
      </c>
      <c r="D1183" s="5">
        <v>1635.25</v>
      </c>
      <c r="E1183" t="s">
        <v>9</v>
      </c>
      <c r="F1183" t="s">
        <v>8</v>
      </c>
      <c r="G1183" s="6">
        <v>1580</v>
      </c>
      <c r="H1183" s="6">
        <v>1729.9999999999998</v>
      </c>
      <c r="I1183" s="6">
        <v>150</v>
      </c>
      <c r="J1183" s="5">
        <v>1187</v>
      </c>
    </row>
    <row r="1184" spans="1:10" x14ac:dyDescent="0.25">
      <c r="A1184" t="s">
        <v>212</v>
      </c>
      <c r="B1184" s="5">
        <v>542769.37</v>
      </c>
      <c r="C1184" s="5">
        <v>4115426.92</v>
      </c>
      <c r="D1184" s="5">
        <v>1635.25</v>
      </c>
      <c r="E1184" t="s">
        <v>9</v>
      </c>
      <c r="F1184" t="s">
        <v>116</v>
      </c>
      <c r="G1184" s="6">
        <v>1729.9999999999998</v>
      </c>
      <c r="H1184" s="6">
        <v>1750.9999999999998</v>
      </c>
      <c r="I1184" s="6">
        <v>21</v>
      </c>
      <c r="J1184" s="5">
        <v>1187</v>
      </c>
    </row>
    <row r="1185" spans="1:10" x14ac:dyDescent="0.25">
      <c r="A1185" t="s">
        <v>212</v>
      </c>
      <c r="B1185" s="5">
        <v>542769.37</v>
      </c>
      <c r="C1185" s="5">
        <v>4115426.92</v>
      </c>
      <c r="D1185" s="5">
        <v>1635.25</v>
      </c>
      <c r="E1185" t="s">
        <v>11</v>
      </c>
      <c r="F1185" t="s">
        <v>12</v>
      </c>
      <c r="G1185" s="6">
        <v>1750.9999999999998</v>
      </c>
      <c r="H1185" s="6">
        <v>1789.9999999999998</v>
      </c>
      <c r="I1185" s="6">
        <v>39</v>
      </c>
      <c r="J1185" s="5">
        <v>1187</v>
      </c>
    </row>
    <row r="1186" spans="1:10" x14ac:dyDescent="0.25">
      <c r="A1186" t="s">
        <v>212</v>
      </c>
      <c r="B1186" s="5">
        <v>542769.37</v>
      </c>
      <c r="C1186" s="5">
        <v>4115426.92</v>
      </c>
      <c r="D1186" s="5">
        <v>1635.25</v>
      </c>
      <c r="E1186" t="s">
        <v>11</v>
      </c>
      <c r="F1186" t="s">
        <v>12</v>
      </c>
      <c r="G1186" s="6">
        <v>1789.9999999999998</v>
      </c>
      <c r="H1186" s="6">
        <v>1826.9999999999998</v>
      </c>
      <c r="I1186" s="6">
        <v>37</v>
      </c>
      <c r="J1186" s="5">
        <v>1187</v>
      </c>
    </row>
    <row r="1187" spans="1:10" x14ac:dyDescent="0.25">
      <c r="A1187" t="s">
        <v>212</v>
      </c>
      <c r="B1187" s="5">
        <v>542769.37</v>
      </c>
      <c r="C1187" s="5">
        <v>4115426.92</v>
      </c>
      <c r="D1187" s="5">
        <v>1635.25</v>
      </c>
      <c r="E1187" t="s">
        <v>9</v>
      </c>
      <c r="F1187" t="s">
        <v>123</v>
      </c>
      <c r="G1187" s="6">
        <v>1826.9999999999998</v>
      </c>
      <c r="H1187" s="6">
        <v>2015</v>
      </c>
      <c r="I1187" s="6">
        <v>188</v>
      </c>
      <c r="J1187" s="5">
        <v>1187</v>
      </c>
    </row>
    <row r="1188" spans="1:10" x14ac:dyDescent="0.25">
      <c r="A1188" t="s">
        <v>212</v>
      </c>
      <c r="B1188" s="5">
        <v>542769.37</v>
      </c>
      <c r="C1188" s="5">
        <v>4115426.92</v>
      </c>
      <c r="D1188" s="5">
        <v>1635.25</v>
      </c>
      <c r="E1188" t="s">
        <v>11</v>
      </c>
      <c r="F1188" t="s">
        <v>186</v>
      </c>
      <c r="G1188" s="6">
        <v>2015</v>
      </c>
      <c r="H1188" s="6">
        <v>2115</v>
      </c>
      <c r="I1188" s="6">
        <v>100</v>
      </c>
      <c r="J1188" s="5">
        <v>1187</v>
      </c>
    </row>
    <row r="1189" spans="1:10" x14ac:dyDescent="0.25">
      <c r="A1189" t="s">
        <v>212</v>
      </c>
      <c r="B1189" s="5">
        <v>542769.37</v>
      </c>
      <c r="C1189" s="5">
        <v>4115426.92</v>
      </c>
      <c r="D1189" s="5">
        <v>1635.25</v>
      </c>
      <c r="E1189" t="s">
        <v>4</v>
      </c>
      <c r="F1189" t="s">
        <v>166</v>
      </c>
      <c r="G1189" s="6">
        <v>2115</v>
      </c>
      <c r="H1189" s="6">
        <v>2125</v>
      </c>
      <c r="I1189" s="6">
        <v>10</v>
      </c>
      <c r="J1189" s="5">
        <v>1187</v>
      </c>
    </row>
    <row r="1190" spans="1:10" x14ac:dyDescent="0.25">
      <c r="A1190" t="s">
        <v>212</v>
      </c>
      <c r="B1190" s="5">
        <v>542769.37</v>
      </c>
      <c r="C1190" s="5">
        <v>4115426.92</v>
      </c>
      <c r="D1190" s="5">
        <v>1635.25</v>
      </c>
      <c r="E1190" t="s">
        <v>4</v>
      </c>
      <c r="F1190" t="s">
        <v>93</v>
      </c>
      <c r="G1190" s="6">
        <v>2125</v>
      </c>
      <c r="H1190" s="6">
        <v>2343</v>
      </c>
      <c r="I1190" s="6">
        <v>217.99999999999997</v>
      </c>
      <c r="J1190" s="5">
        <v>1187</v>
      </c>
    </row>
    <row r="1191" spans="1:10" x14ac:dyDescent="0.25">
      <c r="A1191" t="s">
        <v>212</v>
      </c>
      <c r="B1191" s="5">
        <v>542769.37</v>
      </c>
      <c r="C1191" s="5">
        <v>4115426.92</v>
      </c>
      <c r="D1191" s="5">
        <v>1635.25</v>
      </c>
      <c r="E1191" t="s">
        <v>4</v>
      </c>
      <c r="F1191" t="s">
        <v>202</v>
      </c>
      <c r="G1191" s="6">
        <v>2343</v>
      </c>
      <c r="H1191" s="6">
        <v>2376</v>
      </c>
      <c r="I1191" s="6">
        <v>33</v>
      </c>
      <c r="J1191" s="5">
        <v>1187</v>
      </c>
    </row>
    <row r="1192" spans="1:10" x14ac:dyDescent="0.25">
      <c r="A1192" t="s">
        <v>212</v>
      </c>
      <c r="B1192" s="5">
        <v>542769.37</v>
      </c>
      <c r="C1192" s="5">
        <v>4115426.92</v>
      </c>
      <c r="D1192" s="5">
        <v>1635.25</v>
      </c>
      <c r="E1192" t="s">
        <v>4</v>
      </c>
      <c r="F1192" t="s">
        <v>93</v>
      </c>
      <c r="G1192" s="6">
        <v>2376</v>
      </c>
      <c r="H1192" s="6">
        <v>2385</v>
      </c>
      <c r="I1192" s="6">
        <v>8.9999999999999982</v>
      </c>
      <c r="J1192" s="5">
        <v>1187</v>
      </c>
    </row>
    <row r="1193" spans="1:10" x14ac:dyDescent="0.25">
      <c r="A1193" t="s">
        <v>212</v>
      </c>
      <c r="B1193" s="5">
        <v>542769.37</v>
      </c>
      <c r="C1193" s="5">
        <v>4115426.92</v>
      </c>
      <c r="D1193" s="5">
        <v>1635.25</v>
      </c>
      <c r="E1193" t="s">
        <v>11</v>
      </c>
      <c r="F1193" t="s">
        <v>95</v>
      </c>
      <c r="G1193" s="6">
        <v>2385</v>
      </c>
      <c r="H1193" s="6">
        <v>2558</v>
      </c>
      <c r="I1193" s="6">
        <v>173</v>
      </c>
      <c r="J1193" s="5">
        <v>1187</v>
      </c>
    </row>
    <row r="1194" spans="1:10" x14ac:dyDescent="0.25">
      <c r="A1194" t="s">
        <v>212</v>
      </c>
      <c r="B1194" s="5">
        <v>542769.37</v>
      </c>
      <c r="C1194" s="5">
        <v>4115426.92</v>
      </c>
      <c r="D1194" s="5">
        <v>1635.25</v>
      </c>
      <c r="E1194" t="s">
        <v>11</v>
      </c>
      <c r="F1194" t="s">
        <v>95</v>
      </c>
      <c r="G1194" s="6">
        <v>2558</v>
      </c>
      <c r="H1194" s="6">
        <v>2655</v>
      </c>
      <c r="I1194" s="6">
        <v>97</v>
      </c>
      <c r="J1194" s="5">
        <v>1187</v>
      </c>
    </row>
    <row r="1195" spans="1:10" x14ac:dyDescent="0.25">
      <c r="A1195" t="s">
        <v>212</v>
      </c>
      <c r="B1195" s="5">
        <v>542769.37</v>
      </c>
      <c r="C1195" s="5">
        <v>4115426.92</v>
      </c>
      <c r="D1195" s="5">
        <v>1635.25</v>
      </c>
      <c r="E1195" t="s">
        <v>11</v>
      </c>
      <c r="F1195" t="s">
        <v>93</v>
      </c>
      <c r="G1195" s="6">
        <v>2655</v>
      </c>
      <c r="H1195" s="6">
        <v>2744</v>
      </c>
      <c r="I1195" s="6">
        <v>88.999999999999986</v>
      </c>
      <c r="J1195" s="5">
        <v>1187</v>
      </c>
    </row>
    <row r="1196" spans="1:10" x14ac:dyDescent="0.25">
      <c r="A1196" t="s">
        <v>212</v>
      </c>
      <c r="B1196" s="5">
        <v>542769.37</v>
      </c>
      <c r="C1196" s="5">
        <v>4115426.92</v>
      </c>
      <c r="D1196" s="5">
        <v>1635.25</v>
      </c>
      <c r="E1196" t="s">
        <v>4</v>
      </c>
      <c r="F1196" t="s">
        <v>93</v>
      </c>
      <c r="G1196" s="6">
        <v>2744</v>
      </c>
      <c r="H1196" s="6">
        <v>2806</v>
      </c>
      <c r="I1196" s="6">
        <v>62</v>
      </c>
      <c r="J1196" s="5">
        <v>1187</v>
      </c>
    </row>
    <row r="1197" spans="1:10" x14ac:dyDescent="0.25">
      <c r="A1197" t="s">
        <v>212</v>
      </c>
      <c r="B1197" s="5">
        <v>542769.37</v>
      </c>
      <c r="C1197" s="5">
        <v>4115426.92</v>
      </c>
      <c r="D1197" s="5">
        <v>1635.25</v>
      </c>
      <c r="E1197" t="s">
        <v>4</v>
      </c>
      <c r="F1197" t="s">
        <v>93</v>
      </c>
      <c r="G1197" s="6">
        <v>2806</v>
      </c>
      <c r="H1197" s="6">
        <v>3058</v>
      </c>
      <c r="I1197" s="6">
        <v>252</v>
      </c>
      <c r="J1197" s="5">
        <v>1187</v>
      </c>
    </row>
    <row r="1198" spans="1:10" x14ac:dyDescent="0.25">
      <c r="A1198" t="s">
        <v>212</v>
      </c>
      <c r="B1198" s="5">
        <v>542769.37</v>
      </c>
      <c r="C1198" s="5">
        <v>4115426.92</v>
      </c>
      <c r="D1198" s="5">
        <v>1635.25</v>
      </c>
      <c r="E1198" t="s">
        <v>11</v>
      </c>
      <c r="F1198" t="s">
        <v>181</v>
      </c>
      <c r="G1198" s="6">
        <v>3058</v>
      </c>
      <c r="H1198" s="6">
        <v>3220</v>
      </c>
      <c r="I1198" s="6">
        <v>162</v>
      </c>
      <c r="J1198" s="5">
        <v>1187</v>
      </c>
    </row>
    <row r="1199" spans="1:10" x14ac:dyDescent="0.25">
      <c r="A1199" t="s">
        <v>212</v>
      </c>
      <c r="B1199" s="5">
        <v>542769.37</v>
      </c>
      <c r="C1199" s="5">
        <v>4115426.92</v>
      </c>
      <c r="D1199" s="5">
        <v>1635.25</v>
      </c>
      <c r="E1199" t="s">
        <v>11</v>
      </c>
      <c r="F1199" t="s">
        <v>93</v>
      </c>
      <c r="G1199" s="6">
        <v>3220</v>
      </c>
      <c r="H1199" s="6">
        <v>3254.5275590551182</v>
      </c>
      <c r="I1199" s="6">
        <v>34.527559055118104</v>
      </c>
      <c r="J1199" s="5">
        <v>1187</v>
      </c>
    </row>
    <row r="1200" spans="1:10" x14ac:dyDescent="0.25">
      <c r="A1200" t="s">
        <v>135</v>
      </c>
      <c r="B1200" s="5">
        <v>552668.11</v>
      </c>
      <c r="C1200" s="5">
        <v>4125925.14</v>
      </c>
      <c r="D1200" s="5">
        <v>1998.88</v>
      </c>
      <c r="E1200" t="s">
        <v>4</v>
      </c>
      <c r="F1200" t="s">
        <v>5</v>
      </c>
      <c r="G1200" s="6">
        <v>0</v>
      </c>
      <c r="H1200" s="6">
        <v>12.139107611548557</v>
      </c>
      <c r="I1200" s="6">
        <v>12.139107611548557</v>
      </c>
      <c r="J1200" s="5">
        <v>2099</v>
      </c>
    </row>
    <row r="1201" spans="1:10" x14ac:dyDescent="0.25">
      <c r="A1201" t="s">
        <v>135</v>
      </c>
      <c r="B1201" s="5">
        <v>552668.11</v>
      </c>
      <c r="C1201" s="5">
        <v>4125925.14</v>
      </c>
      <c r="D1201" s="5">
        <v>1998.88</v>
      </c>
      <c r="E1201" t="s">
        <v>4</v>
      </c>
      <c r="F1201" t="s">
        <v>5</v>
      </c>
      <c r="G1201" s="6">
        <v>12.139107611548557</v>
      </c>
      <c r="H1201" s="6">
        <v>145.01312335958005</v>
      </c>
      <c r="I1201" s="6">
        <v>132.8740157480315</v>
      </c>
      <c r="J1201" s="5">
        <v>2099</v>
      </c>
    </row>
    <row r="1202" spans="1:10" x14ac:dyDescent="0.25">
      <c r="A1202" t="s">
        <v>135</v>
      </c>
      <c r="B1202" s="5">
        <v>552668.11</v>
      </c>
      <c r="C1202" s="5">
        <v>4125925.14</v>
      </c>
      <c r="D1202" s="5">
        <v>1998.88</v>
      </c>
      <c r="E1202" t="s">
        <v>4</v>
      </c>
      <c r="F1202" t="s">
        <v>5</v>
      </c>
      <c r="G1202" s="6">
        <v>145.01312335958005</v>
      </c>
      <c r="H1202" s="6">
        <v>543.96325459317586</v>
      </c>
      <c r="I1202" s="6">
        <v>398.95013123359576</v>
      </c>
      <c r="J1202" s="5">
        <v>2099</v>
      </c>
    </row>
    <row r="1203" spans="1:10" x14ac:dyDescent="0.25">
      <c r="A1203" t="s">
        <v>135</v>
      </c>
      <c r="B1203" s="5">
        <v>552668.11</v>
      </c>
      <c r="C1203" s="5">
        <v>4125925.14</v>
      </c>
      <c r="D1203" s="5">
        <v>1998.88</v>
      </c>
      <c r="E1203" t="s">
        <v>4</v>
      </c>
      <c r="F1203" t="s">
        <v>7</v>
      </c>
      <c r="G1203" s="6">
        <v>543.96325459317586</v>
      </c>
      <c r="H1203" s="6">
        <v>563.97637795275591</v>
      </c>
      <c r="I1203" s="6">
        <v>20.01312335958005</v>
      </c>
      <c r="J1203" s="5">
        <v>2099</v>
      </c>
    </row>
    <row r="1204" spans="1:10" x14ac:dyDescent="0.25">
      <c r="A1204" t="s">
        <v>135</v>
      </c>
      <c r="B1204" s="5">
        <v>552668.11</v>
      </c>
      <c r="C1204" s="5">
        <v>4125925.14</v>
      </c>
      <c r="D1204" s="5">
        <v>1998.88</v>
      </c>
      <c r="E1204" t="s">
        <v>4</v>
      </c>
      <c r="F1204" t="s">
        <v>7</v>
      </c>
      <c r="G1204" s="6">
        <v>563.97637795275591</v>
      </c>
      <c r="H1204" s="6">
        <v>579.06824146981626</v>
      </c>
      <c r="I1204" s="6">
        <v>15.091863517060366</v>
      </c>
      <c r="J1204" s="5">
        <v>2099</v>
      </c>
    </row>
    <row r="1205" spans="1:10" x14ac:dyDescent="0.25">
      <c r="A1205" t="s">
        <v>135</v>
      </c>
      <c r="B1205" s="5">
        <v>552668.11</v>
      </c>
      <c r="C1205" s="5">
        <v>4125925.14</v>
      </c>
      <c r="D1205" s="5">
        <v>1998.88</v>
      </c>
      <c r="E1205" t="s">
        <v>6</v>
      </c>
      <c r="F1205" t="s">
        <v>7</v>
      </c>
      <c r="G1205" s="6">
        <v>579.06824146981626</v>
      </c>
      <c r="H1205" s="6">
        <v>588.91076115485566</v>
      </c>
      <c r="I1205" s="6">
        <v>9.8425196850393704</v>
      </c>
      <c r="J1205" s="5">
        <v>2099</v>
      </c>
    </row>
    <row r="1206" spans="1:10" x14ac:dyDescent="0.25">
      <c r="A1206" t="s">
        <v>135</v>
      </c>
      <c r="B1206" s="5">
        <v>552668.11</v>
      </c>
      <c r="C1206" s="5">
        <v>4125925.14</v>
      </c>
      <c r="D1206" s="5">
        <v>1998.88</v>
      </c>
      <c r="E1206" t="s">
        <v>6</v>
      </c>
      <c r="F1206" t="s">
        <v>7</v>
      </c>
      <c r="G1206" s="6">
        <v>588.91076115485566</v>
      </c>
      <c r="H1206" s="6">
        <v>704.06824146981626</v>
      </c>
      <c r="I1206" s="6">
        <v>115.15748031496062</v>
      </c>
      <c r="J1206" s="5">
        <v>2099</v>
      </c>
    </row>
    <row r="1207" spans="1:10" x14ac:dyDescent="0.25">
      <c r="A1207" t="s">
        <v>135</v>
      </c>
      <c r="B1207" s="5">
        <v>552668.11</v>
      </c>
      <c r="C1207" s="5">
        <v>4125925.14</v>
      </c>
      <c r="D1207" s="5">
        <v>1998.88</v>
      </c>
      <c r="E1207" t="s">
        <v>9</v>
      </c>
      <c r="F1207" t="s">
        <v>7</v>
      </c>
      <c r="G1207" s="6">
        <v>704.06824146981626</v>
      </c>
      <c r="H1207" s="6">
        <v>798.88451443569545</v>
      </c>
      <c r="I1207" s="6">
        <v>94.81627296587925</v>
      </c>
      <c r="J1207" s="5">
        <v>2099</v>
      </c>
    </row>
    <row r="1208" spans="1:10" x14ac:dyDescent="0.25">
      <c r="A1208" t="s">
        <v>135</v>
      </c>
      <c r="B1208" s="5">
        <v>552668.11</v>
      </c>
      <c r="C1208" s="5">
        <v>4125925.14</v>
      </c>
      <c r="D1208" s="5">
        <v>1998.88</v>
      </c>
      <c r="E1208" t="s">
        <v>9</v>
      </c>
      <c r="F1208" t="s">
        <v>5</v>
      </c>
      <c r="G1208" s="6">
        <v>798.88451443569545</v>
      </c>
      <c r="H1208" s="6">
        <v>889.10761154855641</v>
      </c>
      <c r="I1208" s="6">
        <v>90.223097112860884</v>
      </c>
      <c r="J1208" s="5">
        <v>2099</v>
      </c>
    </row>
    <row r="1209" spans="1:10" x14ac:dyDescent="0.25">
      <c r="A1209" t="s">
        <v>135</v>
      </c>
      <c r="B1209" s="5">
        <v>552668.11</v>
      </c>
      <c r="C1209" s="5">
        <v>4125925.14</v>
      </c>
      <c r="D1209" s="5">
        <v>1998.88</v>
      </c>
      <c r="E1209" t="s">
        <v>6</v>
      </c>
      <c r="F1209" t="s">
        <v>7</v>
      </c>
      <c r="G1209" s="6">
        <v>889.10761154855641</v>
      </c>
      <c r="H1209" s="6">
        <v>1159.1207349081365</v>
      </c>
      <c r="I1209" s="6">
        <v>270.01312335958005</v>
      </c>
      <c r="J1209" s="5">
        <v>2099</v>
      </c>
    </row>
    <row r="1210" spans="1:10" x14ac:dyDescent="0.25">
      <c r="A1210" t="s">
        <v>135</v>
      </c>
      <c r="B1210" s="5">
        <v>552668.11</v>
      </c>
      <c r="C1210" s="5">
        <v>4125925.14</v>
      </c>
      <c r="D1210" s="5">
        <v>1998.88</v>
      </c>
      <c r="E1210" t="s">
        <v>11</v>
      </c>
      <c r="F1210" t="s">
        <v>18</v>
      </c>
      <c r="G1210" s="6">
        <v>1159.1207349081365</v>
      </c>
      <c r="H1210" s="6">
        <v>1804.1338582677163</v>
      </c>
      <c r="I1210" s="6">
        <v>645.01312335958005</v>
      </c>
      <c r="J1210" s="5">
        <v>2099</v>
      </c>
    </row>
    <row r="1211" spans="1:10" x14ac:dyDescent="0.25">
      <c r="A1211" t="s">
        <v>135</v>
      </c>
      <c r="B1211" s="5">
        <v>552668.11</v>
      </c>
      <c r="C1211" s="5">
        <v>4125925.14</v>
      </c>
      <c r="D1211" s="5">
        <v>1998.88</v>
      </c>
      <c r="E1211" t="s">
        <v>11</v>
      </c>
      <c r="F1211" t="s">
        <v>18</v>
      </c>
      <c r="G1211" s="6">
        <v>1804.1338582677163</v>
      </c>
      <c r="H1211" s="6">
        <v>2193.8976377952758</v>
      </c>
      <c r="I1211" s="6">
        <v>389.76377952755905</v>
      </c>
      <c r="J1211" s="5">
        <v>2099</v>
      </c>
    </row>
    <row r="1212" spans="1:10" x14ac:dyDescent="0.25">
      <c r="A1212" t="s">
        <v>135</v>
      </c>
      <c r="B1212" s="5">
        <v>552668.11</v>
      </c>
      <c r="C1212" s="5">
        <v>4125925.14</v>
      </c>
      <c r="D1212" s="5">
        <v>1998.88</v>
      </c>
      <c r="E1212" t="s">
        <v>11</v>
      </c>
      <c r="F1212" t="s">
        <v>18</v>
      </c>
      <c r="G1212" s="6">
        <v>2193.8976377952758</v>
      </c>
      <c r="H1212" s="6">
        <v>2366.1417322834645</v>
      </c>
      <c r="I1212" s="6">
        <v>172.24409448818898</v>
      </c>
      <c r="J1212" s="5">
        <v>2099</v>
      </c>
    </row>
    <row r="1213" spans="1:10" x14ac:dyDescent="0.25">
      <c r="A1213" t="s">
        <v>135</v>
      </c>
      <c r="B1213" s="5">
        <v>552668.11</v>
      </c>
      <c r="C1213" s="5">
        <v>4125925.14</v>
      </c>
      <c r="D1213" s="5">
        <v>1998.88</v>
      </c>
      <c r="E1213" t="s">
        <v>11</v>
      </c>
      <c r="F1213" t="s">
        <v>12</v>
      </c>
      <c r="G1213" s="6">
        <v>2366.1417322834645</v>
      </c>
      <c r="H1213" s="6">
        <v>2809.0551181102364</v>
      </c>
      <c r="I1213" s="6">
        <v>442.91338582677162</v>
      </c>
      <c r="J1213" s="5">
        <v>2099</v>
      </c>
    </row>
    <row r="1214" spans="1:10" x14ac:dyDescent="0.25">
      <c r="A1214" t="s">
        <v>135</v>
      </c>
      <c r="B1214" s="5">
        <v>552668.11</v>
      </c>
      <c r="C1214" s="5">
        <v>4125925.14</v>
      </c>
      <c r="D1214" s="5">
        <v>1998.88</v>
      </c>
      <c r="E1214" t="s">
        <v>11</v>
      </c>
      <c r="F1214" t="s">
        <v>38</v>
      </c>
      <c r="G1214" s="6">
        <v>2809.0551181102364</v>
      </c>
      <c r="H1214" s="6">
        <v>2898.9501312335956</v>
      </c>
      <c r="I1214" s="6">
        <v>89.895013123359576</v>
      </c>
      <c r="J1214" s="5">
        <v>2099</v>
      </c>
    </row>
    <row r="1215" spans="1:10" x14ac:dyDescent="0.25">
      <c r="A1215" t="s">
        <v>135</v>
      </c>
      <c r="B1215" s="5">
        <v>552668.11</v>
      </c>
      <c r="C1215" s="5">
        <v>4125925.14</v>
      </c>
      <c r="D1215" s="5">
        <v>1998.88</v>
      </c>
      <c r="E1215" t="s">
        <v>11</v>
      </c>
      <c r="F1215" t="s">
        <v>18</v>
      </c>
      <c r="G1215" s="6">
        <v>2898.9501312335956</v>
      </c>
      <c r="H1215" s="6">
        <v>2909.1207349081365</v>
      </c>
      <c r="I1215" s="6">
        <v>10.170603674540683</v>
      </c>
      <c r="J1215" s="5">
        <v>2099</v>
      </c>
    </row>
    <row r="1216" spans="1:10" x14ac:dyDescent="0.25">
      <c r="A1216" t="s">
        <v>135</v>
      </c>
      <c r="B1216" s="5">
        <v>552668.11</v>
      </c>
      <c r="C1216" s="5">
        <v>4125925.14</v>
      </c>
      <c r="D1216" s="5">
        <v>1998.88</v>
      </c>
      <c r="E1216" t="s">
        <v>11</v>
      </c>
      <c r="F1216" t="s">
        <v>18</v>
      </c>
      <c r="G1216" s="6">
        <v>2909.1207349081365</v>
      </c>
      <c r="H1216" s="6">
        <v>2952.0997375328079</v>
      </c>
      <c r="I1216" s="6">
        <v>42.979002624671914</v>
      </c>
      <c r="J1216" s="5">
        <v>2099</v>
      </c>
    </row>
    <row r="1217" spans="1:10" x14ac:dyDescent="0.25">
      <c r="A1217" t="s">
        <v>135</v>
      </c>
      <c r="B1217" s="5">
        <v>552668.11</v>
      </c>
      <c r="C1217" s="5">
        <v>4125925.14</v>
      </c>
      <c r="D1217" s="5">
        <v>1998.88</v>
      </c>
      <c r="E1217" t="s">
        <v>11</v>
      </c>
      <c r="F1217" t="s">
        <v>12</v>
      </c>
      <c r="G1217" s="6">
        <v>2952.0997375328079</v>
      </c>
      <c r="H1217" s="6">
        <v>3139.1076115485562</v>
      </c>
      <c r="I1217" s="6">
        <v>187.00787401574803</v>
      </c>
      <c r="J1217" s="5">
        <v>2099</v>
      </c>
    </row>
    <row r="1218" spans="1:10" x14ac:dyDescent="0.25">
      <c r="A1218" t="s">
        <v>135</v>
      </c>
      <c r="B1218" s="5">
        <v>552668.11</v>
      </c>
      <c r="C1218" s="5">
        <v>4125925.14</v>
      </c>
      <c r="D1218" s="5">
        <v>1998.88</v>
      </c>
      <c r="E1218" t="s">
        <v>11</v>
      </c>
      <c r="F1218" t="s">
        <v>29</v>
      </c>
      <c r="G1218" s="6">
        <v>3139.1076115485562</v>
      </c>
      <c r="H1218" s="6">
        <v>3179.1338582677163</v>
      </c>
      <c r="I1218" s="6">
        <v>40.026246719160099</v>
      </c>
      <c r="J1218" s="5">
        <v>2099</v>
      </c>
    </row>
    <row r="1219" spans="1:10" x14ac:dyDescent="0.25">
      <c r="A1219" t="s">
        <v>135</v>
      </c>
      <c r="B1219" s="5">
        <v>552668.11</v>
      </c>
      <c r="C1219" s="5">
        <v>4125925.14</v>
      </c>
      <c r="D1219" s="5">
        <v>1998.88</v>
      </c>
      <c r="E1219" t="s">
        <v>11</v>
      </c>
      <c r="F1219" t="s">
        <v>29</v>
      </c>
      <c r="G1219" s="6">
        <v>3179.1338582677163</v>
      </c>
      <c r="H1219" s="6">
        <v>3599.0813648293961</v>
      </c>
      <c r="I1219" s="6">
        <v>419.94750656167975</v>
      </c>
      <c r="J1219" s="5">
        <v>2099</v>
      </c>
    </row>
    <row r="1220" spans="1:10" x14ac:dyDescent="0.25">
      <c r="A1220" t="s">
        <v>135</v>
      </c>
      <c r="B1220" s="5">
        <v>552668.11</v>
      </c>
      <c r="C1220" s="5">
        <v>4125925.14</v>
      </c>
      <c r="D1220" s="5">
        <v>1998.88</v>
      </c>
      <c r="E1220" t="s">
        <v>11</v>
      </c>
      <c r="F1220" t="s">
        <v>38</v>
      </c>
      <c r="G1220" s="6">
        <v>3599.0813648293961</v>
      </c>
      <c r="H1220" s="6">
        <v>5259.8425196850394</v>
      </c>
      <c r="I1220" s="6">
        <v>1660.7611548556429</v>
      </c>
      <c r="J1220" s="5">
        <v>2099</v>
      </c>
    </row>
    <row r="1221" spans="1:10" x14ac:dyDescent="0.25">
      <c r="A1221" t="s">
        <v>135</v>
      </c>
      <c r="B1221" s="5">
        <v>552668.11</v>
      </c>
      <c r="C1221" s="5">
        <v>4125925.14</v>
      </c>
      <c r="D1221" s="5">
        <v>1998.88</v>
      </c>
      <c r="E1221" t="s">
        <v>9</v>
      </c>
      <c r="F1221" t="s">
        <v>38</v>
      </c>
      <c r="G1221" s="6">
        <v>5259.8425196850394</v>
      </c>
      <c r="H1221" s="6">
        <v>5897.9658792650916</v>
      </c>
      <c r="I1221" s="6">
        <v>638.12335958005247</v>
      </c>
      <c r="J1221" s="5">
        <v>2099</v>
      </c>
    </row>
    <row r="1222" spans="1:10" x14ac:dyDescent="0.25">
      <c r="A1222" t="s">
        <v>135</v>
      </c>
      <c r="B1222" s="5">
        <v>552668.11</v>
      </c>
      <c r="C1222" s="5">
        <v>4125925.14</v>
      </c>
      <c r="D1222" s="5">
        <v>1998.88</v>
      </c>
      <c r="E1222" t="s">
        <v>9</v>
      </c>
      <c r="F1222" t="s">
        <v>38</v>
      </c>
      <c r="G1222" s="6">
        <v>5897.9658792650916</v>
      </c>
      <c r="H1222" s="6">
        <v>6049.8687664041991</v>
      </c>
      <c r="I1222" s="6">
        <v>151.90288713910761</v>
      </c>
      <c r="J1222" s="5">
        <v>2099</v>
      </c>
    </row>
    <row r="1223" spans="1:10" x14ac:dyDescent="0.25">
      <c r="A1223" t="s">
        <v>135</v>
      </c>
      <c r="B1223" s="5">
        <v>552668.11</v>
      </c>
      <c r="C1223" s="5">
        <v>4125925.14</v>
      </c>
      <c r="D1223" s="5">
        <v>1998.88</v>
      </c>
      <c r="E1223" t="s">
        <v>4</v>
      </c>
      <c r="F1223" t="s">
        <v>38</v>
      </c>
      <c r="G1223" s="6">
        <v>6049.8687664041991</v>
      </c>
      <c r="H1223" s="6">
        <v>6559.0551181102364</v>
      </c>
      <c r="I1223" s="6">
        <v>509.1863517060367</v>
      </c>
      <c r="J1223" s="5">
        <v>2099</v>
      </c>
    </row>
    <row r="1224" spans="1:10" x14ac:dyDescent="0.25">
      <c r="A1224" t="s">
        <v>135</v>
      </c>
      <c r="B1224" s="5">
        <v>552668.11</v>
      </c>
      <c r="C1224" s="5">
        <v>4125925.14</v>
      </c>
      <c r="D1224" s="5">
        <v>1998.88</v>
      </c>
      <c r="E1224" t="s">
        <v>4</v>
      </c>
      <c r="F1224" t="s">
        <v>38</v>
      </c>
      <c r="G1224" s="6">
        <v>6559.0551181102364</v>
      </c>
      <c r="H1224" s="6">
        <v>6593.5039370078739</v>
      </c>
      <c r="I1224" s="6">
        <v>34.448818897637793</v>
      </c>
      <c r="J1224" s="5">
        <v>2099</v>
      </c>
    </row>
    <row r="1225" spans="1:10" x14ac:dyDescent="0.25">
      <c r="A1225" t="s">
        <v>135</v>
      </c>
      <c r="B1225" s="5">
        <v>552668.11</v>
      </c>
      <c r="C1225" s="5">
        <v>4125925.14</v>
      </c>
      <c r="D1225" s="5">
        <v>1998.88</v>
      </c>
      <c r="E1225" t="s">
        <v>4</v>
      </c>
      <c r="F1225" t="s">
        <v>38</v>
      </c>
      <c r="G1225" s="6">
        <v>6593.5039370078739</v>
      </c>
      <c r="H1225" s="6">
        <v>6679.1338582677163</v>
      </c>
      <c r="I1225" s="6">
        <v>85.629921259842519</v>
      </c>
      <c r="J1225" s="5">
        <v>2099</v>
      </c>
    </row>
    <row r="1226" spans="1:10" x14ac:dyDescent="0.25">
      <c r="A1226" t="s">
        <v>135</v>
      </c>
      <c r="B1226" s="5">
        <v>552668.11</v>
      </c>
      <c r="C1226" s="5">
        <v>4125925.14</v>
      </c>
      <c r="D1226" s="5">
        <v>1998.88</v>
      </c>
      <c r="E1226" t="s">
        <v>11</v>
      </c>
      <c r="F1226" t="s">
        <v>29</v>
      </c>
      <c r="G1226" s="6">
        <v>6679.1338582677163</v>
      </c>
      <c r="H1226" s="6">
        <v>6738.8451443569547</v>
      </c>
      <c r="I1226" s="6">
        <v>59.71128608923884</v>
      </c>
      <c r="J1226" s="5">
        <v>2099</v>
      </c>
    </row>
    <row r="1227" spans="1:10" x14ac:dyDescent="0.25">
      <c r="A1227" t="s">
        <v>135</v>
      </c>
      <c r="B1227" s="5">
        <v>552668.11</v>
      </c>
      <c r="C1227" s="5">
        <v>4125925.14</v>
      </c>
      <c r="D1227" s="5">
        <v>1998.88</v>
      </c>
      <c r="E1227" t="s">
        <v>11</v>
      </c>
      <c r="F1227" t="s">
        <v>5</v>
      </c>
      <c r="G1227" s="6">
        <v>6738.8451443569547</v>
      </c>
      <c r="H1227" s="6">
        <v>6938.9763779527557</v>
      </c>
      <c r="I1227" s="6">
        <v>200.13123359580052</v>
      </c>
      <c r="J1227" s="5">
        <v>2099</v>
      </c>
    </row>
    <row r="1228" spans="1:10" x14ac:dyDescent="0.25">
      <c r="A1228" t="s">
        <v>135</v>
      </c>
      <c r="B1228" s="5">
        <v>552668.11</v>
      </c>
      <c r="C1228" s="5">
        <v>4125925.14</v>
      </c>
      <c r="D1228" s="5">
        <v>1998.88</v>
      </c>
      <c r="E1228" t="s">
        <v>11</v>
      </c>
      <c r="F1228" t="s">
        <v>38</v>
      </c>
      <c r="G1228" s="6">
        <v>6938.9763779527557</v>
      </c>
      <c r="H1228" s="6">
        <v>7004.5931758530178</v>
      </c>
      <c r="I1228" s="6">
        <v>65.616797900262469</v>
      </c>
      <c r="J1228" s="5">
        <v>2099</v>
      </c>
    </row>
    <row r="1229" spans="1:10" x14ac:dyDescent="0.25">
      <c r="A1229" t="s">
        <v>135</v>
      </c>
      <c r="B1229" s="5">
        <v>552668.11</v>
      </c>
      <c r="C1229" s="5">
        <v>4125925.14</v>
      </c>
      <c r="D1229" s="5">
        <v>1998.88</v>
      </c>
      <c r="E1229" t="s">
        <v>9</v>
      </c>
      <c r="F1229" t="s">
        <v>38</v>
      </c>
      <c r="G1229" s="6">
        <v>7004.5931758530178</v>
      </c>
      <c r="H1229" s="6">
        <v>7539.0419947506562</v>
      </c>
      <c r="I1229" s="6">
        <v>534.44881889763781</v>
      </c>
      <c r="J1229" s="5">
        <v>2099</v>
      </c>
    </row>
    <row r="1230" spans="1:10" x14ac:dyDescent="0.25">
      <c r="A1230" t="s">
        <v>135</v>
      </c>
      <c r="B1230" s="5">
        <v>552668.11</v>
      </c>
      <c r="C1230" s="5">
        <v>4125925.14</v>
      </c>
      <c r="D1230" s="5">
        <v>1998.88</v>
      </c>
      <c r="E1230" t="s">
        <v>9</v>
      </c>
      <c r="F1230" t="s">
        <v>38</v>
      </c>
      <c r="G1230" s="6">
        <v>7539.0419947506562</v>
      </c>
      <c r="H1230" s="6">
        <v>7619.0944881889764</v>
      </c>
      <c r="I1230" s="6">
        <v>80.052493438320198</v>
      </c>
      <c r="J1230" s="5">
        <v>2099</v>
      </c>
    </row>
    <row r="1231" spans="1:10" x14ac:dyDescent="0.25">
      <c r="A1231" t="s">
        <v>135</v>
      </c>
      <c r="B1231" s="5">
        <v>552668.11</v>
      </c>
      <c r="C1231" s="5">
        <v>4125925.14</v>
      </c>
      <c r="D1231" s="5">
        <v>1998.88</v>
      </c>
      <c r="E1231" t="s">
        <v>4</v>
      </c>
      <c r="F1231" t="s">
        <v>38</v>
      </c>
      <c r="G1231" s="6">
        <v>7619.0944881889764</v>
      </c>
      <c r="H1231" s="6">
        <v>7847.7690288713911</v>
      </c>
      <c r="I1231" s="6">
        <v>228.67454068241469</v>
      </c>
      <c r="J1231" s="5">
        <v>2099</v>
      </c>
    </row>
    <row r="1232" spans="1:10" x14ac:dyDescent="0.25">
      <c r="A1232" t="s">
        <v>135</v>
      </c>
      <c r="B1232" s="5">
        <v>552668.11</v>
      </c>
      <c r="C1232" s="5">
        <v>4125925.14</v>
      </c>
      <c r="D1232" s="5">
        <v>1998.88</v>
      </c>
      <c r="E1232" t="s">
        <v>9</v>
      </c>
      <c r="F1232" t="s">
        <v>136</v>
      </c>
      <c r="G1232" s="6">
        <v>7847.7690288713911</v>
      </c>
      <c r="H1232" s="6">
        <v>7858.0052493438316</v>
      </c>
      <c r="I1232" s="6">
        <v>10.236220472440944</v>
      </c>
      <c r="J1232" s="5">
        <v>2099</v>
      </c>
    </row>
    <row r="1233" spans="1:10" x14ac:dyDescent="0.25">
      <c r="A1233" t="s">
        <v>137</v>
      </c>
      <c r="B1233" s="5">
        <v>538256.72</v>
      </c>
      <c r="C1233" s="5">
        <v>4133028.18</v>
      </c>
      <c r="D1233" s="5">
        <v>1704.38</v>
      </c>
      <c r="E1233" t="s">
        <v>4</v>
      </c>
      <c r="F1233" t="s">
        <v>5</v>
      </c>
      <c r="G1233" s="6">
        <v>0</v>
      </c>
      <c r="H1233" s="6">
        <v>49.868766404199469</v>
      </c>
      <c r="I1233" s="6">
        <v>49.868766404199469</v>
      </c>
      <c r="J1233" s="5">
        <v>859</v>
      </c>
    </row>
    <row r="1234" spans="1:10" x14ac:dyDescent="0.25">
      <c r="A1234" t="s">
        <v>137</v>
      </c>
      <c r="B1234" s="5">
        <v>538256.72</v>
      </c>
      <c r="C1234" s="5">
        <v>4133028.18</v>
      </c>
      <c r="D1234" s="5">
        <v>1704.38</v>
      </c>
      <c r="E1234" t="s">
        <v>4</v>
      </c>
      <c r="F1234" t="s">
        <v>10</v>
      </c>
      <c r="G1234" s="6">
        <v>49.868766404199469</v>
      </c>
      <c r="H1234" s="6">
        <v>209.97375328083987</v>
      </c>
      <c r="I1234" s="6">
        <v>160.1049868766404</v>
      </c>
      <c r="J1234" s="5">
        <v>859</v>
      </c>
    </row>
    <row r="1235" spans="1:10" x14ac:dyDescent="0.25">
      <c r="A1235" t="s">
        <v>137</v>
      </c>
      <c r="B1235" s="5">
        <v>538256.72</v>
      </c>
      <c r="C1235" s="5">
        <v>4133028.18</v>
      </c>
      <c r="D1235" s="5">
        <v>1704.38</v>
      </c>
      <c r="E1235" t="s">
        <v>6</v>
      </c>
      <c r="F1235" t="s">
        <v>10</v>
      </c>
      <c r="G1235" s="6">
        <v>209.97375328083987</v>
      </c>
      <c r="H1235" s="6">
        <v>299.8687664041995</v>
      </c>
      <c r="I1235" s="6">
        <v>89.895013123359576</v>
      </c>
      <c r="J1235" s="5">
        <v>859</v>
      </c>
    </row>
    <row r="1236" spans="1:10" x14ac:dyDescent="0.25">
      <c r="A1236" t="s">
        <v>137</v>
      </c>
      <c r="B1236" s="5">
        <v>538256.72</v>
      </c>
      <c r="C1236" s="5">
        <v>4133028.18</v>
      </c>
      <c r="D1236" s="5">
        <v>1704.38</v>
      </c>
      <c r="E1236" t="s">
        <v>4</v>
      </c>
      <c r="F1236" t="s">
        <v>7</v>
      </c>
      <c r="G1236" s="6">
        <v>299.8687664041995</v>
      </c>
      <c r="H1236" s="6">
        <v>359.9081364829396</v>
      </c>
      <c r="I1236" s="6">
        <v>60.039370078740156</v>
      </c>
      <c r="J1236" s="5">
        <v>859</v>
      </c>
    </row>
    <row r="1237" spans="1:10" x14ac:dyDescent="0.25">
      <c r="A1237" t="s">
        <v>137</v>
      </c>
      <c r="B1237" s="5">
        <v>538256.72</v>
      </c>
      <c r="C1237" s="5">
        <v>4133028.18</v>
      </c>
      <c r="D1237" s="5">
        <v>1704.38</v>
      </c>
      <c r="E1237" t="s">
        <v>4</v>
      </c>
      <c r="F1237" t="s">
        <v>7</v>
      </c>
      <c r="G1237" s="6">
        <v>359.9081364829396</v>
      </c>
      <c r="H1237" s="6">
        <v>540.0262467191601</v>
      </c>
      <c r="I1237" s="6">
        <v>180.11811023622045</v>
      </c>
      <c r="J1237" s="5">
        <v>859</v>
      </c>
    </row>
    <row r="1238" spans="1:10" x14ac:dyDescent="0.25">
      <c r="A1238" t="s">
        <v>137</v>
      </c>
      <c r="B1238" s="5">
        <v>538256.72</v>
      </c>
      <c r="C1238" s="5">
        <v>4133028.18</v>
      </c>
      <c r="D1238" s="5">
        <v>1704.38</v>
      </c>
      <c r="E1238" t="s">
        <v>6</v>
      </c>
      <c r="F1238" t="s">
        <v>8</v>
      </c>
      <c r="G1238" s="6">
        <v>540.0262467191601</v>
      </c>
      <c r="H1238" s="6">
        <v>979.98687664041984</v>
      </c>
      <c r="I1238" s="6">
        <v>439.96062992125979</v>
      </c>
      <c r="J1238" s="5">
        <v>859</v>
      </c>
    </row>
    <row r="1239" spans="1:10" x14ac:dyDescent="0.25">
      <c r="A1239" t="s">
        <v>137</v>
      </c>
      <c r="B1239" s="5">
        <v>538256.72</v>
      </c>
      <c r="C1239" s="5">
        <v>4133028.18</v>
      </c>
      <c r="D1239" s="5">
        <v>1704.38</v>
      </c>
      <c r="E1239" t="s">
        <v>6</v>
      </c>
      <c r="F1239" t="s">
        <v>5</v>
      </c>
      <c r="G1239" s="6">
        <v>979.98687664041984</v>
      </c>
      <c r="H1239" s="6">
        <v>1319.8818897637796</v>
      </c>
      <c r="I1239" s="6">
        <v>339.89501312335955</v>
      </c>
      <c r="J1239" s="5">
        <v>859</v>
      </c>
    </row>
    <row r="1240" spans="1:10" x14ac:dyDescent="0.25">
      <c r="A1240" t="s">
        <v>137</v>
      </c>
      <c r="B1240" s="5">
        <v>538256.72</v>
      </c>
      <c r="C1240" s="5">
        <v>4133028.18</v>
      </c>
      <c r="D1240" s="5">
        <v>1704.38</v>
      </c>
      <c r="E1240" t="s">
        <v>11</v>
      </c>
      <c r="F1240" t="s">
        <v>31</v>
      </c>
      <c r="G1240" s="6">
        <v>1319.8818897637796</v>
      </c>
      <c r="H1240" s="6">
        <v>1479.98687664042</v>
      </c>
      <c r="I1240" s="6">
        <v>160.1049868766404</v>
      </c>
      <c r="J1240" s="5">
        <v>859</v>
      </c>
    </row>
    <row r="1241" spans="1:10" x14ac:dyDescent="0.25">
      <c r="A1241" t="s">
        <v>137</v>
      </c>
      <c r="B1241" s="5">
        <v>538256.72</v>
      </c>
      <c r="C1241" s="5">
        <v>4133028.18</v>
      </c>
      <c r="D1241" s="5">
        <v>1704.38</v>
      </c>
      <c r="E1241" t="s">
        <v>11</v>
      </c>
      <c r="F1241" t="s">
        <v>12</v>
      </c>
      <c r="G1241" s="6">
        <v>1479.98687664042</v>
      </c>
      <c r="H1241" s="6">
        <v>2359.9081364829394</v>
      </c>
      <c r="I1241" s="6">
        <v>879.92125984251959</v>
      </c>
      <c r="J1241" s="5">
        <v>859</v>
      </c>
    </row>
    <row r="1242" spans="1:10" x14ac:dyDescent="0.25">
      <c r="A1242" t="s">
        <v>137</v>
      </c>
      <c r="B1242" s="5">
        <v>538256.72</v>
      </c>
      <c r="C1242" s="5">
        <v>4133028.18</v>
      </c>
      <c r="D1242" s="5">
        <v>1704.38</v>
      </c>
      <c r="E1242" t="s">
        <v>11</v>
      </c>
      <c r="F1242" t="s">
        <v>24</v>
      </c>
      <c r="G1242" s="6">
        <v>2359.9081364829394</v>
      </c>
      <c r="H1242" s="6">
        <v>2479.9868766404197</v>
      </c>
      <c r="I1242" s="6">
        <v>120.07874015748031</v>
      </c>
      <c r="J1242" s="5">
        <v>859</v>
      </c>
    </row>
    <row r="1243" spans="1:10" x14ac:dyDescent="0.25">
      <c r="A1243" t="s">
        <v>137</v>
      </c>
      <c r="B1243" s="5">
        <v>538256.72</v>
      </c>
      <c r="C1243" s="5">
        <v>4133028.18</v>
      </c>
      <c r="D1243" s="5">
        <v>1704.38</v>
      </c>
      <c r="E1243" t="s">
        <v>11</v>
      </c>
      <c r="F1243" t="s">
        <v>138</v>
      </c>
      <c r="G1243" s="6">
        <v>2479.9868766404197</v>
      </c>
      <c r="H1243" s="6">
        <v>2870.0787401574798</v>
      </c>
      <c r="I1243" s="6">
        <v>390.09186351706035</v>
      </c>
      <c r="J1243" s="5">
        <v>859</v>
      </c>
    </row>
    <row r="1244" spans="1:10" x14ac:dyDescent="0.25">
      <c r="A1244" t="s">
        <v>137</v>
      </c>
      <c r="B1244" s="5">
        <v>538256.72</v>
      </c>
      <c r="C1244" s="5">
        <v>4133028.18</v>
      </c>
      <c r="D1244" s="5">
        <v>1704.38</v>
      </c>
      <c r="E1244" t="s">
        <v>9</v>
      </c>
      <c r="F1244" t="s">
        <v>138</v>
      </c>
      <c r="G1244" s="6">
        <v>2870.0787401574798</v>
      </c>
      <c r="H1244" s="6">
        <v>2955.0524934383202</v>
      </c>
      <c r="I1244" s="6">
        <v>84.973753280839887</v>
      </c>
      <c r="J1244" s="5">
        <v>859</v>
      </c>
    </row>
    <row r="1245" spans="1:10" x14ac:dyDescent="0.25">
      <c r="A1245" t="s">
        <v>137</v>
      </c>
      <c r="B1245" s="5">
        <v>538256.72</v>
      </c>
      <c r="C1245" s="5">
        <v>4133028.18</v>
      </c>
      <c r="D1245" s="5">
        <v>1704.38</v>
      </c>
      <c r="E1245" t="s">
        <v>9</v>
      </c>
      <c r="F1245" t="s">
        <v>138</v>
      </c>
      <c r="G1245" s="6">
        <v>2955.0524934383202</v>
      </c>
      <c r="H1245" s="6">
        <v>3165.0262467191601</v>
      </c>
      <c r="I1245" s="6">
        <v>209.97375328083987</v>
      </c>
      <c r="J1245" s="5">
        <v>859</v>
      </c>
    </row>
    <row r="1246" spans="1:10" x14ac:dyDescent="0.25">
      <c r="A1246" t="s">
        <v>137</v>
      </c>
      <c r="B1246" s="5">
        <v>538256.72</v>
      </c>
      <c r="C1246" s="5">
        <v>4133028.18</v>
      </c>
      <c r="D1246" s="5">
        <v>1704.38</v>
      </c>
      <c r="E1246" t="s">
        <v>9</v>
      </c>
      <c r="F1246" t="s">
        <v>138</v>
      </c>
      <c r="G1246" s="6">
        <v>3165.0262467191601</v>
      </c>
      <c r="H1246" s="6">
        <v>3390.0918635170601</v>
      </c>
      <c r="I1246" s="6">
        <v>225.06561679790022</v>
      </c>
      <c r="J1246" s="5">
        <v>859</v>
      </c>
    </row>
    <row r="1247" spans="1:10" x14ac:dyDescent="0.25">
      <c r="A1247" t="s">
        <v>137</v>
      </c>
      <c r="B1247" s="5">
        <v>538256.72</v>
      </c>
      <c r="C1247" s="5">
        <v>4133028.18</v>
      </c>
      <c r="D1247" s="5">
        <v>1704.38</v>
      </c>
      <c r="E1247" t="s">
        <v>11</v>
      </c>
      <c r="F1247" t="s">
        <v>138</v>
      </c>
      <c r="G1247" s="6">
        <v>3390.0918635170601</v>
      </c>
      <c r="H1247" s="6">
        <v>3520.0131233595803</v>
      </c>
      <c r="I1247" s="6">
        <v>129.92125984251967</v>
      </c>
      <c r="J1247" s="5">
        <v>859</v>
      </c>
    </row>
    <row r="1248" spans="1:10" x14ac:dyDescent="0.25">
      <c r="A1248" t="s">
        <v>137</v>
      </c>
      <c r="B1248" s="5">
        <v>538256.72</v>
      </c>
      <c r="C1248" s="5">
        <v>4133028.18</v>
      </c>
      <c r="D1248" s="5">
        <v>1704.38</v>
      </c>
      <c r="E1248" t="s">
        <v>9</v>
      </c>
      <c r="F1248" t="s">
        <v>138</v>
      </c>
      <c r="G1248" s="6">
        <v>3520.0131233595803</v>
      </c>
      <c r="H1248" s="6">
        <v>3604.9868766404197</v>
      </c>
      <c r="I1248" s="6">
        <v>84.973753280839887</v>
      </c>
      <c r="J1248" s="5">
        <v>859</v>
      </c>
    </row>
    <row r="1249" spans="1:10" x14ac:dyDescent="0.25">
      <c r="A1249" t="s">
        <v>137</v>
      </c>
      <c r="B1249" s="5">
        <v>538256.72</v>
      </c>
      <c r="C1249" s="5">
        <v>4133028.18</v>
      </c>
      <c r="D1249" s="5">
        <v>1704.38</v>
      </c>
      <c r="E1249" t="s">
        <v>11</v>
      </c>
      <c r="F1249" t="s">
        <v>138</v>
      </c>
      <c r="G1249" s="6">
        <v>3604.9868766404197</v>
      </c>
      <c r="H1249" s="6">
        <v>3924.8687664041991</v>
      </c>
      <c r="I1249" s="6">
        <v>319.8818897637795</v>
      </c>
      <c r="J1249" s="5">
        <v>859</v>
      </c>
    </row>
    <row r="1250" spans="1:10" x14ac:dyDescent="0.25">
      <c r="A1250" t="s">
        <v>137</v>
      </c>
      <c r="B1250" s="5">
        <v>538256.72</v>
      </c>
      <c r="C1250" s="5">
        <v>4133028.18</v>
      </c>
      <c r="D1250" s="5">
        <v>1704.38</v>
      </c>
      <c r="E1250" t="s">
        <v>11</v>
      </c>
      <c r="F1250" t="s">
        <v>139</v>
      </c>
      <c r="G1250" s="6">
        <v>3924.8687664041991</v>
      </c>
      <c r="H1250" s="6">
        <v>4160.1049868766404</v>
      </c>
      <c r="I1250" s="6">
        <v>235.23622047244095</v>
      </c>
      <c r="J1250" s="5">
        <v>859</v>
      </c>
    </row>
    <row r="1251" spans="1:10" x14ac:dyDescent="0.25">
      <c r="A1251" t="s">
        <v>137</v>
      </c>
      <c r="B1251" s="5">
        <v>538256.72</v>
      </c>
      <c r="C1251" s="5">
        <v>4133028.18</v>
      </c>
      <c r="D1251" s="5">
        <v>1704.38</v>
      </c>
      <c r="E1251" t="s">
        <v>9</v>
      </c>
      <c r="F1251" t="s">
        <v>47</v>
      </c>
      <c r="G1251" s="6">
        <v>4160.1049868766404</v>
      </c>
      <c r="H1251" s="6">
        <v>4770.0131233595803</v>
      </c>
      <c r="I1251" s="6">
        <v>609.90813648293965</v>
      </c>
      <c r="J1251" s="5">
        <v>859</v>
      </c>
    </row>
    <row r="1252" spans="1:10" x14ac:dyDescent="0.25">
      <c r="A1252" t="s">
        <v>137</v>
      </c>
      <c r="B1252" s="5">
        <v>538256.72</v>
      </c>
      <c r="C1252" s="5">
        <v>4133028.18</v>
      </c>
      <c r="D1252" s="5">
        <v>1704.38</v>
      </c>
      <c r="E1252" t="s">
        <v>11</v>
      </c>
      <c r="F1252" t="s">
        <v>12</v>
      </c>
      <c r="G1252" s="6">
        <v>4770.0131233595803</v>
      </c>
      <c r="H1252" s="6">
        <v>4950.1312335958</v>
      </c>
      <c r="I1252" s="6">
        <v>180.11811023622045</v>
      </c>
      <c r="J1252" s="5">
        <v>859</v>
      </c>
    </row>
    <row r="1253" spans="1:10" x14ac:dyDescent="0.25">
      <c r="A1253" t="s">
        <v>137</v>
      </c>
      <c r="B1253" s="5">
        <v>538256.72</v>
      </c>
      <c r="C1253" s="5">
        <v>4133028.18</v>
      </c>
      <c r="D1253" s="5">
        <v>1704.38</v>
      </c>
      <c r="E1253" t="s">
        <v>9</v>
      </c>
      <c r="F1253" t="s">
        <v>140</v>
      </c>
      <c r="G1253" s="6">
        <v>4950.1312335958</v>
      </c>
      <c r="H1253" s="6">
        <v>5794.9475065616798</v>
      </c>
      <c r="I1253" s="6">
        <v>844.81627296587919</v>
      </c>
      <c r="J1253" s="5">
        <v>859</v>
      </c>
    </row>
    <row r="1254" spans="1:10" x14ac:dyDescent="0.25">
      <c r="A1254" t="s">
        <v>137</v>
      </c>
      <c r="B1254" s="5">
        <v>538256.72</v>
      </c>
      <c r="C1254" s="5">
        <v>4133028.18</v>
      </c>
      <c r="D1254" s="5">
        <v>1704.38</v>
      </c>
      <c r="E1254" t="s">
        <v>11</v>
      </c>
      <c r="F1254" t="s">
        <v>141</v>
      </c>
      <c r="G1254" s="6">
        <v>5794.9475065616798</v>
      </c>
      <c r="H1254" s="6">
        <v>5865.1574803149606</v>
      </c>
      <c r="I1254" s="6">
        <v>70.209973753280835</v>
      </c>
      <c r="J1254" s="5">
        <v>859</v>
      </c>
    </row>
    <row r="1255" spans="1:10" x14ac:dyDescent="0.25">
      <c r="A1255" t="s">
        <v>137</v>
      </c>
      <c r="B1255" s="5">
        <v>538256.72</v>
      </c>
      <c r="C1255" s="5">
        <v>4133028.18</v>
      </c>
      <c r="D1255" s="5">
        <v>1704.38</v>
      </c>
      <c r="E1255" t="s">
        <v>9</v>
      </c>
      <c r="F1255" t="s">
        <v>142</v>
      </c>
      <c r="G1255" s="6">
        <v>5865.1574803149606</v>
      </c>
      <c r="H1255" s="6">
        <v>8270.0131233595785</v>
      </c>
      <c r="I1255" s="6">
        <v>2404.8556430446192</v>
      </c>
      <c r="J1255" s="5">
        <v>859</v>
      </c>
    </row>
    <row r="1256" spans="1:10" x14ac:dyDescent="0.25">
      <c r="A1256" t="s">
        <v>137</v>
      </c>
      <c r="B1256" s="5">
        <v>538256.72</v>
      </c>
      <c r="C1256" s="5">
        <v>4133028.18</v>
      </c>
      <c r="D1256" s="5">
        <v>1704.38</v>
      </c>
      <c r="E1256" t="s">
        <v>36</v>
      </c>
      <c r="F1256" t="s">
        <v>143</v>
      </c>
      <c r="G1256" s="6">
        <v>8270.0131233595785</v>
      </c>
      <c r="H1256" s="6">
        <v>8782.152230971129</v>
      </c>
      <c r="I1256" s="6">
        <v>512.13910761154852</v>
      </c>
      <c r="J1256" s="5">
        <v>859</v>
      </c>
    </row>
    <row r="1257" spans="1:10" x14ac:dyDescent="0.25">
      <c r="A1257" t="s">
        <v>144</v>
      </c>
      <c r="B1257" s="5">
        <v>539011.77</v>
      </c>
      <c r="C1257" s="5">
        <v>4121281.28</v>
      </c>
      <c r="D1257" s="5">
        <v>1774.85</v>
      </c>
      <c r="E1257" t="s">
        <v>4</v>
      </c>
      <c r="F1257" t="s">
        <v>5</v>
      </c>
      <c r="G1257" s="6">
        <v>0</v>
      </c>
      <c r="H1257" s="6">
        <v>80.052493438320198</v>
      </c>
      <c r="I1257" s="6">
        <v>80.052493438320198</v>
      </c>
      <c r="J1257" s="5">
        <v>1458</v>
      </c>
    </row>
    <row r="1258" spans="1:10" x14ac:dyDescent="0.25">
      <c r="A1258" t="s">
        <v>144</v>
      </c>
      <c r="B1258" s="5">
        <v>539011.77</v>
      </c>
      <c r="C1258" s="5">
        <v>4121281.28</v>
      </c>
      <c r="D1258" s="5">
        <v>1774.85</v>
      </c>
      <c r="E1258" t="s">
        <v>6</v>
      </c>
      <c r="F1258" t="s">
        <v>7</v>
      </c>
      <c r="G1258" s="6">
        <v>80.052493438320198</v>
      </c>
      <c r="H1258" s="6">
        <v>120.07874015748031</v>
      </c>
      <c r="I1258" s="6">
        <v>40.026246719160099</v>
      </c>
      <c r="J1258" s="5">
        <v>1458</v>
      </c>
    </row>
    <row r="1259" spans="1:10" x14ac:dyDescent="0.25">
      <c r="A1259" t="s">
        <v>144</v>
      </c>
      <c r="B1259" s="5">
        <v>539011.77</v>
      </c>
      <c r="C1259" s="5">
        <v>4121281.28</v>
      </c>
      <c r="D1259" s="5">
        <v>1774.85</v>
      </c>
      <c r="E1259" t="s">
        <v>4</v>
      </c>
      <c r="F1259" t="s">
        <v>5</v>
      </c>
      <c r="G1259" s="6">
        <v>120.07874015748031</v>
      </c>
      <c r="H1259" s="6">
        <v>149.93438320209975</v>
      </c>
      <c r="I1259" s="6">
        <v>29.85564304461942</v>
      </c>
      <c r="J1259" s="5">
        <v>1458</v>
      </c>
    </row>
    <row r="1260" spans="1:10" x14ac:dyDescent="0.25">
      <c r="A1260" t="s">
        <v>144</v>
      </c>
      <c r="B1260" s="5">
        <v>539011.77</v>
      </c>
      <c r="C1260" s="5">
        <v>4121281.28</v>
      </c>
      <c r="D1260" s="5">
        <v>1774.85</v>
      </c>
      <c r="E1260" t="s">
        <v>6</v>
      </c>
      <c r="F1260" t="s">
        <v>7</v>
      </c>
      <c r="G1260" s="6">
        <v>149.93438320209975</v>
      </c>
      <c r="H1260" s="6">
        <v>174.86876640419945</v>
      </c>
      <c r="I1260" s="6">
        <v>24.934383202099735</v>
      </c>
      <c r="J1260" s="5">
        <v>1458</v>
      </c>
    </row>
    <row r="1261" spans="1:10" x14ac:dyDescent="0.25">
      <c r="A1261" t="s">
        <v>144</v>
      </c>
      <c r="B1261" s="5">
        <v>539011.77</v>
      </c>
      <c r="C1261" s="5">
        <v>4121281.28</v>
      </c>
      <c r="D1261" s="5">
        <v>1774.85</v>
      </c>
      <c r="E1261" t="s">
        <v>9</v>
      </c>
      <c r="F1261" t="s">
        <v>5</v>
      </c>
      <c r="G1261" s="6">
        <v>174.86876640419945</v>
      </c>
      <c r="H1261" s="6">
        <v>294.9475065616798</v>
      </c>
      <c r="I1261" s="6">
        <v>120.07874015748031</v>
      </c>
      <c r="J1261" s="5">
        <v>1458</v>
      </c>
    </row>
    <row r="1262" spans="1:10" x14ac:dyDescent="0.25">
      <c r="A1262" t="s">
        <v>144</v>
      </c>
      <c r="B1262" s="5">
        <v>539011.77</v>
      </c>
      <c r="C1262" s="5">
        <v>4121281.28</v>
      </c>
      <c r="D1262" s="5">
        <v>1774.85</v>
      </c>
      <c r="E1262" t="s">
        <v>6</v>
      </c>
      <c r="F1262" t="s">
        <v>7</v>
      </c>
      <c r="G1262" s="6">
        <v>294.9475065616798</v>
      </c>
      <c r="H1262" s="6">
        <v>319.8818897637795</v>
      </c>
      <c r="I1262" s="6">
        <v>24.934383202099735</v>
      </c>
      <c r="J1262" s="5">
        <v>1458</v>
      </c>
    </row>
    <row r="1263" spans="1:10" x14ac:dyDescent="0.25">
      <c r="A1263" t="s">
        <v>144</v>
      </c>
      <c r="B1263" s="5">
        <v>539011.77</v>
      </c>
      <c r="C1263" s="5">
        <v>4121281.28</v>
      </c>
      <c r="D1263" s="5">
        <v>1774.85</v>
      </c>
      <c r="E1263" t="s">
        <v>9</v>
      </c>
      <c r="F1263" t="s">
        <v>5</v>
      </c>
      <c r="G1263" s="6">
        <v>319.8818897637795</v>
      </c>
      <c r="H1263" s="6">
        <v>459.97375328083984</v>
      </c>
      <c r="I1263" s="6">
        <v>140.09186351706037</v>
      </c>
      <c r="J1263" s="5">
        <v>1458</v>
      </c>
    </row>
    <row r="1264" spans="1:10" x14ac:dyDescent="0.25">
      <c r="A1264" t="s">
        <v>144</v>
      </c>
      <c r="B1264" s="5">
        <v>539011.77</v>
      </c>
      <c r="C1264" s="5">
        <v>4121281.28</v>
      </c>
      <c r="D1264" s="5">
        <v>1774.85</v>
      </c>
      <c r="E1264" t="s">
        <v>6</v>
      </c>
      <c r="F1264" t="s">
        <v>7</v>
      </c>
      <c r="G1264" s="6">
        <v>459.97375328083984</v>
      </c>
      <c r="H1264" s="6">
        <v>504.9212598425197</v>
      </c>
      <c r="I1264" s="6">
        <v>44.947506561679788</v>
      </c>
      <c r="J1264" s="5">
        <v>1458</v>
      </c>
    </row>
    <row r="1265" spans="1:10" x14ac:dyDescent="0.25">
      <c r="A1265" t="s">
        <v>144</v>
      </c>
      <c r="B1265" s="5">
        <v>539011.77</v>
      </c>
      <c r="C1265" s="5">
        <v>4121281.28</v>
      </c>
      <c r="D1265" s="5">
        <v>1774.85</v>
      </c>
      <c r="E1265" t="s">
        <v>6</v>
      </c>
      <c r="F1265" t="s">
        <v>7</v>
      </c>
      <c r="G1265" s="6">
        <v>504.9212598425197</v>
      </c>
      <c r="H1265" s="6">
        <v>529.85564304461934</v>
      </c>
      <c r="I1265" s="6">
        <v>24.934383202099735</v>
      </c>
      <c r="J1265" s="5">
        <v>1458</v>
      </c>
    </row>
    <row r="1266" spans="1:10" x14ac:dyDescent="0.25">
      <c r="A1266" t="s">
        <v>144</v>
      </c>
      <c r="B1266" s="5">
        <v>539011.77</v>
      </c>
      <c r="C1266" s="5">
        <v>4121281.28</v>
      </c>
      <c r="D1266" s="5">
        <v>1774.85</v>
      </c>
      <c r="E1266" t="s">
        <v>4</v>
      </c>
      <c r="F1266" t="s">
        <v>7</v>
      </c>
      <c r="G1266" s="6">
        <v>529.85564304461934</v>
      </c>
      <c r="H1266" s="6">
        <v>595.14435695538054</v>
      </c>
      <c r="I1266" s="6">
        <v>65.288713910761146</v>
      </c>
      <c r="J1266" s="5">
        <v>1458</v>
      </c>
    </row>
    <row r="1267" spans="1:10" x14ac:dyDescent="0.25">
      <c r="A1267" t="s">
        <v>144</v>
      </c>
      <c r="B1267" s="5">
        <v>539011.77</v>
      </c>
      <c r="C1267" s="5">
        <v>4121281.28</v>
      </c>
      <c r="D1267" s="5">
        <v>1774.85</v>
      </c>
      <c r="E1267" t="s">
        <v>6</v>
      </c>
      <c r="F1267" t="s">
        <v>114</v>
      </c>
      <c r="G1267" s="6">
        <v>595.14435695538054</v>
      </c>
      <c r="H1267" s="6">
        <v>620.0787401574803</v>
      </c>
      <c r="I1267" s="6">
        <v>24.934383202099735</v>
      </c>
      <c r="J1267" s="5">
        <v>1458</v>
      </c>
    </row>
    <row r="1268" spans="1:10" x14ac:dyDescent="0.25">
      <c r="A1268" t="s">
        <v>144</v>
      </c>
      <c r="B1268" s="5">
        <v>539011.77</v>
      </c>
      <c r="C1268" s="5">
        <v>4121281.28</v>
      </c>
      <c r="D1268" s="5">
        <v>1774.85</v>
      </c>
      <c r="E1268" t="s">
        <v>4</v>
      </c>
      <c r="F1268" t="s">
        <v>5</v>
      </c>
      <c r="G1268" s="6">
        <v>620.0787401574803</v>
      </c>
      <c r="H1268" s="6">
        <v>709.9737532808399</v>
      </c>
      <c r="I1268" s="6">
        <v>89.895013123359576</v>
      </c>
      <c r="J1268" s="5">
        <v>1458</v>
      </c>
    </row>
    <row r="1269" spans="1:10" x14ac:dyDescent="0.25">
      <c r="A1269" t="s">
        <v>144</v>
      </c>
      <c r="B1269" s="5">
        <v>539011.77</v>
      </c>
      <c r="C1269" s="5">
        <v>4121281.28</v>
      </c>
      <c r="D1269" s="5">
        <v>1774.85</v>
      </c>
      <c r="E1269" t="s">
        <v>4</v>
      </c>
      <c r="F1269" t="s">
        <v>5</v>
      </c>
      <c r="G1269" s="6">
        <v>709.9737532808399</v>
      </c>
      <c r="H1269" s="6">
        <v>819.88188976377955</v>
      </c>
      <c r="I1269" s="6">
        <v>109.90813648293963</v>
      </c>
      <c r="J1269" s="5">
        <v>1458</v>
      </c>
    </row>
    <row r="1270" spans="1:10" x14ac:dyDescent="0.25">
      <c r="A1270" t="s">
        <v>144</v>
      </c>
      <c r="B1270" s="5">
        <v>539011.77</v>
      </c>
      <c r="C1270" s="5">
        <v>4121281.28</v>
      </c>
      <c r="D1270" s="5">
        <v>1774.85</v>
      </c>
      <c r="E1270" t="s">
        <v>4</v>
      </c>
      <c r="F1270" t="s">
        <v>5</v>
      </c>
      <c r="G1270" s="6">
        <v>819.88188976377955</v>
      </c>
      <c r="H1270" s="6">
        <v>834.9737532808399</v>
      </c>
      <c r="I1270" s="6">
        <v>15.091863517060366</v>
      </c>
      <c r="J1270" s="5">
        <v>1458</v>
      </c>
    </row>
    <row r="1271" spans="1:10" x14ac:dyDescent="0.25">
      <c r="A1271" t="s">
        <v>144</v>
      </c>
      <c r="B1271" s="5">
        <v>539011.77</v>
      </c>
      <c r="C1271" s="5">
        <v>4121281.28</v>
      </c>
      <c r="D1271" s="5">
        <v>1774.85</v>
      </c>
      <c r="E1271" t="s">
        <v>6</v>
      </c>
      <c r="F1271" t="s">
        <v>7</v>
      </c>
      <c r="G1271" s="6">
        <v>834.9737532808399</v>
      </c>
      <c r="H1271" s="6">
        <v>854.98687664041995</v>
      </c>
      <c r="I1271" s="6">
        <v>20.01312335958005</v>
      </c>
      <c r="J1271" s="5">
        <v>1458</v>
      </c>
    </row>
    <row r="1272" spans="1:10" x14ac:dyDescent="0.25">
      <c r="A1272" t="s">
        <v>144</v>
      </c>
      <c r="B1272" s="5">
        <v>539011.77</v>
      </c>
      <c r="C1272" s="5">
        <v>4121281.28</v>
      </c>
      <c r="D1272" s="5">
        <v>1774.85</v>
      </c>
      <c r="E1272" t="s">
        <v>6</v>
      </c>
      <c r="F1272" t="s">
        <v>8</v>
      </c>
      <c r="G1272" s="6">
        <v>854.98687664041995</v>
      </c>
      <c r="H1272" s="6">
        <v>1234.9081364829394</v>
      </c>
      <c r="I1272" s="6">
        <v>379.92125984251965</v>
      </c>
      <c r="J1272" s="5">
        <v>1458</v>
      </c>
    </row>
    <row r="1273" spans="1:10" x14ac:dyDescent="0.25">
      <c r="A1273" t="s">
        <v>144</v>
      </c>
      <c r="B1273" s="5">
        <v>539011.77</v>
      </c>
      <c r="C1273" s="5">
        <v>4121281.28</v>
      </c>
      <c r="D1273" s="5">
        <v>1774.85</v>
      </c>
      <c r="E1273" t="s">
        <v>11</v>
      </c>
      <c r="F1273" t="s">
        <v>12</v>
      </c>
      <c r="G1273" s="6">
        <v>1234.9081364829394</v>
      </c>
      <c r="H1273" s="6">
        <v>1470.1443569553805</v>
      </c>
      <c r="I1273" s="6">
        <v>235.23622047244095</v>
      </c>
      <c r="J1273" s="5">
        <v>1458</v>
      </c>
    </row>
    <row r="1274" spans="1:10" x14ac:dyDescent="0.25">
      <c r="A1274" t="s">
        <v>144</v>
      </c>
      <c r="B1274" s="5">
        <v>539011.77</v>
      </c>
      <c r="C1274" s="5">
        <v>4121281.28</v>
      </c>
      <c r="D1274" s="5">
        <v>1774.85</v>
      </c>
      <c r="E1274" t="s">
        <v>11</v>
      </c>
      <c r="F1274" t="s">
        <v>23</v>
      </c>
      <c r="G1274" s="6">
        <v>1470.1443569553805</v>
      </c>
      <c r="H1274" s="6">
        <v>1492.1259842519685</v>
      </c>
      <c r="I1274" s="6">
        <v>21.981627296587927</v>
      </c>
      <c r="J1274" s="5">
        <v>1458</v>
      </c>
    </row>
    <row r="1275" spans="1:10" x14ac:dyDescent="0.25">
      <c r="A1275" t="s">
        <v>144</v>
      </c>
      <c r="B1275" s="5">
        <v>539011.77</v>
      </c>
      <c r="C1275" s="5">
        <v>4121281.28</v>
      </c>
      <c r="D1275" s="5">
        <v>1774.85</v>
      </c>
      <c r="E1275" t="s">
        <v>11</v>
      </c>
      <c r="F1275" t="s">
        <v>12</v>
      </c>
      <c r="G1275" s="6">
        <v>1492.1259842519685</v>
      </c>
      <c r="H1275" s="6">
        <v>1749.9999999999998</v>
      </c>
      <c r="I1275" s="6">
        <v>257.87401574803147</v>
      </c>
      <c r="J1275" s="5">
        <v>1458</v>
      </c>
    </row>
    <row r="1276" spans="1:10" x14ac:dyDescent="0.25">
      <c r="A1276" t="s">
        <v>144</v>
      </c>
      <c r="B1276" s="5">
        <v>539011.77</v>
      </c>
      <c r="C1276" s="5">
        <v>4121281.28</v>
      </c>
      <c r="D1276" s="5">
        <v>1774.85</v>
      </c>
      <c r="E1276" t="s">
        <v>9</v>
      </c>
      <c r="F1276" t="s">
        <v>145</v>
      </c>
      <c r="G1276" s="6">
        <v>1749.9999999999998</v>
      </c>
      <c r="H1276" s="6">
        <v>1810.0393700787401</v>
      </c>
      <c r="I1276" s="6">
        <v>60.039370078740156</v>
      </c>
      <c r="J1276" s="5">
        <v>1458</v>
      </c>
    </row>
    <row r="1277" spans="1:10" x14ac:dyDescent="0.25">
      <c r="A1277" t="s">
        <v>144</v>
      </c>
      <c r="B1277" s="5">
        <v>539011.77</v>
      </c>
      <c r="C1277" s="5">
        <v>4121281.28</v>
      </c>
      <c r="D1277" s="5">
        <v>1774.85</v>
      </c>
      <c r="E1277" t="s">
        <v>11</v>
      </c>
      <c r="F1277" t="s">
        <v>12</v>
      </c>
      <c r="G1277" s="6">
        <v>1810.0393700787401</v>
      </c>
      <c r="H1277" s="6">
        <v>1834.9737532808397</v>
      </c>
      <c r="I1277" s="6">
        <v>24.934383202099735</v>
      </c>
      <c r="J1277" s="5">
        <v>1458</v>
      </c>
    </row>
    <row r="1278" spans="1:10" x14ac:dyDescent="0.25">
      <c r="A1278" t="s">
        <v>144</v>
      </c>
      <c r="B1278" s="5">
        <v>539011.77</v>
      </c>
      <c r="C1278" s="5">
        <v>4121281.28</v>
      </c>
      <c r="D1278" s="5">
        <v>1774.85</v>
      </c>
      <c r="E1278" t="s">
        <v>11</v>
      </c>
      <c r="F1278" t="s">
        <v>12</v>
      </c>
      <c r="G1278" s="6">
        <v>1834.9737532808397</v>
      </c>
      <c r="H1278" s="6">
        <v>1884.8425196850392</v>
      </c>
      <c r="I1278" s="6">
        <v>49.868766404199469</v>
      </c>
      <c r="J1278" s="5">
        <v>1458</v>
      </c>
    </row>
    <row r="1279" spans="1:10" x14ac:dyDescent="0.25">
      <c r="A1279" t="s">
        <v>144</v>
      </c>
      <c r="B1279" s="5">
        <v>539011.77</v>
      </c>
      <c r="C1279" s="5">
        <v>4121281.28</v>
      </c>
      <c r="D1279" s="5">
        <v>1774.85</v>
      </c>
      <c r="E1279" t="s">
        <v>4</v>
      </c>
      <c r="F1279" t="s">
        <v>5</v>
      </c>
      <c r="G1279" s="6">
        <v>1884.8425196850392</v>
      </c>
      <c r="H1279" s="6">
        <v>1919.9475065616798</v>
      </c>
      <c r="I1279" s="6">
        <v>35.104986876640417</v>
      </c>
      <c r="J1279" s="5">
        <v>1458</v>
      </c>
    </row>
    <row r="1280" spans="1:10" x14ac:dyDescent="0.25">
      <c r="A1280" t="s">
        <v>144</v>
      </c>
      <c r="B1280" s="5">
        <v>539011.77</v>
      </c>
      <c r="C1280" s="5">
        <v>4121281.28</v>
      </c>
      <c r="D1280" s="5">
        <v>1774.85</v>
      </c>
      <c r="E1280" t="s">
        <v>4</v>
      </c>
      <c r="F1280" t="s">
        <v>5</v>
      </c>
      <c r="G1280" s="6">
        <v>1919.9475065616798</v>
      </c>
      <c r="H1280" s="6">
        <v>2100.0656167979</v>
      </c>
      <c r="I1280" s="6">
        <v>180.11811023622045</v>
      </c>
      <c r="J1280" s="5">
        <v>1458</v>
      </c>
    </row>
    <row r="1281" spans="1:10" x14ac:dyDescent="0.25">
      <c r="A1281" t="s">
        <v>144</v>
      </c>
      <c r="B1281" s="5">
        <v>539011.77</v>
      </c>
      <c r="C1281" s="5">
        <v>4121281.28</v>
      </c>
      <c r="D1281" s="5">
        <v>1774.85</v>
      </c>
      <c r="E1281" t="s">
        <v>4</v>
      </c>
      <c r="F1281" t="s">
        <v>5</v>
      </c>
      <c r="G1281" s="6">
        <v>2100.0656167979</v>
      </c>
      <c r="H1281" s="6">
        <v>2140.0918635170601</v>
      </c>
      <c r="I1281" s="6">
        <v>40.026246719160099</v>
      </c>
      <c r="J1281" s="5">
        <v>1458</v>
      </c>
    </row>
    <row r="1282" spans="1:10" x14ac:dyDescent="0.25">
      <c r="A1282" t="s">
        <v>144</v>
      </c>
      <c r="B1282" s="5">
        <v>539011.77</v>
      </c>
      <c r="C1282" s="5">
        <v>4121281.28</v>
      </c>
      <c r="D1282" s="5">
        <v>1774.85</v>
      </c>
      <c r="E1282" t="s">
        <v>11</v>
      </c>
      <c r="F1282" t="s">
        <v>12</v>
      </c>
      <c r="G1282" s="6">
        <v>2140.0918635170601</v>
      </c>
      <c r="H1282" s="6">
        <v>2279.8556430446192</v>
      </c>
      <c r="I1282" s="6">
        <v>139.76377952755905</v>
      </c>
      <c r="J1282" s="5">
        <v>1458</v>
      </c>
    </row>
    <row r="1283" spans="1:10" x14ac:dyDescent="0.25">
      <c r="A1283" t="s">
        <v>144</v>
      </c>
      <c r="B1283" s="5">
        <v>539011.77</v>
      </c>
      <c r="C1283" s="5">
        <v>4121281.28</v>
      </c>
      <c r="D1283" s="5">
        <v>1774.85</v>
      </c>
      <c r="E1283" t="s">
        <v>11</v>
      </c>
      <c r="F1283" t="s">
        <v>23</v>
      </c>
      <c r="G1283" s="6">
        <v>2279.8556430446192</v>
      </c>
      <c r="H1283" s="6">
        <v>2294.9475065616798</v>
      </c>
      <c r="I1283" s="6">
        <v>15.091863517060366</v>
      </c>
      <c r="J1283" s="5">
        <v>1458</v>
      </c>
    </row>
    <row r="1284" spans="1:10" x14ac:dyDescent="0.25">
      <c r="A1284" t="s">
        <v>144</v>
      </c>
      <c r="B1284" s="5">
        <v>539011.77</v>
      </c>
      <c r="C1284" s="5">
        <v>4121281.28</v>
      </c>
      <c r="D1284" s="5">
        <v>1774.85</v>
      </c>
      <c r="E1284" t="s">
        <v>11</v>
      </c>
      <c r="F1284" t="s">
        <v>12</v>
      </c>
      <c r="G1284" s="6">
        <v>2294.9475065616798</v>
      </c>
      <c r="H1284" s="6">
        <v>2354.9868766404197</v>
      </c>
      <c r="I1284" s="6">
        <v>60.039370078740156</v>
      </c>
      <c r="J1284" s="5">
        <v>1458</v>
      </c>
    </row>
    <row r="1285" spans="1:10" x14ac:dyDescent="0.25">
      <c r="A1285" t="s">
        <v>144</v>
      </c>
      <c r="B1285" s="5">
        <v>539011.77</v>
      </c>
      <c r="C1285" s="5">
        <v>4121281.28</v>
      </c>
      <c r="D1285" s="5">
        <v>1774.85</v>
      </c>
      <c r="E1285" t="s">
        <v>11</v>
      </c>
      <c r="F1285" t="s">
        <v>12</v>
      </c>
      <c r="G1285" s="6">
        <v>2354.9868766404197</v>
      </c>
      <c r="H1285" s="6">
        <v>2370.0787401574803</v>
      </c>
      <c r="I1285" s="6">
        <v>15.091863517060366</v>
      </c>
      <c r="J1285" s="5">
        <v>1458</v>
      </c>
    </row>
    <row r="1286" spans="1:10" x14ac:dyDescent="0.25">
      <c r="A1286" t="s">
        <v>144</v>
      </c>
      <c r="B1286" s="5">
        <v>539011.77</v>
      </c>
      <c r="C1286" s="5">
        <v>4121281.28</v>
      </c>
      <c r="D1286" s="5">
        <v>1774.85</v>
      </c>
      <c r="E1286" t="s">
        <v>11</v>
      </c>
      <c r="F1286" t="s">
        <v>12</v>
      </c>
      <c r="G1286" s="6">
        <v>2370.0787401574803</v>
      </c>
      <c r="H1286" s="6">
        <v>2700.1312335958005</v>
      </c>
      <c r="I1286" s="6">
        <v>330.0524934383202</v>
      </c>
      <c r="J1286" s="5">
        <v>1458</v>
      </c>
    </row>
    <row r="1287" spans="1:10" x14ac:dyDescent="0.25">
      <c r="A1287" t="s">
        <v>144</v>
      </c>
      <c r="B1287" s="5">
        <v>539011.77</v>
      </c>
      <c r="C1287" s="5">
        <v>4121281.28</v>
      </c>
      <c r="D1287" s="5">
        <v>1774.85</v>
      </c>
      <c r="E1287" t="s">
        <v>11</v>
      </c>
      <c r="F1287" t="s">
        <v>12</v>
      </c>
      <c r="G1287" s="6">
        <v>2700.1312335958005</v>
      </c>
      <c r="H1287" s="6">
        <v>2810.0393700787399</v>
      </c>
      <c r="I1287" s="6">
        <v>109.90813648293963</v>
      </c>
      <c r="J1287" s="5">
        <v>1458</v>
      </c>
    </row>
    <row r="1288" spans="1:10" x14ac:dyDescent="0.25">
      <c r="A1288" t="s">
        <v>144</v>
      </c>
      <c r="B1288" s="5">
        <v>539011.77</v>
      </c>
      <c r="C1288" s="5">
        <v>4121281.28</v>
      </c>
      <c r="D1288" s="5">
        <v>1774.85</v>
      </c>
      <c r="E1288" t="s">
        <v>9</v>
      </c>
      <c r="F1288" t="s">
        <v>5</v>
      </c>
      <c r="G1288" s="6">
        <v>2810.0393700787399</v>
      </c>
      <c r="H1288" s="6">
        <v>2870.0787401574798</v>
      </c>
      <c r="I1288" s="6">
        <v>60.039370078740156</v>
      </c>
      <c r="J1288" s="5">
        <v>1458</v>
      </c>
    </row>
    <row r="1289" spans="1:10" x14ac:dyDescent="0.25">
      <c r="A1289" t="s">
        <v>144</v>
      </c>
      <c r="B1289" s="5">
        <v>539011.77</v>
      </c>
      <c r="C1289" s="5">
        <v>4121281.28</v>
      </c>
      <c r="D1289" s="5">
        <v>1774.85</v>
      </c>
      <c r="E1289" t="s">
        <v>11</v>
      </c>
      <c r="F1289" t="s">
        <v>23</v>
      </c>
      <c r="G1289" s="6">
        <v>2870.0787401574798</v>
      </c>
      <c r="H1289" s="6">
        <v>2910.1049868766404</v>
      </c>
      <c r="I1289" s="6">
        <v>40.026246719160099</v>
      </c>
      <c r="J1289" s="5">
        <v>1458</v>
      </c>
    </row>
    <row r="1290" spans="1:10" x14ac:dyDescent="0.25">
      <c r="A1290" t="s">
        <v>144</v>
      </c>
      <c r="B1290" s="5">
        <v>539011.77</v>
      </c>
      <c r="C1290" s="5">
        <v>4121281.28</v>
      </c>
      <c r="D1290" s="5">
        <v>1774.85</v>
      </c>
      <c r="E1290" t="s">
        <v>11</v>
      </c>
      <c r="F1290" t="s">
        <v>23</v>
      </c>
      <c r="G1290" s="6">
        <v>2910.1049868766404</v>
      </c>
      <c r="H1290" s="6">
        <v>2950.1312335958005</v>
      </c>
      <c r="I1290" s="6">
        <v>40.026246719160099</v>
      </c>
      <c r="J1290" s="5">
        <v>1458</v>
      </c>
    </row>
    <row r="1291" spans="1:10" x14ac:dyDescent="0.25">
      <c r="A1291" t="s">
        <v>144</v>
      </c>
      <c r="B1291" s="5">
        <v>539011.77</v>
      </c>
      <c r="C1291" s="5">
        <v>4121281.28</v>
      </c>
      <c r="D1291" s="5">
        <v>1774.85</v>
      </c>
      <c r="E1291" t="s">
        <v>4</v>
      </c>
      <c r="F1291" t="s">
        <v>5</v>
      </c>
      <c r="G1291" s="6">
        <v>2950.1312335958005</v>
      </c>
      <c r="H1291" s="6">
        <v>2990.1574803149606</v>
      </c>
      <c r="I1291" s="6">
        <v>40.026246719160099</v>
      </c>
      <c r="J1291" s="5">
        <v>1458</v>
      </c>
    </row>
    <row r="1292" spans="1:10" x14ac:dyDescent="0.25">
      <c r="A1292" t="s">
        <v>144</v>
      </c>
      <c r="B1292" s="5">
        <v>539011.77</v>
      </c>
      <c r="C1292" s="5">
        <v>4121281.28</v>
      </c>
      <c r="D1292" s="5">
        <v>1774.85</v>
      </c>
      <c r="E1292" t="s">
        <v>11</v>
      </c>
      <c r="F1292" t="s">
        <v>23</v>
      </c>
      <c r="G1292" s="6">
        <v>2990.1574803149606</v>
      </c>
      <c r="H1292" s="6">
        <v>3000</v>
      </c>
      <c r="I1292" s="6">
        <v>9.8425196850393704</v>
      </c>
      <c r="J1292" s="5">
        <v>1458</v>
      </c>
    </row>
    <row r="1293" spans="1:10" x14ac:dyDescent="0.25">
      <c r="A1293" t="s">
        <v>144</v>
      </c>
      <c r="B1293" s="5">
        <v>539011.77</v>
      </c>
      <c r="C1293" s="5">
        <v>4121281.28</v>
      </c>
      <c r="D1293" s="5">
        <v>1774.85</v>
      </c>
      <c r="E1293" t="s">
        <v>11</v>
      </c>
      <c r="F1293" t="s">
        <v>23</v>
      </c>
      <c r="G1293" s="6">
        <v>3000</v>
      </c>
      <c r="H1293" s="6">
        <v>3018.9960629921261</v>
      </c>
      <c r="I1293" s="6">
        <v>18.996062992125985</v>
      </c>
      <c r="J1293" s="5">
        <v>1458</v>
      </c>
    </row>
    <row r="1294" spans="1:10" x14ac:dyDescent="0.25">
      <c r="A1294" t="s">
        <v>70</v>
      </c>
      <c r="B1294" s="5">
        <v>559842.41</v>
      </c>
      <c r="C1294" s="5">
        <v>4122993.41</v>
      </c>
      <c r="D1294" s="5">
        <v>2111.7800000000002</v>
      </c>
      <c r="E1294" t="s">
        <v>6</v>
      </c>
      <c r="F1294" t="s">
        <v>7</v>
      </c>
      <c r="G1294" s="6">
        <v>0</v>
      </c>
      <c r="H1294" s="6">
        <v>47.900262467191595</v>
      </c>
      <c r="I1294" s="6">
        <v>47.900262467191595</v>
      </c>
      <c r="J1294" s="5">
        <v>2023</v>
      </c>
    </row>
    <row r="1295" spans="1:10" x14ac:dyDescent="0.25">
      <c r="A1295" t="s">
        <v>70</v>
      </c>
      <c r="B1295" s="5">
        <v>559842.41</v>
      </c>
      <c r="C1295" s="5">
        <v>4122993.41</v>
      </c>
      <c r="D1295" s="5">
        <v>2111.7800000000002</v>
      </c>
      <c r="E1295" t="s">
        <v>4</v>
      </c>
      <c r="F1295" t="s">
        <v>10</v>
      </c>
      <c r="G1295" s="6">
        <v>47.900262467191595</v>
      </c>
      <c r="H1295" s="6">
        <v>80.052493438320198</v>
      </c>
      <c r="I1295" s="6">
        <v>32.15223097112861</v>
      </c>
      <c r="J1295" s="5">
        <v>2023</v>
      </c>
    </row>
    <row r="1296" spans="1:10" x14ac:dyDescent="0.25">
      <c r="A1296" t="s">
        <v>70</v>
      </c>
      <c r="B1296" s="5">
        <v>559842.41</v>
      </c>
      <c r="C1296" s="5">
        <v>4122993.41</v>
      </c>
      <c r="D1296" s="5">
        <v>2111.7800000000002</v>
      </c>
      <c r="E1296" t="s">
        <v>4</v>
      </c>
      <c r="F1296" t="s">
        <v>26</v>
      </c>
      <c r="G1296" s="6">
        <v>80.052493438320198</v>
      </c>
      <c r="H1296" s="6">
        <v>121.06299212598424</v>
      </c>
      <c r="I1296" s="6">
        <v>41.01049868766404</v>
      </c>
      <c r="J1296" s="5">
        <v>2023</v>
      </c>
    </row>
    <row r="1297" spans="1:10" x14ac:dyDescent="0.25">
      <c r="A1297" t="s">
        <v>70</v>
      </c>
      <c r="B1297" s="5">
        <v>559842.41</v>
      </c>
      <c r="C1297" s="5">
        <v>4122993.41</v>
      </c>
      <c r="D1297" s="5">
        <v>2111.7800000000002</v>
      </c>
      <c r="E1297" t="s">
        <v>4</v>
      </c>
      <c r="F1297" t="s">
        <v>5</v>
      </c>
      <c r="G1297" s="6">
        <v>121.06299212598424</v>
      </c>
      <c r="H1297" s="6">
        <v>151.90288713910761</v>
      </c>
      <c r="I1297" s="6">
        <v>30.83989501312336</v>
      </c>
      <c r="J1297" s="5">
        <v>2023</v>
      </c>
    </row>
    <row r="1298" spans="1:10" x14ac:dyDescent="0.25">
      <c r="A1298" t="s">
        <v>70</v>
      </c>
      <c r="B1298" s="5">
        <v>559842.41</v>
      </c>
      <c r="C1298" s="5">
        <v>4122993.41</v>
      </c>
      <c r="D1298" s="5">
        <v>2111.7800000000002</v>
      </c>
      <c r="E1298" t="s">
        <v>4</v>
      </c>
      <c r="F1298" t="s">
        <v>26</v>
      </c>
      <c r="G1298" s="6">
        <v>151.90288713910761</v>
      </c>
      <c r="H1298" s="6">
        <v>160.1049868766404</v>
      </c>
      <c r="I1298" s="6">
        <v>8.2020997375328086</v>
      </c>
      <c r="J1298" s="5">
        <v>2023</v>
      </c>
    </row>
    <row r="1299" spans="1:10" x14ac:dyDescent="0.25">
      <c r="A1299" t="s">
        <v>70</v>
      </c>
      <c r="B1299" s="5">
        <v>559842.41</v>
      </c>
      <c r="C1299" s="5">
        <v>4122993.41</v>
      </c>
      <c r="D1299" s="5">
        <v>2111.7800000000002</v>
      </c>
      <c r="E1299" t="s">
        <v>4</v>
      </c>
      <c r="F1299" t="s">
        <v>5</v>
      </c>
      <c r="G1299" s="6">
        <v>160.1049868766404</v>
      </c>
      <c r="H1299" s="6">
        <v>209.97375328083987</v>
      </c>
      <c r="I1299" s="6">
        <v>49.868766404199469</v>
      </c>
      <c r="J1299" s="5">
        <v>2023</v>
      </c>
    </row>
    <row r="1300" spans="1:10" x14ac:dyDescent="0.25">
      <c r="A1300" t="s">
        <v>70</v>
      </c>
      <c r="B1300" s="5">
        <v>559842.41</v>
      </c>
      <c r="C1300" s="5">
        <v>4122993.41</v>
      </c>
      <c r="D1300" s="5">
        <v>2111.7800000000002</v>
      </c>
      <c r="E1300" t="s">
        <v>4</v>
      </c>
      <c r="F1300" t="s">
        <v>5</v>
      </c>
      <c r="G1300" s="6">
        <v>209.97375328083987</v>
      </c>
      <c r="H1300" s="6">
        <v>819.88188976377955</v>
      </c>
      <c r="I1300" s="6">
        <v>609.90813648293965</v>
      </c>
      <c r="J1300" s="5">
        <v>2023</v>
      </c>
    </row>
    <row r="1301" spans="1:10" x14ac:dyDescent="0.25">
      <c r="A1301" t="s">
        <v>70</v>
      </c>
      <c r="B1301" s="5">
        <v>559842.41</v>
      </c>
      <c r="C1301" s="5">
        <v>4122993.41</v>
      </c>
      <c r="D1301" s="5">
        <v>2111.7800000000002</v>
      </c>
      <c r="E1301" t="s">
        <v>4</v>
      </c>
      <c r="F1301" t="s">
        <v>5</v>
      </c>
      <c r="G1301" s="6">
        <v>819.88188976377955</v>
      </c>
      <c r="H1301" s="6">
        <v>983.9238845144356</v>
      </c>
      <c r="I1301" s="6">
        <v>164.04199475065616</v>
      </c>
      <c r="J1301" s="5">
        <v>2023</v>
      </c>
    </row>
    <row r="1302" spans="1:10" x14ac:dyDescent="0.25">
      <c r="A1302" t="s">
        <v>70</v>
      </c>
      <c r="B1302" s="5">
        <v>559842.41</v>
      </c>
      <c r="C1302" s="5">
        <v>4122993.41</v>
      </c>
      <c r="D1302" s="5">
        <v>2111.7800000000002</v>
      </c>
      <c r="E1302" t="s">
        <v>4</v>
      </c>
      <c r="F1302" t="s">
        <v>8</v>
      </c>
      <c r="G1302" s="6">
        <v>983.9238845144356</v>
      </c>
      <c r="H1302" s="6">
        <v>1004.9212598425197</v>
      </c>
      <c r="I1302" s="6">
        <v>20.99737532808399</v>
      </c>
      <c r="J1302" s="5">
        <v>2023</v>
      </c>
    </row>
    <row r="1303" spans="1:10" x14ac:dyDescent="0.25">
      <c r="A1303" t="s">
        <v>70</v>
      </c>
      <c r="B1303" s="5">
        <v>559842.41</v>
      </c>
      <c r="C1303" s="5">
        <v>4122993.41</v>
      </c>
      <c r="D1303" s="5">
        <v>2111.7800000000002</v>
      </c>
      <c r="E1303" t="s">
        <v>4</v>
      </c>
      <c r="F1303" t="s">
        <v>8</v>
      </c>
      <c r="G1303" s="6">
        <v>1004.9212598425197</v>
      </c>
      <c r="H1303" s="6">
        <v>1049.8687664041995</v>
      </c>
      <c r="I1303" s="6">
        <v>44.947506561679788</v>
      </c>
      <c r="J1303" s="5">
        <v>2023</v>
      </c>
    </row>
    <row r="1304" spans="1:10" x14ac:dyDescent="0.25">
      <c r="A1304" t="s">
        <v>70</v>
      </c>
      <c r="B1304" s="5">
        <v>559842.41</v>
      </c>
      <c r="C1304" s="5">
        <v>4122993.41</v>
      </c>
      <c r="D1304" s="5">
        <v>2111.7800000000002</v>
      </c>
      <c r="E1304" t="s">
        <v>6</v>
      </c>
      <c r="F1304" t="s">
        <v>7</v>
      </c>
      <c r="G1304" s="6">
        <v>1049.8687664041995</v>
      </c>
      <c r="H1304" s="6">
        <v>1095.1443569553805</v>
      </c>
      <c r="I1304" s="6">
        <v>45.275590551181104</v>
      </c>
      <c r="J1304" s="5">
        <v>2023</v>
      </c>
    </row>
    <row r="1305" spans="1:10" x14ac:dyDescent="0.25">
      <c r="A1305" t="s">
        <v>70</v>
      </c>
      <c r="B1305" s="5">
        <v>559842.41</v>
      </c>
      <c r="C1305" s="5">
        <v>4122993.41</v>
      </c>
      <c r="D1305" s="5">
        <v>2111.7800000000002</v>
      </c>
      <c r="E1305" t="s">
        <v>6</v>
      </c>
      <c r="F1305" t="s">
        <v>7</v>
      </c>
      <c r="G1305" s="6">
        <v>1095.1443569553805</v>
      </c>
      <c r="H1305" s="6">
        <v>1175.8530183727032</v>
      </c>
      <c r="I1305" s="6">
        <v>80.70866141732283</v>
      </c>
      <c r="J1305" s="5">
        <v>2023</v>
      </c>
    </row>
    <row r="1306" spans="1:10" x14ac:dyDescent="0.25">
      <c r="A1306" t="s">
        <v>70</v>
      </c>
      <c r="B1306" s="5">
        <v>559842.41</v>
      </c>
      <c r="C1306" s="5">
        <v>4122993.41</v>
      </c>
      <c r="D1306" s="5">
        <v>2111.7800000000002</v>
      </c>
      <c r="E1306" t="s">
        <v>4</v>
      </c>
      <c r="F1306" t="s">
        <v>7</v>
      </c>
      <c r="G1306" s="6">
        <v>1175.8530183727032</v>
      </c>
      <c r="H1306" s="6">
        <v>1184.055118110236</v>
      </c>
      <c r="I1306" s="6">
        <v>8.2020997375328086</v>
      </c>
      <c r="J1306" s="5">
        <v>2023</v>
      </c>
    </row>
    <row r="1307" spans="1:10" x14ac:dyDescent="0.25">
      <c r="A1307" t="s">
        <v>70</v>
      </c>
      <c r="B1307" s="5">
        <v>559842.41</v>
      </c>
      <c r="C1307" s="5">
        <v>4122993.41</v>
      </c>
      <c r="D1307" s="5">
        <v>2111.7800000000002</v>
      </c>
      <c r="E1307" t="s">
        <v>4</v>
      </c>
      <c r="F1307" t="s">
        <v>7</v>
      </c>
      <c r="G1307" s="6">
        <v>1184.055118110236</v>
      </c>
      <c r="H1307" s="6">
        <v>1229.9868766404197</v>
      </c>
      <c r="I1307" s="6">
        <v>45.931758530183721</v>
      </c>
      <c r="J1307" s="5">
        <v>2023</v>
      </c>
    </row>
    <row r="1308" spans="1:10" x14ac:dyDescent="0.25">
      <c r="A1308" t="s">
        <v>70</v>
      </c>
      <c r="B1308" s="5">
        <v>559842.41</v>
      </c>
      <c r="C1308" s="5">
        <v>4122993.41</v>
      </c>
      <c r="D1308" s="5">
        <v>2111.7800000000002</v>
      </c>
      <c r="E1308" t="s">
        <v>6</v>
      </c>
      <c r="F1308" t="s">
        <v>7</v>
      </c>
      <c r="G1308" s="6">
        <v>1229.9868766404197</v>
      </c>
      <c r="H1308" s="6">
        <v>1242.1259842519685</v>
      </c>
      <c r="I1308" s="6">
        <v>12.139107611548557</v>
      </c>
      <c r="J1308" s="5">
        <v>2023</v>
      </c>
    </row>
    <row r="1309" spans="1:10" x14ac:dyDescent="0.25">
      <c r="A1309" t="s">
        <v>70</v>
      </c>
      <c r="B1309" s="5">
        <v>559842.41</v>
      </c>
      <c r="C1309" s="5">
        <v>4122993.41</v>
      </c>
      <c r="D1309" s="5">
        <v>2111.7800000000002</v>
      </c>
      <c r="E1309" t="s">
        <v>6</v>
      </c>
      <c r="F1309" t="s">
        <v>7</v>
      </c>
      <c r="G1309" s="6">
        <v>1242.1259842519685</v>
      </c>
      <c r="H1309" s="6">
        <v>1272.9658792650919</v>
      </c>
      <c r="I1309" s="6">
        <v>30.83989501312336</v>
      </c>
      <c r="J1309" s="5">
        <v>2023</v>
      </c>
    </row>
    <row r="1310" spans="1:10" x14ac:dyDescent="0.25">
      <c r="A1310" t="s">
        <v>70</v>
      </c>
      <c r="B1310" s="5">
        <v>559842.41</v>
      </c>
      <c r="C1310" s="5">
        <v>4122993.41</v>
      </c>
      <c r="D1310" s="5">
        <v>2111.7800000000002</v>
      </c>
      <c r="E1310" t="s">
        <v>6</v>
      </c>
      <c r="F1310" t="s">
        <v>7</v>
      </c>
      <c r="G1310" s="6">
        <v>1272.9658792650919</v>
      </c>
      <c r="H1310" s="6">
        <v>1311.0236220472441</v>
      </c>
      <c r="I1310" s="6">
        <v>38.057742782152225</v>
      </c>
      <c r="J1310" s="5">
        <v>2023</v>
      </c>
    </row>
    <row r="1311" spans="1:10" x14ac:dyDescent="0.25">
      <c r="A1311" t="s">
        <v>70</v>
      </c>
      <c r="B1311" s="5">
        <v>559842.41</v>
      </c>
      <c r="C1311" s="5">
        <v>4122993.41</v>
      </c>
      <c r="D1311" s="5">
        <v>2111.7800000000002</v>
      </c>
      <c r="E1311" t="s">
        <v>9</v>
      </c>
      <c r="F1311" t="s">
        <v>7</v>
      </c>
      <c r="G1311" s="6">
        <v>1311.0236220472441</v>
      </c>
      <c r="H1311" s="6">
        <v>1359.9081364829397</v>
      </c>
      <c r="I1311" s="6">
        <v>48.884514435695536</v>
      </c>
      <c r="J1311" s="5">
        <v>2023</v>
      </c>
    </row>
    <row r="1312" spans="1:10" x14ac:dyDescent="0.25">
      <c r="A1312" t="s">
        <v>70</v>
      </c>
      <c r="B1312" s="5">
        <v>559842.41</v>
      </c>
      <c r="C1312" s="5">
        <v>4122993.41</v>
      </c>
      <c r="D1312" s="5">
        <v>2111.7800000000002</v>
      </c>
      <c r="E1312" t="s">
        <v>9</v>
      </c>
      <c r="F1312" t="s">
        <v>8</v>
      </c>
      <c r="G1312" s="6">
        <v>1359.9081364829397</v>
      </c>
      <c r="H1312" s="6">
        <v>1370.0787401574803</v>
      </c>
      <c r="I1312" s="6">
        <v>10.170603674540683</v>
      </c>
      <c r="J1312" s="5">
        <v>2023</v>
      </c>
    </row>
    <row r="1313" spans="1:10" x14ac:dyDescent="0.25">
      <c r="A1313" t="s">
        <v>70</v>
      </c>
      <c r="B1313" s="5">
        <v>559842.41</v>
      </c>
      <c r="C1313" s="5">
        <v>4122993.41</v>
      </c>
      <c r="D1313" s="5">
        <v>2111.7800000000002</v>
      </c>
      <c r="E1313" t="s">
        <v>9</v>
      </c>
      <c r="F1313" t="s">
        <v>5</v>
      </c>
      <c r="G1313" s="6">
        <v>1370.0787401574803</v>
      </c>
      <c r="H1313" s="6">
        <v>1410.1049868766404</v>
      </c>
      <c r="I1313" s="6">
        <v>40.026246719160099</v>
      </c>
      <c r="J1313" s="5">
        <v>2023</v>
      </c>
    </row>
    <row r="1314" spans="1:10" x14ac:dyDescent="0.25">
      <c r="A1314" t="s">
        <v>70</v>
      </c>
      <c r="B1314" s="5">
        <v>559842.41</v>
      </c>
      <c r="C1314" s="5">
        <v>4122993.41</v>
      </c>
      <c r="D1314" s="5">
        <v>2111.7800000000002</v>
      </c>
      <c r="E1314" t="s">
        <v>9</v>
      </c>
      <c r="F1314" t="s">
        <v>7</v>
      </c>
      <c r="G1314" s="6">
        <v>1410.1049868766404</v>
      </c>
      <c r="H1314" s="6">
        <v>1520.01312335958</v>
      </c>
      <c r="I1314" s="6">
        <v>109.90813648293963</v>
      </c>
      <c r="J1314" s="5">
        <v>2023</v>
      </c>
    </row>
    <row r="1315" spans="1:10" x14ac:dyDescent="0.25">
      <c r="A1315" t="s">
        <v>70</v>
      </c>
      <c r="B1315" s="5">
        <v>559842.41</v>
      </c>
      <c r="C1315" s="5">
        <v>4122993.41</v>
      </c>
      <c r="D1315" s="5">
        <v>2111.7800000000002</v>
      </c>
      <c r="E1315" t="s">
        <v>6</v>
      </c>
      <c r="F1315" t="s">
        <v>7</v>
      </c>
      <c r="G1315" s="6">
        <v>1520.01312335958</v>
      </c>
      <c r="H1315" s="6">
        <v>1540.0262467191599</v>
      </c>
      <c r="I1315" s="6">
        <v>20.01312335958005</v>
      </c>
      <c r="J1315" s="5">
        <v>2023</v>
      </c>
    </row>
    <row r="1316" spans="1:10" x14ac:dyDescent="0.25">
      <c r="A1316" t="s">
        <v>70</v>
      </c>
      <c r="B1316" s="5">
        <v>559842.41</v>
      </c>
      <c r="C1316" s="5">
        <v>4122993.41</v>
      </c>
      <c r="D1316" s="5">
        <v>2111.7800000000002</v>
      </c>
      <c r="E1316" t="s">
        <v>6</v>
      </c>
      <c r="F1316" t="s">
        <v>7</v>
      </c>
      <c r="G1316" s="6">
        <v>1540.0262467191599</v>
      </c>
      <c r="H1316" s="6">
        <v>1602.0341207349081</v>
      </c>
      <c r="I1316" s="6">
        <v>62.007874015748023</v>
      </c>
      <c r="J1316" s="5">
        <v>2023</v>
      </c>
    </row>
    <row r="1317" spans="1:10" x14ac:dyDescent="0.25">
      <c r="A1317" t="s">
        <v>70</v>
      </c>
      <c r="B1317" s="5">
        <v>559842.41</v>
      </c>
      <c r="C1317" s="5">
        <v>4122993.41</v>
      </c>
      <c r="D1317" s="5">
        <v>2111.7800000000002</v>
      </c>
      <c r="E1317" t="s">
        <v>6</v>
      </c>
      <c r="F1317" t="s">
        <v>7</v>
      </c>
      <c r="G1317" s="6">
        <v>1602.0341207349081</v>
      </c>
      <c r="H1317" s="6">
        <v>1722.1128608923882</v>
      </c>
      <c r="I1317" s="6">
        <v>120.07874015748031</v>
      </c>
      <c r="J1317" s="5">
        <v>2023</v>
      </c>
    </row>
    <row r="1318" spans="1:10" x14ac:dyDescent="0.25">
      <c r="A1318" t="s">
        <v>70</v>
      </c>
      <c r="B1318" s="5">
        <v>559842.41</v>
      </c>
      <c r="C1318" s="5">
        <v>4122993.41</v>
      </c>
      <c r="D1318" s="5">
        <v>2111.7800000000002</v>
      </c>
      <c r="E1318" t="s">
        <v>6</v>
      </c>
      <c r="F1318" t="s">
        <v>19</v>
      </c>
      <c r="G1318" s="6">
        <v>1722.1128608923882</v>
      </c>
      <c r="H1318" s="6">
        <v>1875.9842519685037</v>
      </c>
      <c r="I1318" s="6">
        <v>153.87139107611549</v>
      </c>
      <c r="J1318" s="5">
        <v>2023</v>
      </c>
    </row>
    <row r="1319" spans="1:10" x14ac:dyDescent="0.25">
      <c r="A1319" t="s">
        <v>70</v>
      </c>
      <c r="B1319" s="5">
        <v>559842.41</v>
      </c>
      <c r="C1319" s="5">
        <v>4122993.41</v>
      </c>
      <c r="D1319" s="5">
        <v>2111.7800000000002</v>
      </c>
      <c r="E1319" t="s">
        <v>11</v>
      </c>
      <c r="F1319" t="s">
        <v>18</v>
      </c>
      <c r="G1319" s="6">
        <v>1875.9842519685037</v>
      </c>
      <c r="H1319" s="6">
        <v>1890.0918635170603</v>
      </c>
      <c r="I1319" s="6">
        <v>14.107611548556429</v>
      </c>
      <c r="J1319" s="5">
        <v>2023</v>
      </c>
    </row>
    <row r="1320" spans="1:10" x14ac:dyDescent="0.25">
      <c r="A1320" t="s">
        <v>70</v>
      </c>
      <c r="B1320" s="5">
        <v>559842.41</v>
      </c>
      <c r="C1320" s="5">
        <v>4122993.41</v>
      </c>
      <c r="D1320" s="5">
        <v>2111.7800000000002</v>
      </c>
      <c r="E1320" t="s">
        <v>11</v>
      </c>
      <c r="F1320" t="s">
        <v>18</v>
      </c>
      <c r="G1320" s="6">
        <v>1890.0918635170603</v>
      </c>
      <c r="H1320" s="6">
        <v>2090.8792650918631</v>
      </c>
      <c r="I1320" s="6">
        <v>200.78740157480314</v>
      </c>
      <c r="J1320" s="5">
        <v>2023</v>
      </c>
    </row>
    <row r="1321" spans="1:10" x14ac:dyDescent="0.25">
      <c r="A1321" t="s">
        <v>70</v>
      </c>
      <c r="B1321" s="5">
        <v>559842.41</v>
      </c>
      <c r="C1321" s="5">
        <v>4122993.41</v>
      </c>
      <c r="D1321" s="5">
        <v>2111.7800000000002</v>
      </c>
      <c r="E1321" t="s">
        <v>11</v>
      </c>
      <c r="F1321" t="s">
        <v>31</v>
      </c>
      <c r="G1321" s="6">
        <v>2090.8792650918631</v>
      </c>
      <c r="H1321" s="6">
        <v>2103.0183727034118</v>
      </c>
      <c r="I1321" s="6">
        <v>12.139107611548557</v>
      </c>
      <c r="J1321" s="5">
        <v>2023</v>
      </c>
    </row>
    <row r="1322" spans="1:10" x14ac:dyDescent="0.25">
      <c r="A1322" t="s">
        <v>70</v>
      </c>
      <c r="B1322" s="5">
        <v>559842.41</v>
      </c>
      <c r="C1322" s="5">
        <v>4122993.41</v>
      </c>
      <c r="D1322" s="5">
        <v>2111.7800000000002</v>
      </c>
      <c r="E1322" t="s">
        <v>11</v>
      </c>
      <c r="F1322" t="s">
        <v>18</v>
      </c>
      <c r="G1322" s="6">
        <v>2103.0183727034118</v>
      </c>
      <c r="H1322" s="6">
        <v>2193.8976377952758</v>
      </c>
      <c r="I1322" s="6">
        <v>90.879265091863516</v>
      </c>
      <c r="J1322" s="5">
        <v>2023</v>
      </c>
    </row>
    <row r="1323" spans="1:10" x14ac:dyDescent="0.25">
      <c r="A1323" t="s">
        <v>70</v>
      </c>
      <c r="B1323" s="5">
        <v>559842.41</v>
      </c>
      <c r="C1323" s="5">
        <v>4122993.41</v>
      </c>
      <c r="D1323" s="5">
        <v>2111.7800000000002</v>
      </c>
      <c r="E1323" t="s">
        <v>11</v>
      </c>
      <c r="F1323" t="s">
        <v>18</v>
      </c>
      <c r="G1323" s="6">
        <v>2193.8976377952758</v>
      </c>
      <c r="H1323" s="6">
        <v>2249.9999999999995</v>
      </c>
      <c r="I1323" s="6">
        <v>56.102362204724415</v>
      </c>
      <c r="J1323" s="5">
        <v>2023</v>
      </c>
    </row>
    <row r="1324" spans="1:10" x14ac:dyDescent="0.25">
      <c r="A1324" t="s">
        <v>34</v>
      </c>
      <c r="B1324" s="5">
        <v>555856.81999999995</v>
      </c>
      <c r="C1324" s="5">
        <v>4125370.82</v>
      </c>
      <c r="D1324" s="5">
        <v>2060.75</v>
      </c>
      <c r="E1324" t="s">
        <v>4</v>
      </c>
      <c r="F1324" t="s">
        <v>5</v>
      </c>
      <c r="G1324" s="6">
        <v>0</v>
      </c>
      <c r="H1324" s="6">
        <v>9.8425196850393704</v>
      </c>
      <c r="I1324" s="6">
        <v>9.8425196850393704</v>
      </c>
      <c r="J1324" s="5">
        <v>2192</v>
      </c>
    </row>
    <row r="1325" spans="1:10" x14ac:dyDescent="0.25">
      <c r="A1325" t="s">
        <v>34</v>
      </c>
      <c r="B1325" s="5">
        <v>555856.81999999995</v>
      </c>
      <c r="C1325" s="5">
        <v>4125370.82</v>
      </c>
      <c r="D1325" s="5">
        <v>2060.75</v>
      </c>
      <c r="E1325" t="s">
        <v>6</v>
      </c>
      <c r="F1325" t="s">
        <v>7</v>
      </c>
      <c r="G1325" s="6">
        <v>9.8425196850393704</v>
      </c>
      <c r="H1325" s="6">
        <v>29.85564304461942</v>
      </c>
      <c r="I1325" s="6">
        <v>20.01312335958005</v>
      </c>
      <c r="J1325" s="5">
        <v>2192</v>
      </c>
    </row>
    <row r="1326" spans="1:10" x14ac:dyDescent="0.25">
      <c r="A1326" t="s">
        <v>34</v>
      </c>
      <c r="B1326" s="5">
        <v>555856.81999999995</v>
      </c>
      <c r="C1326" s="5">
        <v>4125370.82</v>
      </c>
      <c r="D1326" s="5">
        <v>2060.75</v>
      </c>
      <c r="E1326" t="s">
        <v>4</v>
      </c>
      <c r="F1326" t="s">
        <v>26</v>
      </c>
      <c r="G1326" s="6">
        <v>29.85564304461942</v>
      </c>
      <c r="H1326" s="6">
        <v>40.026246719160099</v>
      </c>
      <c r="I1326" s="6">
        <v>10.170603674540683</v>
      </c>
      <c r="J1326" s="5">
        <v>2192</v>
      </c>
    </row>
    <row r="1327" spans="1:10" x14ac:dyDescent="0.25">
      <c r="A1327" t="s">
        <v>34</v>
      </c>
      <c r="B1327" s="5">
        <v>555856.81999999995</v>
      </c>
      <c r="C1327" s="5">
        <v>4125370.82</v>
      </c>
      <c r="D1327" s="5">
        <v>2060.75</v>
      </c>
      <c r="E1327" t="s">
        <v>4</v>
      </c>
      <c r="F1327" t="s">
        <v>26</v>
      </c>
      <c r="G1327" s="6">
        <v>40.026246719160099</v>
      </c>
      <c r="H1327" s="6">
        <v>60.039370078740156</v>
      </c>
      <c r="I1327" s="6">
        <v>20.01312335958005</v>
      </c>
      <c r="J1327" s="5">
        <v>2192</v>
      </c>
    </row>
    <row r="1328" spans="1:10" x14ac:dyDescent="0.25">
      <c r="A1328" t="s">
        <v>34</v>
      </c>
      <c r="B1328" s="5">
        <v>555856.81999999995</v>
      </c>
      <c r="C1328" s="5">
        <v>4125370.82</v>
      </c>
      <c r="D1328" s="5">
        <v>2060.75</v>
      </c>
      <c r="E1328" t="s">
        <v>4</v>
      </c>
      <c r="F1328" t="s">
        <v>5</v>
      </c>
      <c r="G1328" s="6">
        <v>60.039370078740156</v>
      </c>
      <c r="H1328" s="6">
        <v>69.881889763779526</v>
      </c>
      <c r="I1328" s="6">
        <v>9.8425196850393704</v>
      </c>
      <c r="J1328" s="5">
        <v>2192</v>
      </c>
    </row>
    <row r="1329" spans="1:10" x14ac:dyDescent="0.25">
      <c r="A1329" t="s">
        <v>34</v>
      </c>
      <c r="B1329" s="5">
        <v>555856.81999999995</v>
      </c>
      <c r="C1329" s="5">
        <v>4125370.82</v>
      </c>
      <c r="D1329" s="5">
        <v>2060.75</v>
      </c>
      <c r="E1329" t="s">
        <v>4</v>
      </c>
      <c r="F1329" t="s">
        <v>5</v>
      </c>
      <c r="G1329" s="6">
        <v>69.881889763779526</v>
      </c>
      <c r="H1329" s="6">
        <v>80.052493438320198</v>
      </c>
      <c r="I1329" s="6">
        <v>10.170603674540683</v>
      </c>
      <c r="J1329" s="5">
        <v>2192</v>
      </c>
    </row>
    <row r="1330" spans="1:10" x14ac:dyDescent="0.25">
      <c r="A1330" t="s">
        <v>34</v>
      </c>
      <c r="B1330" s="5">
        <v>555856.81999999995</v>
      </c>
      <c r="C1330" s="5">
        <v>4125370.82</v>
      </c>
      <c r="D1330" s="5">
        <v>2060.75</v>
      </c>
      <c r="E1330" t="s">
        <v>4</v>
      </c>
      <c r="F1330" t="s">
        <v>7</v>
      </c>
      <c r="G1330" s="6">
        <v>80.052493438320198</v>
      </c>
      <c r="H1330" s="6">
        <v>89.895013123359576</v>
      </c>
      <c r="I1330" s="6">
        <v>9.8425196850393704</v>
      </c>
      <c r="J1330" s="5">
        <v>2192</v>
      </c>
    </row>
    <row r="1331" spans="1:10" x14ac:dyDescent="0.25">
      <c r="A1331" t="s">
        <v>34</v>
      </c>
      <c r="B1331" s="5">
        <v>555856.81999999995</v>
      </c>
      <c r="C1331" s="5">
        <v>4125370.82</v>
      </c>
      <c r="D1331" s="5">
        <v>2060.75</v>
      </c>
      <c r="E1331" t="s">
        <v>6</v>
      </c>
      <c r="F1331" t="s">
        <v>17</v>
      </c>
      <c r="G1331" s="6">
        <v>89.895013123359576</v>
      </c>
      <c r="H1331" s="6">
        <v>100.06561679790026</v>
      </c>
      <c r="I1331" s="6">
        <v>10.170603674540683</v>
      </c>
      <c r="J1331" s="5">
        <v>2192</v>
      </c>
    </row>
    <row r="1332" spans="1:10" x14ac:dyDescent="0.25">
      <c r="A1332" t="s">
        <v>34</v>
      </c>
      <c r="B1332" s="5">
        <v>555856.81999999995</v>
      </c>
      <c r="C1332" s="5">
        <v>4125370.82</v>
      </c>
      <c r="D1332" s="5">
        <v>2060.75</v>
      </c>
      <c r="E1332" t="s">
        <v>6</v>
      </c>
      <c r="F1332" t="s">
        <v>17</v>
      </c>
      <c r="G1332" s="6">
        <v>100.06561679790026</v>
      </c>
      <c r="H1332" s="6">
        <v>120.07874015748031</v>
      </c>
      <c r="I1332" s="6">
        <v>20.01312335958005</v>
      </c>
      <c r="J1332" s="5">
        <v>2192</v>
      </c>
    </row>
    <row r="1333" spans="1:10" x14ac:dyDescent="0.25">
      <c r="A1333" t="s">
        <v>34</v>
      </c>
      <c r="B1333" s="5">
        <v>555856.81999999995</v>
      </c>
      <c r="C1333" s="5">
        <v>4125370.82</v>
      </c>
      <c r="D1333" s="5">
        <v>2060.75</v>
      </c>
      <c r="E1333" t="s">
        <v>6</v>
      </c>
      <c r="F1333" t="s">
        <v>7</v>
      </c>
      <c r="G1333" s="6">
        <v>120.07874015748031</v>
      </c>
      <c r="H1333" s="6">
        <v>140.09186351706037</v>
      </c>
      <c r="I1333" s="6">
        <v>20.01312335958005</v>
      </c>
      <c r="J1333" s="5">
        <v>2192</v>
      </c>
    </row>
    <row r="1334" spans="1:10" x14ac:dyDescent="0.25">
      <c r="A1334" t="s">
        <v>34</v>
      </c>
      <c r="B1334" s="5">
        <v>555856.81999999995</v>
      </c>
      <c r="C1334" s="5">
        <v>4125370.82</v>
      </c>
      <c r="D1334" s="5">
        <v>2060.75</v>
      </c>
      <c r="E1334" t="s">
        <v>6</v>
      </c>
      <c r="F1334" t="s">
        <v>7</v>
      </c>
      <c r="G1334" s="6">
        <v>140.09186351706037</v>
      </c>
      <c r="H1334" s="6">
        <v>180.11811023622045</v>
      </c>
      <c r="I1334" s="6">
        <v>40.026246719160099</v>
      </c>
      <c r="J1334" s="5">
        <v>2192</v>
      </c>
    </row>
    <row r="1335" spans="1:10" x14ac:dyDescent="0.25">
      <c r="A1335" t="s">
        <v>34</v>
      </c>
      <c r="B1335" s="5">
        <v>555856.81999999995</v>
      </c>
      <c r="C1335" s="5">
        <v>4125370.82</v>
      </c>
      <c r="D1335" s="5">
        <v>2060.75</v>
      </c>
      <c r="E1335" t="s">
        <v>4</v>
      </c>
      <c r="F1335" t="s">
        <v>26</v>
      </c>
      <c r="G1335" s="6">
        <v>180.11811023622045</v>
      </c>
      <c r="H1335" s="6">
        <v>299.8687664041995</v>
      </c>
      <c r="I1335" s="6">
        <v>119.750656167979</v>
      </c>
      <c r="J1335" s="5">
        <v>2192</v>
      </c>
    </row>
    <row r="1336" spans="1:10" x14ac:dyDescent="0.25">
      <c r="A1336" t="s">
        <v>34</v>
      </c>
      <c r="B1336" s="5">
        <v>555856.81999999995</v>
      </c>
      <c r="C1336" s="5">
        <v>4125370.82</v>
      </c>
      <c r="D1336" s="5">
        <v>2060.75</v>
      </c>
      <c r="E1336" t="s">
        <v>4</v>
      </c>
      <c r="F1336" t="s">
        <v>5</v>
      </c>
      <c r="G1336" s="6">
        <v>299.8687664041995</v>
      </c>
      <c r="H1336" s="6">
        <v>345.14435695538054</v>
      </c>
      <c r="I1336" s="6">
        <v>45.275590551181104</v>
      </c>
      <c r="J1336" s="5">
        <v>2192</v>
      </c>
    </row>
    <row r="1337" spans="1:10" x14ac:dyDescent="0.25">
      <c r="A1337" t="s">
        <v>34</v>
      </c>
      <c r="B1337" s="5">
        <v>555856.81999999995</v>
      </c>
      <c r="C1337" s="5">
        <v>4125370.82</v>
      </c>
      <c r="D1337" s="5">
        <v>2060.75</v>
      </c>
      <c r="E1337" t="s">
        <v>4</v>
      </c>
      <c r="F1337" t="s">
        <v>7</v>
      </c>
      <c r="G1337" s="6">
        <v>345.14435695538054</v>
      </c>
      <c r="H1337" s="6">
        <v>350.06561679790025</v>
      </c>
      <c r="I1337" s="6">
        <v>4.9212598425196852</v>
      </c>
      <c r="J1337" s="5">
        <v>2192</v>
      </c>
    </row>
    <row r="1338" spans="1:10" x14ac:dyDescent="0.25">
      <c r="A1338" t="s">
        <v>34</v>
      </c>
      <c r="B1338" s="5">
        <v>555856.81999999995</v>
      </c>
      <c r="C1338" s="5">
        <v>4125370.82</v>
      </c>
      <c r="D1338" s="5">
        <v>2060.75</v>
      </c>
      <c r="E1338" t="s">
        <v>6</v>
      </c>
      <c r="F1338" t="s">
        <v>7</v>
      </c>
      <c r="G1338" s="6">
        <v>350.06561679790025</v>
      </c>
      <c r="H1338" s="6">
        <v>390.09186351706035</v>
      </c>
      <c r="I1338" s="6">
        <v>40.026246719160099</v>
      </c>
      <c r="J1338" s="5">
        <v>2192</v>
      </c>
    </row>
    <row r="1339" spans="1:10" x14ac:dyDescent="0.25">
      <c r="A1339" t="s">
        <v>34</v>
      </c>
      <c r="B1339" s="5">
        <v>555856.81999999995</v>
      </c>
      <c r="C1339" s="5">
        <v>4125370.82</v>
      </c>
      <c r="D1339" s="5">
        <v>2060.75</v>
      </c>
      <c r="E1339" t="s">
        <v>4</v>
      </c>
      <c r="F1339" t="s">
        <v>7</v>
      </c>
      <c r="G1339" s="6">
        <v>390.09186351706035</v>
      </c>
      <c r="H1339" s="6">
        <v>419.94750656167975</v>
      </c>
      <c r="I1339" s="6">
        <v>29.85564304461942</v>
      </c>
      <c r="J1339" s="5">
        <v>2192</v>
      </c>
    </row>
    <row r="1340" spans="1:10" x14ac:dyDescent="0.25">
      <c r="A1340" t="s">
        <v>34</v>
      </c>
      <c r="B1340" s="5">
        <v>555856.81999999995</v>
      </c>
      <c r="C1340" s="5">
        <v>4125370.82</v>
      </c>
      <c r="D1340" s="5">
        <v>2060.75</v>
      </c>
      <c r="E1340" t="s">
        <v>4</v>
      </c>
      <c r="F1340" t="s">
        <v>5</v>
      </c>
      <c r="G1340" s="6">
        <v>419.94750656167975</v>
      </c>
      <c r="H1340" s="6">
        <v>470.1443569553806</v>
      </c>
      <c r="I1340" s="6">
        <v>50.196850393700785</v>
      </c>
      <c r="J1340" s="5">
        <v>2192</v>
      </c>
    </row>
    <row r="1341" spans="1:10" x14ac:dyDescent="0.25">
      <c r="A1341" t="s">
        <v>34</v>
      </c>
      <c r="B1341" s="5">
        <v>555856.81999999995</v>
      </c>
      <c r="C1341" s="5">
        <v>4125370.82</v>
      </c>
      <c r="D1341" s="5">
        <v>2060.75</v>
      </c>
      <c r="E1341" t="s">
        <v>4</v>
      </c>
      <c r="F1341" t="s">
        <v>7</v>
      </c>
      <c r="G1341" s="6">
        <v>470.1443569553806</v>
      </c>
      <c r="H1341" s="6">
        <v>479.98687664041995</v>
      </c>
      <c r="I1341" s="6">
        <v>9.8425196850393704</v>
      </c>
      <c r="J1341" s="5">
        <v>2192</v>
      </c>
    </row>
    <row r="1342" spans="1:10" x14ac:dyDescent="0.25">
      <c r="A1342" t="s">
        <v>34</v>
      </c>
      <c r="B1342" s="5">
        <v>555856.81999999995</v>
      </c>
      <c r="C1342" s="5">
        <v>4125370.82</v>
      </c>
      <c r="D1342" s="5">
        <v>2060.75</v>
      </c>
      <c r="E1342" t="s">
        <v>4</v>
      </c>
      <c r="F1342" t="s">
        <v>5</v>
      </c>
      <c r="G1342" s="6">
        <v>479.98687664041995</v>
      </c>
      <c r="H1342" s="6">
        <v>500</v>
      </c>
      <c r="I1342" s="6">
        <v>20.01312335958005</v>
      </c>
      <c r="J1342" s="5">
        <v>2192</v>
      </c>
    </row>
    <row r="1343" spans="1:10" x14ac:dyDescent="0.25">
      <c r="A1343" t="s">
        <v>34</v>
      </c>
      <c r="B1343" s="5">
        <v>555856.81999999995</v>
      </c>
      <c r="C1343" s="5">
        <v>4125370.82</v>
      </c>
      <c r="D1343" s="5">
        <v>2060.75</v>
      </c>
      <c r="E1343" t="s">
        <v>4</v>
      </c>
      <c r="F1343" t="s">
        <v>5</v>
      </c>
      <c r="G1343" s="6">
        <v>500</v>
      </c>
      <c r="H1343" s="6">
        <v>759.84251968503929</v>
      </c>
      <c r="I1343" s="6">
        <v>259.84251968503935</v>
      </c>
      <c r="J1343" s="5">
        <v>2192</v>
      </c>
    </row>
    <row r="1344" spans="1:10" x14ac:dyDescent="0.25">
      <c r="A1344" t="s">
        <v>34</v>
      </c>
      <c r="B1344" s="5">
        <v>555856.81999999995</v>
      </c>
      <c r="C1344" s="5">
        <v>4125370.82</v>
      </c>
      <c r="D1344" s="5">
        <v>2060.75</v>
      </c>
      <c r="E1344" t="s">
        <v>4</v>
      </c>
      <c r="F1344" t="s">
        <v>5</v>
      </c>
      <c r="G1344" s="6">
        <v>759.84251968503929</v>
      </c>
      <c r="H1344" s="6">
        <v>1200.1312335958005</v>
      </c>
      <c r="I1344" s="6">
        <v>440.28871391076109</v>
      </c>
      <c r="J1344" s="5">
        <v>2192</v>
      </c>
    </row>
    <row r="1345" spans="1:10" x14ac:dyDescent="0.25">
      <c r="A1345" t="s">
        <v>34</v>
      </c>
      <c r="B1345" s="5">
        <v>555856.81999999995</v>
      </c>
      <c r="C1345" s="5">
        <v>4125370.82</v>
      </c>
      <c r="D1345" s="5">
        <v>2060.75</v>
      </c>
      <c r="E1345" t="s">
        <v>4</v>
      </c>
      <c r="F1345" t="s">
        <v>8</v>
      </c>
      <c r="G1345" s="6">
        <v>1200.1312335958005</v>
      </c>
      <c r="H1345" s="6">
        <v>1205.0524934383202</v>
      </c>
      <c r="I1345" s="6">
        <v>4.9212598425196852</v>
      </c>
      <c r="J1345" s="5">
        <v>2192</v>
      </c>
    </row>
    <row r="1346" spans="1:10" x14ac:dyDescent="0.25">
      <c r="A1346" t="s">
        <v>34</v>
      </c>
      <c r="B1346" s="5">
        <v>555856.81999999995</v>
      </c>
      <c r="C1346" s="5">
        <v>4125370.82</v>
      </c>
      <c r="D1346" s="5">
        <v>2060.75</v>
      </c>
      <c r="E1346" t="s">
        <v>4</v>
      </c>
      <c r="F1346" t="s">
        <v>8</v>
      </c>
      <c r="G1346" s="6">
        <v>1205.0524934383202</v>
      </c>
      <c r="H1346" s="6">
        <v>1214.8950131233596</v>
      </c>
      <c r="I1346" s="6">
        <v>9.8425196850393704</v>
      </c>
      <c r="J1346" s="5">
        <v>2192</v>
      </c>
    </row>
    <row r="1347" spans="1:10" x14ac:dyDescent="0.25">
      <c r="A1347" t="s">
        <v>34</v>
      </c>
      <c r="B1347" s="5">
        <v>555856.81999999995</v>
      </c>
      <c r="C1347" s="5">
        <v>4125370.82</v>
      </c>
      <c r="D1347" s="5">
        <v>2060.75</v>
      </c>
      <c r="E1347" t="s">
        <v>6</v>
      </c>
      <c r="F1347" t="s">
        <v>7</v>
      </c>
      <c r="G1347" s="6">
        <v>1214.8950131233596</v>
      </c>
      <c r="H1347" s="6">
        <v>1250</v>
      </c>
      <c r="I1347" s="6">
        <v>35.104986876640417</v>
      </c>
      <c r="J1347" s="5">
        <v>2192</v>
      </c>
    </row>
    <row r="1348" spans="1:10" x14ac:dyDescent="0.25">
      <c r="A1348" t="s">
        <v>34</v>
      </c>
      <c r="B1348" s="5">
        <v>555856.81999999995</v>
      </c>
      <c r="C1348" s="5">
        <v>4125370.82</v>
      </c>
      <c r="D1348" s="5">
        <v>2060.75</v>
      </c>
      <c r="E1348" t="s">
        <v>4</v>
      </c>
      <c r="F1348" t="s">
        <v>7</v>
      </c>
      <c r="G1348" s="6">
        <v>1250</v>
      </c>
      <c r="H1348" s="6">
        <v>1259.8425196850394</v>
      </c>
      <c r="I1348" s="6">
        <v>9.8425196850393704</v>
      </c>
      <c r="J1348" s="5">
        <v>2192</v>
      </c>
    </row>
    <row r="1349" spans="1:10" x14ac:dyDescent="0.25">
      <c r="A1349" t="s">
        <v>34</v>
      </c>
      <c r="B1349" s="5">
        <v>555856.81999999995</v>
      </c>
      <c r="C1349" s="5">
        <v>4125370.82</v>
      </c>
      <c r="D1349" s="5">
        <v>2060.75</v>
      </c>
      <c r="E1349" t="s">
        <v>4</v>
      </c>
      <c r="F1349" t="s">
        <v>7</v>
      </c>
      <c r="G1349" s="6">
        <v>1259.8425196850394</v>
      </c>
      <c r="H1349" s="6">
        <v>1279.8556430446195</v>
      </c>
      <c r="I1349" s="6">
        <v>20.01312335958005</v>
      </c>
      <c r="J1349" s="5">
        <v>2192</v>
      </c>
    </row>
    <row r="1350" spans="1:10" x14ac:dyDescent="0.25">
      <c r="A1350" t="s">
        <v>34</v>
      </c>
      <c r="B1350" s="5">
        <v>555856.81999999995</v>
      </c>
      <c r="C1350" s="5">
        <v>4125370.82</v>
      </c>
      <c r="D1350" s="5">
        <v>2060.75</v>
      </c>
      <c r="E1350" t="s">
        <v>6</v>
      </c>
      <c r="F1350" t="s">
        <v>7</v>
      </c>
      <c r="G1350" s="6">
        <v>1279.8556430446195</v>
      </c>
      <c r="H1350" s="6">
        <v>1290.0262467191601</v>
      </c>
      <c r="I1350" s="6">
        <v>10.170603674540683</v>
      </c>
      <c r="J1350" s="5">
        <v>2192</v>
      </c>
    </row>
    <row r="1351" spans="1:10" x14ac:dyDescent="0.25">
      <c r="A1351" t="s">
        <v>34</v>
      </c>
      <c r="B1351" s="5">
        <v>555856.81999999995</v>
      </c>
      <c r="C1351" s="5">
        <v>4125370.82</v>
      </c>
      <c r="D1351" s="5">
        <v>2060.75</v>
      </c>
      <c r="E1351" t="s">
        <v>4</v>
      </c>
      <c r="F1351" t="s">
        <v>7</v>
      </c>
      <c r="G1351" s="6">
        <v>1290.0262467191601</v>
      </c>
      <c r="H1351" s="6">
        <v>1299.8687664041993</v>
      </c>
      <c r="I1351" s="6">
        <v>9.8425196850393704</v>
      </c>
      <c r="J1351" s="5">
        <v>2192</v>
      </c>
    </row>
    <row r="1352" spans="1:10" x14ac:dyDescent="0.25">
      <c r="A1352" t="s">
        <v>34</v>
      </c>
      <c r="B1352" s="5">
        <v>555856.81999999995</v>
      </c>
      <c r="C1352" s="5">
        <v>4125370.82</v>
      </c>
      <c r="D1352" s="5">
        <v>2060.75</v>
      </c>
      <c r="E1352" t="s">
        <v>6</v>
      </c>
      <c r="F1352" t="s">
        <v>7</v>
      </c>
      <c r="G1352" s="6">
        <v>1299.8687664041993</v>
      </c>
      <c r="H1352" s="6">
        <v>1359.9081364829397</v>
      </c>
      <c r="I1352" s="6">
        <v>60.039370078740156</v>
      </c>
      <c r="J1352" s="5">
        <v>2192</v>
      </c>
    </row>
    <row r="1353" spans="1:10" x14ac:dyDescent="0.25">
      <c r="A1353" t="s">
        <v>34</v>
      </c>
      <c r="B1353" s="5">
        <v>555856.81999999995</v>
      </c>
      <c r="C1353" s="5">
        <v>4125370.82</v>
      </c>
      <c r="D1353" s="5">
        <v>2060.75</v>
      </c>
      <c r="E1353" t="s">
        <v>6</v>
      </c>
      <c r="F1353" t="s">
        <v>7</v>
      </c>
      <c r="G1353" s="6">
        <v>1359.9081364829397</v>
      </c>
      <c r="H1353" s="6">
        <v>1479.98687664042</v>
      </c>
      <c r="I1353" s="6">
        <v>120.07874015748031</v>
      </c>
      <c r="J1353" s="5">
        <v>2192</v>
      </c>
    </row>
    <row r="1354" spans="1:10" x14ac:dyDescent="0.25">
      <c r="A1354" t="s">
        <v>34</v>
      </c>
      <c r="B1354" s="5">
        <v>555856.81999999995</v>
      </c>
      <c r="C1354" s="5">
        <v>4125370.82</v>
      </c>
      <c r="D1354" s="5">
        <v>2060.75</v>
      </c>
      <c r="E1354" t="s">
        <v>9</v>
      </c>
      <c r="F1354" t="s">
        <v>7</v>
      </c>
      <c r="G1354" s="6">
        <v>1479.98687664042</v>
      </c>
      <c r="H1354" s="6">
        <v>1490.1574803149606</v>
      </c>
      <c r="I1354" s="6">
        <v>10.170603674540683</v>
      </c>
      <c r="J1354" s="5">
        <v>2192</v>
      </c>
    </row>
    <row r="1355" spans="1:10" x14ac:dyDescent="0.25">
      <c r="A1355" t="s">
        <v>34</v>
      </c>
      <c r="B1355" s="5">
        <v>555856.81999999995</v>
      </c>
      <c r="C1355" s="5">
        <v>4125370.82</v>
      </c>
      <c r="D1355" s="5">
        <v>2060.75</v>
      </c>
      <c r="E1355" t="s">
        <v>9</v>
      </c>
      <c r="F1355" t="s">
        <v>8</v>
      </c>
      <c r="G1355" s="6">
        <v>1490.1574803149606</v>
      </c>
      <c r="H1355" s="6">
        <v>1509.8425196850392</v>
      </c>
      <c r="I1355" s="6">
        <v>19.685039370078741</v>
      </c>
      <c r="J1355" s="5">
        <v>2192</v>
      </c>
    </row>
    <row r="1356" spans="1:10" x14ac:dyDescent="0.25">
      <c r="A1356" t="s">
        <v>34</v>
      </c>
      <c r="B1356" s="5">
        <v>555856.81999999995</v>
      </c>
      <c r="C1356" s="5">
        <v>4125370.82</v>
      </c>
      <c r="D1356" s="5">
        <v>2060.75</v>
      </c>
      <c r="E1356" t="s">
        <v>9</v>
      </c>
      <c r="F1356" t="s">
        <v>5</v>
      </c>
      <c r="G1356" s="6">
        <v>1509.8425196850392</v>
      </c>
      <c r="H1356" s="6">
        <v>1649.9343832020995</v>
      </c>
      <c r="I1356" s="6">
        <v>140.09186351706037</v>
      </c>
      <c r="J1356" s="5">
        <v>2192</v>
      </c>
    </row>
    <row r="1357" spans="1:10" x14ac:dyDescent="0.25">
      <c r="A1357" t="s">
        <v>34</v>
      </c>
      <c r="B1357" s="5">
        <v>555856.81999999995</v>
      </c>
      <c r="C1357" s="5">
        <v>4125370.82</v>
      </c>
      <c r="D1357" s="5">
        <v>2060.75</v>
      </c>
      <c r="E1357" t="s">
        <v>9</v>
      </c>
      <c r="F1357" t="s">
        <v>7</v>
      </c>
      <c r="G1357" s="6">
        <v>1649.9343832020995</v>
      </c>
      <c r="H1357" s="6">
        <v>1790.0262467191601</v>
      </c>
      <c r="I1357" s="6">
        <v>140.09186351706037</v>
      </c>
      <c r="J1357" s="5">
        <v>2192</v>
      </c>
    </row>
    <row r="1358" spans="1:10" x14ac:dyDescent="0.25">
      <c r="A1358" t="s">
        <v>34</v>
      </c>
      <c r="B1358" s="5">
        <v>555856.81999999995</v>
      </c>
      <c r="C1358" s="5">
        <v>4125370.82</v>
      </c>
      <c r="D1358" s="5">
        <v>2060.75</v>
      </c>
      <c r="E1358" t="s">
        <v>6</v>
      </c>
      <c r="F1358" t="s">
        <v>7</v>
      </c>
      <c r="G1358" s="6">
        <v>1790.0262467191601</v>
      </c>
      <c r="H1358" s="6">
        <v>1850.0656167979</v>
      </c>
      <c r="I1358" s="6">
        <v>60.039370078740156</v>
      </c>
      <c r="J1358" s="5">
        <v>2192</v>
      </c>
    </row>
    <row r="1359" spans="1:10" x14ac:dyDescent="0.25">
      <c r="A1359" t="s">
        <v>34</v>
      </c>
      <c r="B1359" s="5">
        <v>555856.81999999995</v>
      </c>
      <c r="C1359" s="5">
        <v>4125370.82</v>
      </c>
      <c r="D1359" s="5">
        <v>2060.75</v>
      </c>
      <c r="E1359" t="s">
        <v>6</v>
      </c>
      <c r="F1359" t="s">
        <v>7</v>
      </c>
      <c r="G1359" s="6">
        <v>1850.0656167979</v>
      </c>
      <c r="H1359" s="6">
        <v>2379.9212598425197</v>
      </c>
      <c r="I1359" s="6">
        <v>529.85564304461934</v>
      </c>
      <c r="J1359" s="5">
        <v>2192</v>
      </c>
    </row>
    <row r="1360" spans="1:10" x14ac:dyDescent="0.25">
      <c r="A1360" t="s">
        <v>34</v>
      </c>
      <c r="B1360" s="5">
        <v>555856.81999999995</v>
      </c>
      <c r="C1360" s="5">
        <v>4125370.82</v>
      </c>
      <c r="D1360" s="5">
        <v>2060.75</v>
      </c>
      <c r="E1360" t="s">
        <v>9</v>
      </c>
      <c r="F1360" t="s">
        <v>5</v>
      </c>
      <c r="G1360" s="6">
        <v>2379.9212598425197</v>
      </c>
      <c r="H1360" s="6">
        <v>2595.1443569553803</v>
      </c>
      <c r="I1360" s="6">
        <v>215.22309711286087</v>
      </c>
      <c r="J1360" s="5">
        <v>2192</v>
      </c>
    </row>
    <row r="1361" spans="1:10" x14ac:dyDescent="0.25">
      <c r="A1361" t="s">
        <v>34</v>
      </c>
      <c r="B1361" s="5">
        <v>555856.81999999995</v>
      </c>
      <c r="C1361" s="5">
        <v>4125370.82</v>
      </c>
      <c r="D1361" s="5">
        <v>2060.75</v>
      </c>
      <c r="E1361" t="s">
        <v>9</v>
      </c>
      <c r="F1361" t="s">
        <v>7</v>
      </c>
      <c r="G1361" s="6">
        <v>2595.1443569553803</v>
      </c>
      <c r="H1361" s="6">
        <v>2669.9475065616793</v>
      </c>
      <c r="I1361" s="6">
        <v>74.803149606299215</v>
      </c>
      <c r="J1361" s="5">
        <v>2192</v>
      </c>
    </row>
    <row r="1362" spans="1:10" x14ac:dyDescent="0.25">
      <c r="A1362" t="s">
        <v>34</v>
      </c>
      <c r="B1362" s="5">
        <v>555856.81999999995</v>
      </c>
      <c r="C1362" s="5">
        <v>4125370.82</v>
      </c>
      <c r="D1362" s="5">
        <v>2060.75</v>
      </c>
      <c r="E1362" t="s">
        <v>6</v>
      </c>
      <c r="F1362" t="s">
        <v>7</v>
      </c>
      <c r="G1362" s="6">
        <v>2669.9475065616793</v>
      </c>
      <c r="H1362" s="6">
        <v>2689.9606299212596</v>
      </c>
      <c r="I1362" s="6">
        <v>20.01312335958005</v>
      </c>
      <c r="J1362" s="5">
        <v>2192</v>
      </c>
    </row>
    <row r="1363" spans="1:10" x14ac:dyDescent="0.25">
      <c r="A1363" t="s">
        <v>34</v>
      </c>
      <c r="B1363" s="5">
        <v>555856.81999999995</v>
      </c>
      <c r="C1363" s="5">
        <v>4125370.82</v>
      </c>
      <c r="D1363" s="5">
        <v>2060.75</v>
      </c>
      <c r="E1363" t="s">
        <v>11</v>
      </c>
      <c r="F1363" t="s">
        <v>18</v>
      </c>
      <c r="G1363" s="6">
        <v>2689.9606299212596</v>
      </c>
      <c r="H1363" s="6">
        <v>2754.9212598425197</v>
      </c>
      <c r="I1363" s="6">
        <v>64.960629921259837</v>
      </c>
      <c r="J1363" s="5">
        <v>2192</v>
      </c>
    </row>
    <row r="1364" spans="1:10" x14ac:dyDescent="0.25">
      <c r="A1364" t="s">
        <v>34</v>
      </c>
      <c r="B1364" s="5">
        <v>555856.81999999995</v>
      </c>
      <c r="C1364" s="5">
        <v>4125370.82</v>
      </c>
      <c r="D1364" s="5">
        <v>2060.75</v>
      </c>
      <c r="E1364" t="s">
        <v>6</v>
      </c>
      <c r="F1364" t="s">
        <v>19</v>
      </c>
      <c r="G1364" s="6">
        <v>2754.9212598425197</v>
      </c>
      <c r="H1364" s="6">
        <v>3036.0892388451443</v>
      </c>
      <c r="I1364" s="6">
        <v>281.16797900262469</v>
      </c>
      <c r="J1364" s="5">
        <v>2192</v>
      </c>
    </row>
    <row r="1365" spans="1:10" x14ac:dyDescent="0.25">
      <c r="A1365" t="s">
        <v>34</v>
      </c>
      <c r="B1365" s="5">
        <v>555856.81999999995</v>
      </c>
      <c r="C1365" s="5">
        <v>4125370.82</v>
      </c>
      <c r="D1365" s="5">
        <v>2060.75</v>
      </c>
      <c r="E1365" t="s">
        <v>11</v>
      </c>
      <c r="F1365" t="s">
        <v>18</v>
      </c>
      <c r="G1365" s="6">
        <v>3036.0892388451443</v>
      </c>
      <c r="H1365" s="6">
        <v>3089.8950131233591</v>
      </c>
      <c r="I1365" s="6">
        <v>53.805774278215218</v>
      </c>
      <c r="J1365" s="5">
        <v>2192</v>
      </c>
    </row>
    <row r="1366" spans="1:10" x14ac:dyDescent="0.25">
      <c r="A1366" t="s">
        <v>34</v>
      </c>
      <c r="B1366" s="5">
        <v>555856.81999999995</v>
      </c>
      <c r="C1366" s="5">
        <v>4125370.82</v>
      </c>
      <c r="D1366" s="5">
        <v>2060.75</v>
      </c>
      <c r="E1366" t="s">
        <v>11</v>
      </c>
      <c r="F1366" t="s">
        <v>18</v>
      </c>
      <c r="G1366" s="6">
        <v>3089.8950131233591</v>
      </c>
      <c r="H1366" s="6">
        <v>3201.1154855643044</v>
      </c>
      <c r="I1366" s="6">
        <v>111.22047244094487</v>
      </c>
      <c r="J1366" s="5">
        <v>2192</v>
      </c>
    </row>
    <row r="1367" spans="1:10" x14ac:dyDescent="0.25">
      <c r="A1367" t="s">
        <v>34</v>
      </c>
      <c r="B1367" s="5">
        <v>555856.81999999995</v>
      </c>
      <c r="C1367" s="5">
        <v>4125370.82</v>
      </c>
      <c r="D1367" s="5">
        <v>2060.75</v>
      </c>
      <c r="E1367" t="s">
        <v>11</v>
      </c>
      <c r="F1367" t="s">
        <v>18</v>
      </c>
      <c r="G1367" s="6">
        <v>3201.1154855643044</v>
      </c>
      <c r="H1367" s="6">
        <v>3210.6299212598424</v>
      </c>
      <c r="I1367" s="6">
        <v>9.5144356955380562</v>
      </c>
      <c r="J1367" s="5">
        <v>2192</v>
      </c>
    </row>
    <row r="1368" spans="1:10" x14ac:dyDescent="0.25">
      <c r="A1368" t="s">
        <v>34</v>
      </c>
      <c r="B1368" s="5">
        <v>555856.81999999995</v>
      </c>
      <c r="C1368" s="5">
        <v>4125370.82</v>
      </c>
      <c r="D1368" s="5">
        <v>2060.75</v>
      </c>
      <c r="E1368" t="s">
        <v>11</v>
      </c>
      <c r="F1368" t="s">
        <v>18</v>
      </c>
      <c r="G1368" s="6">
        <v>3210.6299212598424</v>
      </c>
      <c r="H1368" s="6">
        <v>3220.1443569553803</v>
      </c>
      <c r="I1368" s="6">
        <v>9.5144356955380562</v>
      </c>
      <c r="J1368" s="5">
        <v>2192</v>
      </c>
    </row>
    <row r="1369" spans="1:10" x14ac:dyDescent="0.25">
      <c r="A1369" t="s">
        <v>34</v>
      </c>
      <c r="B1369" s="5">
        <v>555856.81999999995</v>
      </c>
      <c r="C1369" s="5">
        <v>4125370.82</v>
      </c>
      <c r="D1369" s="5">
        <v>2060.75</v>
      </c>
      <c r="E1369" t="s">
        <v>11</v>
      </c>
      <c r="F1369" t="s">
        <v>18</v>
      </c>
      <c r="G1369" s="6">
        <v>3220.1443569553803</v>
      </c>
      <c r="H1369" s="6">
        <v>3250</v>
      </c>
      <c r="I1369" s="6">
        <v>29.85564304461942</v>
      </c>
      <c r="J1369" s="5">
        <v>2192</v>
      </c>
    </row>
    <row r="1370" spans="1:10" x14ac:dyDescent="0.25">
      <c r="A1370" t="s">
        <v>34</v>
      </c>
      <c r="B1370" s="5">
        <v>555856.81999999995</v>
      </c>
      <c r="C1370" s="5">
        <v>4125370.82</v>
      </c>
      <c r="D1370" s="5">
        <v>2060.75</v>
      </c>
      <c r="E1370" t="s">
        <v>11</v>
      </c>
      <c r="F1370" t="s">
        <v>18</v>
      </c>
      <c r="G1370" s="6">
        <v>3250</v>
      </c>
      <c r="H1370" s="6">
        <v>3354.9868766404197</v>
      </c>
      <c r="I1370" s="6">
        <v>104.98687664041994</v>
      </c>
      <c r="J1370" s="5">
        <v>2192</v>
      </c>
    </row>
    <row r="1371" spans="1:10" x14ac:dyDescent="0.25">
      <c r="A1371" t="s">
        <v>34</v>
      </c>
      <c r="B1371" s="5">
        <v>555856.81999999995</v>
      </c>
      <c r="C1371" s="5">
        <v>4125370.82</v>
      </c>
      <c r="D1371" s="5">
        <v>2060.75</v>
      </c>
      <c r="E1371" t="s">
        <v>11</v>
      </c>
      <c r="F1371" t="s">
        <v>18</v>
      </c>
      <c r="G1371" s="6">
        <v>3354.9868766404197</v>
      </c>
      <c r="H1371" s="6">
        <v>3583.989501312336</v>
      </c>
      <c r="I1371" s="6">
        <v>229.00262467191598</v>
      </c>
      <c r="J1371" s="5">
        <v>2192</v>
      </c>
    </row>
    <row r="1372" spans="1:10" x14ac:dyDescent="0.25">
      <c r="A1372" t="s">
        <v>72</v>
      </c>
      <c r="B1372" s="5">
        <v>555278.49</v>
      </c>
      <c r="C1372" s="5">
        <v>4122855.75</v>
      </c>
      <c r="D1372" s="5">
        <v>1991.56</v>
      </c>
      <c r="E1372" t="s">
        <v>4</v>
      </c>
      <c r="F1372" t="s">
        <v>7</v>
      </c>
      <c r="G1372" s="6">
        <v>0</v>
      </c>
      <c r="H1372" s="6">
        <v>29.85564304461942</v>
      </c>
      <c r="I1372" s="6">
        <v>29.85564304461942</v>
      </c>
      <c r="J1372" s="5">
        <v>2077</v>
      </c>
    </row>
    <row r="1373" spans="1:10" x14ac:dyDescent="0.25">
      <c r="A1373" t="s">
        <v>72</v>
      </c>
      <c r="B1373" s="5">
        <v>555278.49</v>
      </c>
      <c r="C1373" s="5">
        <v>4122855.75</v>
      </c>
      <c r="D1373" s="5">
        <v>1991.56</v>
      </c>
      <c r="E1373" t="s">
        <v>4</v>
      </c>
      <c r="F1373" t="s">
        <v>5</v>
      </c>
      <c r="G1373" s="6">
        <v>29.85564304461942</v>
      </c>
      <c r="H1373" s="6">
        <v>65.944881889763778</v>
      </c>
      <c r="I1373" s="6">
        <v>36.089238845144358</v>
      </c>
      <c r="J1373" s="5">
        <v>2077</v>
      </c>
    </row>
    <row r="1374" spans="1:10" x14ac:dyDescent="0.25">
      <c r="A1374" t="s">
        <v>72</v>
      </c>
      <c r="B1374" s="5">
        <v>555278.49</v>
      </c>
      <c r="C1374" s="5">
        <v>4122855.75</v>
      </c>
      <c r="D1374" s="5">
        <v>1991.56</v>
      </c>
      <c r="E1374" t="s">
        <v>4</v>
      </c>
      <c r="F1374" t="s">
        <v>7</v>
      </c>
      <c r="G1374" s="6">
        <v>65.944881889763778</v>
      </c>
      <c r="H1374" s="6">
        <v>83.98950131233596</v>
      </c>
      <c r="I1374" s="6">
        <v>18.044619422572179</v>
      </c>
      <c r="J1374" s="5">
        <v>2077</v>
      </c>
    </row>
    <row r="1375" spans="1:10" x14ac:dyDescent="0.25">
      <c r="A1375" t="s">
        <v>72</v>
      </c>
      <c r="B1375" s="5">
        <v>555278.49</v>
      </c>
      <c r="C1375" s="5">
        <v>4122855.75</v>
      </c>
      <c r="D1375" s="5">
        <v>1991.56</v>
      </c>
      <c r="E1375" t="s">
        <v>4</v>
      </c>
      <c r="F1375" t="s">
        <v>5</v>
      </c>
      <c r="G1375" s="6">
        <v>83.98950131233596</v>
      </c>
      <c r="H1375" s="6">
        <v>96.128608923884514</v>
      </c>
      <c r="I1375" s="6">
        <v>12.139107611548557</v>
      </c>
      <c r="J1375" s="5">
        <v>2077</v>
      </c>
    </row>
    <row r="1376" spans="1:10" x14ac:dyDescent="0.25">
      <c r="A1376" t="s">
        <v>72</v>
      </c>
      <c r="B1376" s="5">
        <v>555278.49</v>
      </c>
      <c r="C1376" s="5">
        <v>4122855.75</v>
      </c>
      <c r="D1376" s="5">
        <v>1991.56</v>
      </c>
      <c r="E1376" t="s">
        <v>4</v>
      </c>
      <c r="F1376" t="s">
        <v>5</v>
      </c>
      <c r="G1376" s="6">
        <v>96.128608923884514</v>
      </c>
      <c r="H1376" s="6">
        <v>115.15748031496062</v>
      </c>
      <c r="I1376" s="6">
        <v>19.028871391076112</v>
      </c>
      <c r="J1376" s="5">
        <v>2077</v>
      </c>
    </row>
    <row r="1377" spans="1:10" x14ac:dyDescent="0.25">
      <c r="A1377" t="s">
        <v>72</v>
      </c>
      <c r="B1377" s="5">
        <v>555278.49</v>
      </c>
      <c r="C1377" s="5">
        <v>4122855.75</v>
      </c>
      <c r="D1377" s="5">
        <v>1991.56</v>
      </c>
      <c r="E1377" t="s">
        <v>4</v>
      </c>
      <c r="F1377" t="s">
        <v>5</v>
      </c>
      <c r="G1377" s="6">
        <v>115.15748031496062</v>
      </c>
      <c r="H1377" s="6">
        <v>691.92913385826773</v>
      </c>
      <c r="I1377" s="6">
        <v>576.77165354330714</v>
      </c>
      <c r="J1377" s="5">
        <v>2077</v>
      </c>
    </row>
    <row r="1378" spans="1:10" x14ac:dyDescent="0.25">
      <c r="A1378" t="s">
        <v>72</v>
      </c>
      <c r="B1378" s="5">
        <v>555278.49</v>
      </c>
      <c r="C1378" s="5">
        <v>4122855.75</v>
      </c>
      <c r="D1378" s="5">
        <v>1991.56</v>
      </c>
      <c r="E1378" t="s">
        <v>4</v>
      </c>
      <c r="F1378" t="s">
        <v>7</v>
      </c>
      <c r="G1378" s="6">
        <v>691.92913385826773</v>
      </c>
      <c r="H1378" s="6">
        <v>707.02099737532808</v>
      </c>
      <c r="I1378" s="6">
        <v>15.091863517060366</v>
      </c>
      <c r="J1378" s="5">
        <v>2077</v>
      </c>
    </row>
    <row r="1379" spans="1:10" x14ac:dyDescent="0.25">
      <c r="A1379" t="s">
        <v>72</v>
      </c>
      <c r="B1379" s="5">
        <v>555278.49</v>
      </c>
      <c r="C1379" s="5">
        <v>4122855.75</v>
      </c>
      <c r="D1379" s="5">
        <v>1991.56</v>
      </c>
      <c r="E1379" t="s">
        <v>4</v>
      </c>
      <c r="F1379" t="s">
        <v>7</v>
      </c>
      <c r="G1379" s="6">
        <v>707.02099737532808</v>
      </c>
      <c r="H1379" s="6">
        <v>730.31496062992119</v>
      </c>
      <c r="I1379" s="6">
        <v>23.293963254593173</v>
      </c>
      <c r="J1379" s="5">
        <v>2077</v>
      </c>
    </row>
    <row r="1380" spans="1:10" x14ac:dyDescent="0.25">
      <c r="A1380" t="s">
        <v>72</v>
      </c>
      <c r="B1380" s="5">
        <v>555278.49</v>
      </c>
      <c r="C1380" s="5">
        <v>4122855.75</v>
      </c>
      <c r="D1380" s="5">
        <v>1991.56</v>
      </c>
      <c r="E1380" t="s">
        <v>6</v>
      </c>
      <c r="F1380" t="s">
        <v>7</v>
      </c>
      <c r="G1380" s="6">
        <v>730.31496062992119</v>
      </c>
      <c r="H1380" s="6">
        <v>811.35170603674544</v>
      </c>
      <c r="I1380" s="6">
        <v>81.036745406824139</v>
      </c>
      <c r="J1380" s="5">
        <v>2077</v>
      </c>
    </row>
    <row r="1381" spans="1:10" x14ac:dyDescent="0.25">
      <c r="A1381" t="s">
        <v>72</v>
      </c>
      <c r="B1381" s="5">
        <v>555278.49</v>
      </c>
      <c r="C1381" s="5">
        <v>4122855.75</v>
      </c>
      <c r="D1381" s="5">
        <v>1991.56</v>
      </c>
      <c r="E1381" t="s">
        <v>4</v>
      </c>
      <c r="F1381" t="s">
        <v>7</v>
      </c>
      <c r="G1381" s="6">
        <v>811.35170603674544</v>
      </c>
      <c r="H1381" s="6">
        <v>833.98950131233585</v>
      </c>
      <c r="I1381" s="6">
        <v>22.637795275590552</v>
      </c>
      <c r="J1381" s="5">
        <v>2077</v>
      </c>
    </row>
    <row r="1382" spans="1:10" x14ac:dyDescent="0.25">
      <c r="A1382" t="s">
        <v>72</v>
      </c>
      <c r="B1382" s="5">
        <v>555278.49</v>
      </c>
      <c r="C1382" s="5">
        <v>4122855.75</v>
      </c>
      <c r="D1382" s="5">
        <v>1991.56</v>
      </c>
      <c r="E1382" t="s">
        <v>4</v>
      </c>
      <c r="F1382" t="s">
        <v>7</v>
      </c>
      <c r="G1382" s="6">
        <v>833.98950131233585</v>
      </c>
      <c r="H1382" s="6">
        <v>854.98687664041995</v>
      </c>
      <c r="I1382" s="6">
        <v>20.99737532808399</v>
      </c>
      <c r="J1382" s="5">
        <v>2077</v>
      </c>
    </row>
    <row r="1383" spans="1:10" x14ac:dyDescent="0.25">
      <c r="A1383" t="s">
        <v>72</v>
      </c>
      <c r="B1383" s="5">
        <v>555278.49</v>
      </c>
      <c r="C1383" s="5">
        <v>4122855.75</v>
      </c>
      <c r="D1383" s="5">
        <v>1991.56</v>
      </c>
      <c r="E1383" t="s">
        <v>4</v>
      </c>
      <c r="F1383" t="s">
        <v>7</v>
      </c>
      <c r="G1383" s="6">
        <v>854.98687664041995</v>
      </c>
      <c r="H1383" s="6">
        <v>866.14173228346453</v>
      </c>
      <c r="I1383" s="6">
        <v>11.154855643044618</v>
      </c>
      <c r="J1383" s="5">
        <v>2077</v>
      </c>
    </row>
    <row r="1384" spans="1:10" x14ac:dyDescent="0.25">
      <c r="A1384" t="s">
        <v>72</v>
      </c>
      <c r="B1384" s="5">
        <v>555278.49</v>
      </c>
      <c r="C1384" s="5">
        <v>4122855.75</v>
      </c>
      <c r="D1384" s="5">
        <v>1991.56</v>
      </c>
      <c r="E1384" t="s">
        <v>6</v>
      </c>
      <c r="F1384" t="s">
        <v>7</v>
      </c>
      <c r="G1384" s="6">
        <v>866.14173228346453</v>
      </c>
      <c r="H1384" s="6">
        <v>911.74540682414681</v>
      </c>
      <c r="I1384" s="6">
        <v>45.603674540682412</v>
      </c>
      <c r="J1384" s="5">
        <v>2077</v>
      </c>
    </row>
    <row r="1385" spans="1:10" x14ac:dyDescent="0.25">
      <c r="A1385" t="s">
        <v>72</v>
      </c>
      <c r="B1385" s="5">
        <v>555278.49</v>
      </c>
      <c r="C1385" s="5">
        <v>4122855.75</v>
      </c>
      <c r="D1385" s="5">
        <v>1991.56</v>
      </c>
      <c r="E1385" t="s">
        <v>6</v>
      </c>
      <c r="F1385" t="s">
        <v>7</v>
      </c>
      <c r="G1385" s="6">
        <v>911.74540682414681</v>
      </c>
      <c r="H1385" s="6">
        <v>1042.3228346456692</v>
      </c>
      <c r="I1385" s="6">
        <v>130.57742782152229</v>
      </c>
      <c r="J1385" s="5">
        <v>2077</v>
      </c>
    </row>
    <row r="1386" spans="1:10" x14ac:dyDescent="0.25">
      <c r="A1386" t="s">
        <v>72</v>
      </c>
      <c r="B1386" s="5">
        <v>555278.49</v>
      </c>
      <c r="C1386" s="5">
        <v>4122855.75</v>
      </c>
      <c r="D1386" s="5">
        <v>1991.56</v>
      </c>
      <c r="E1386" t="s">
        <v>6</v>
      </c>
      <c r="F1386" t="s">
        <v>7</v>
      </c>
      <c r="G1386" s="6">
        <v>1042.3228346456692</v>
      </c>
      <c r="H1386" s="6">
        <v>1096.1286089238845</v>
      </c>
      <c r="I1386" s="6">
        <v>53.805774278215218</v>
      </c>
      <c r="J1386" s="5">
        <v>2077</v>
      </c>
    </row>
    <row r="1387" spans="1:10" x14ac:dyDescent="0.25">
      <c r="A1387" t="s">
        <v>72</v>
      </c>
      <c r="B1387" s="5">
        <v>555278.49</v>
      </c>
      <c r="C1387" s="5">
        <v>4122855.75</v>
      </c>
      <c r="D1387" s="5">
        <v>1991.56</v>
      </c>
      <c r="E1387" t="s">
        <v>6</v>
      </c>
      <c r="F1387" t="s">
        <v>8</v>
      </c>
      <c r="G1387" s="6">
        <v>1096.1286089238845</v>
      </c>
      <c r="H1387" s="6">
        <v>1096.4566929133857</v>
      </c>
      <c r="I1387" s="6">
        <v>0.32808398950131235</v>
      </c>
      <c r="J1387" s="5">
        <v>2077</v>
      </c>
    </row>
    <row r="1388" spans="1:10" x14ac:dyDescent="0.25">
      <c r="A1388" t="s">
        <v>72</v>
      </c>
      <c r="B1388" s="5">
        <v>555278.49</v>
      </c>
      <c r="C1388" s="5">
        <v>4122855.75</v>
      </c>
      <c r="D1388" s="5">
        <v>1991.56</v>
      </c>
      <c r="E1388" t="s">
        <v>6</v>
      </c>
      <c r="F1388" t="s">
        <v>8</v>
      </c>
      <c r="G1388" s="6">
        <v>1096.4566929133857</v>
      </c>
      <c r="H1388" s="6">
        <v>1216.8635170603673</v>
      </c>
      <c r="I1388" s="6">
        <v>120.40682414698163</v>
      </c>
      <c r="J1388" s="5">
        <v>2077</v>
      </c>
    </row>
    <row r="1389" spans="1:10" x14ac:dyDescent="0.25">
      <c r="A1389" t="s">
        <v>72</v>
      </c>
      <c r="B1389" s="5">
        <v>555278.49</v>
      </c>
      <c r="C1389" s="5">
        <v>4122855.75</v>
      </c>
      <c r="D1389" s="5">
        <v>1991.56</v>
      </c>
      <c r="E1389" t="s">
        <v>9</v>
      </c>
      <c r="F1389" t="s">
        <v>8</v>
      </c>
      <c r="G1389" s="6">
        <v>1216.8635170603673</v>
      </c>
      <c r="H1389" s="6">
        <v>1250</v>
      </c>
      <c r="I1389" s="6">
        <v>33.136482939632543</v>
      </c>
      <c r="J1389" s="5">
        <v>2077</v>
      </c>
    </row>
    <row r="1390" spans="1:10" x14ac:dyDescent="0.25">
      <c r="A1390" t="s">
        <v>72</v>
      </c>
      <c r="B1390" s="5">
        <v>555278.49</v>
      </c>
      <c r="C1390" s="5">
        <v>4122855.75</v>
      </c>
      <c r="D1390" s="5">
        <v>1991.56</v>
      </c>
      <c r="E1390" t="s">
        <v>9</v>
      </c>
      <c r="F1390" t="s">
        <v>5</v>
      </c>
      <c r="G1390" s="6">
        <v>1250</v>
      </c>
      <c r="H1390" s="6">
        <v>1310.0393700787401</v>
      </c>
      <c r="I1390" s="6">
        <v>60.039370078740156</v>
      </c>
      <c r="J1390" s="5">
        <v>2077</v>
      </c>
    </row>
    <row r="1391" spans="1:10" x14ac:dyDescent="0.25">
      <c r="A1391" t="s">
        <v>72</v>
      </c>
      <c r="B1391" s="5">
        <v>555278.49</v>
      </c>
      <c r="C1391" s="5">
        <v>4122855.75</v>
      </c>
      <c r="D1391" s="5">
        <v>1991.56</v>
      </c>
      <c r="E1391" t="s">
        <v>9</v>
      </c>
      <c r="F1391" t="s">
        <v>8</v>
      </c>
      <c r="G1391" s="6">
        <v>1310.0393700787401</v>
      </c>
      <c r="H1391" s="6">
        <v>1319.8818897637796</v>
      </c>
      <c r="I1391" s="6">
        <v>9.8425196850393704</v>
      </c>
      <c r="J1391" s="5">
        <v>2077</v>
      </c>
    </row>
    <row r="1392" spans="1:10" x14ac:dyDescent="0.25">
      <c r="A1392" t="s">
        <v>72</v>
      </c>
      <c r="B1392" s="5">
        <v>555278.49</v>
      </c>
      <c r="C1392" s="5">
        <v>4122855.75</v>
      </c>
      <c r="D1392" s="5">
        <v>1991.56</v>
      </c>
      <c r="E1392" t="s">
        <v>9</v>
      </c>
      <c r="F1392" t="s">
        <v>7</v>
      </c>
      <c r="G1392" s="6">
        <v>1319.8818897637796</v>
      </c>
      <c r="H1392" s="6">
        <v>1402.5590551181101</v>
      </c>
      <c r="I1392" s="6">
        <v>82.677165354330697</v>
      </c>
      <c r="J1392" s="5">
        <v>2077</v>
      </c>
    </row>
    <row r="1393" spans="1:10" x14ac:dyDescent="0.25">
      <c r="A1393" t="s">
        <v>72</v>
      </c>
      <c r="B1393" s="5">
        <v>555278.49</v>
      </c>
      <c r="C1393" s="5">
        <v>4122855.75</v>
      </c>
      <c r="D1393" s="5">
        <v>1991.56</v>
      </c>
      <c r="E1393" t="s">
        <v>6</v>
      </c>
      <c r="F1393" t="s">
        <v>7</v>
      </c>
      <c r="G1393" s="6">
        <v>1402.5590551181101</v>
      </c>
      <c r="H1393" s="6">
        <v>1444.5538057742781</v>
      </c>
      <c r="I1393" s="6">
        <v>41.99475065616798</v>
      </c>
      <c r="J1393" s="5">
        <v>2077</v>
      </c>
    </row>
    <row r="1394" spans="1:10" x14ac:dyDescent="0.25">
      <c r="A1394" t="s">
        <v>72</v>
      </c>
      <c r="B1394" s="5">
        <v>555278.49</v>
      </c>
      <c r="C1394" s="5">
        <v>4122855.75</v>
      </c>
      <c r="D1394" s="5">
        <v>1991.56</v>
      </c>
      <c r="E1394" t="s">
        <v>6</v>
      </c>
      <c r="F1394" t="s">
        <v>7</v>
      </c>
      <c r="G1394" s="6">
        <v>1444.5538057742781</v>
      </c>
      <c r="H1394" s="6">
        <v>1461.9422572178478</v>
      </c>
      <c r="I1394" s="6">
        <v>17.388451443569551</v>
      </c>
      <c r="J1394" s="5">
        <v>2077</v>
      </c>
    </row>
    <row r="1395" spans="1:10" x14ac:dyDescent="0.25">
      <c r="A1395" t="s">
        <v>72</v>
      </c>
      <c r="B1395" s="5">
        <v>555278.49</v>
      </c>
      <c r="C1395" s="5">
        <v>4122855.75</v>
      </c>
      <c r="D1395" s="5">
        <v>1991.56</v>
      </c>
      <c r="E1395" t="s">
        <v>6</v>
      </c>
      <c r="F1395" t="s">
        <v>7</v>
      </c>
      <c r="G1395" s="6">
        <v>1461.9422572178478</v>
      </c>
      <c r="H1395" s="6">
        <v>1615.1574803149606</v>
      </c>
      <c r="I1395" s="6">
        <v>153.21522309711287</v>
      </c>
      <c r="J1395" s="5">
        <v>2077</v>
      </c>
    </row>
    <row r="1396" spans="1:10" x14ac:dyDescent="0.25">
      <c r="A1396" t="s">
        <v>72</v>
      </c>
      <c r="B1396" s="5">
        <v>555278.49</v>
      </c>
      <c r="C1396" s="5">
        <v>4122855.75</v>
      </c>
      <c r="D1396" s="5">
        <v>1991.56</v>
      </c>
      <c r="E1396" t="s">
        <v>6</v>
      </c>
      <c r="F1396" t="s">
        <v>19</v>
      </c>
      <c r="G1396" s="6">
        <v>1615.1574803149606</v>
      </c>
      <c r="H1396" s="6">
        <v>1686.6797900262468</v>
      </c>
      <c r="I1396" s="6">
        <v>71.522309711286084</v>
      </c>
      <c r="J1396" s="5">
        <v>2077</v>
      </c>
    </row>
    <row r="1397" spans="1:10" x14ac:dyDescent="0.25">
      <c r="A1397" t="s">
        <v>72</v>
      </c>
      <c r="B1397" s="5">
        <v>555278.49</v>
      </c>
      <c r="C1397" s="5">
        <v>4122855.75</v>
      </c>
      <c r="D1397" s="5">
        <v>1991.56</v>
      </c>
      <c r="E1397" t="s">
        <v>6</v>
      </c>
      <c r="F1397" t="s">
        <v>7</v>
      </c>
      <c r="G1397" s="6">
        <v>1686.6797900262468</v>
      </c>
      <c r="H1397" s="6">
        <v>1787.0734908136483</v>
      </c>
      <c r="I1397" s="6">
        <v>100.39370078740157</v>
      </c>
      <c r="J1397" s="5">
        <v>2077</v>
      </c>
    </row>
    <row r="1398" spans="1:10" x14ac:dyDescent="0.25">
      <c r="A1398" t="s">
        <v>72</v>
      </c>
      <c r="B1398" s="5">
        <v>555278.49</v>
      </c>
      <c r="C1398" s="5">
        <v>4122855.75</v>
      </c>
      <c r="D1398" s="5">
        <v>1991.56</v>
      </c>
      <c r="E1398" t="s">
        <v>9</v>
      </c>
      <c r="F1398" t="s">
        <v>20</v>
      </c>
      <c r="G1398" s="6">
        <v>1787.0734908136483</v>
      </c>
      <c r="H1398" s="6">
        <v>1793.3070866141732</v>
      </c>
      <c r="I1398" s="6">
        <v>6.2335958005249337</v>
      </c>
      <c r="J1398" s="5">
        <v>2077</v>
      </c>
    </row>
    <row r="1399" spans="1:10" x14ac:dyDescent="0.25">
      <c r="A1399" t="s">
        <v>72</v>
      </c>
      <c r="B1399" s="5">
        <v>555278.49</v>
      </c>
      <c r="C1399" s="5">
        <v>4122855.75</v>
      </c>
      <c r="D1399" s="5">
        <v>1991.56</v>
      </c>
      <c r="E1399" t="s">
        <v>9</v>
      </c>
      <c r="F1399" t="s">
        <v>8</v>
      </c>
      <c r="G1399" s="6">
        <v>1793.3070866141732</v>
      </c>
      <c r="H1399" s="6">
        <v>1847.1128608923884</v>
      </c>
      <c r="I1399" s="6">
        <v>53.805774278215218</v>
      </c>
      <c r="J1399" s="5">
        <v>2077</v>
      </c>
    </row>
    <row r="1400" spans="1:10" x14ac:dyDescent="0.25">
      <c r="A1400" t="s">
        <v>72</v>
      </c>
      <c r="B1400" s="5">
        <v>555278.49</v>
      </c>
      <c r="C1400" s="5">
        <v>4122855.75</v>
      </c>
      <c r="D1400" s="5">
        <v>1991.56</v>
      </c>
      <c r="E1400" t="s">
        <v>9</v>
      </c>
      <c r="F1400" t="s">
        <v>5</v>
      </c>
      <c r="G1400" s="6">
        <v>1847.1128608923884</v>
      </c>
      <c r="H1400" s="6">
        <v>1870.0787401574803</v>
      </c>
      <c r="I1400" s="6">
        <v>22.965879265091861</v>
      </c>
      <c r="J1400" s="5">
        <v>2077</v>
      </c>
    </row>
    <row r="1401" spans="1:10" x14ac:dyDescent="0.25">
      <c r="A1401" t="s">
        <v>72</v>
      </c>
      <c r="B1401" s="5">
        <v>555278.49</v>
      </c>
      <c r="C1401" s="5">
        <v>4122855.75</v>
      </c>
      <c r="D1401" s="5">
        <v>1991.56</v>
      </c>
      <c r="E1401" t="s">
        <v>9</v>
      </c>
      <c r="F1401" t="s">
        <v>8</v>
      </c>
      <c r="G1401" s="6">
        <v>1870.0787401574803</v>
      </c>
      <c r="H1401" s="6">
        <v>2030.1837270341205</v>
      </c>
      <c r="I1401" s="6">
        <v>160.1049868766404</v>
      </c>
      <c r="J1401" s="5">
        <v>2077</v>
      </c>
    </row>
    <row r="1402" spans="1:10" x14ac:dyDescent="0.25">
      <c r="A1402" t="s">
        <v>72</v>
      </c>
      <c r="B1402" s="5">
        <v>555278.49</v>
      </c>
      <c r="C1402" s="5">
        <v>4122855.75</v>
      </c>
      <c r="D1402" s="5">
        <v>1991.56</v>
      </c>
      <c r="E1402" t="s">
        <v>9</v>
      </c>
      <c r="F1402" t="s">
        <v>5</v>
      </c>
      <c r="G1402" s="6">
        <v>2030.1837270341205</v>
      </c>
      <c r="H1402" s="6">
        <v>2047.5721784776902</v>
      </c>
      <c r="I1402" s="6">
        <v>17.388451443569551</v>
      </c>
      <c r="J1402" s="5">
        <v>2077</v>
      </c>
    </row>
    <row r="1403" spans="1:10" x14ac:dyDescent="0.25">
      <c r="A1403" t="s">
        <v>72</v>
      </c>
      <c r="B1403" s="5">
        <v>555278.49</v>
      </c>
      <c r="C1403" s="5">
        <v>4122855.75</v>
      </c>
      <c r="D1403" s="5">
        <v>1991.56</v>
      </c>
      <c r="E1403" t="s">
        <v>9</v>
      </c>
      <c r="F1403" t="s">
        <v>5</v>
      </c>
      <c r="G1403" s="6">
        <v>2047.5721784776902</v>
      </c>
      <c r="H1403" s="6">
        <v>2103.0183727034118</v>
      </c>
      <c r="I1403" s="6">
        <v>55.446194225721776</v>
      </c>
      <c r="J1403" s="5">
        <v>2077</v>
      </c>
    </row>
    <row r="1404" spans="1:10" x14ac:dyDescent="0.25">
      <c r="A1404" t="s">
        <v>72</v>
      </c>
      <c r="B1404" s="5">
        <v>555278.49</v>
      </c>
      <c r="C1404" s="5">
        <v>4122855.75</v>
      </c>
      <c r="D1404" s="5">
        <v>1991.56</v>
      </c>
      <c r="E1404" t="s">
        <v>11</v>
      </c>
      <c r="F1404" t="s">
        <v>18</v>
      </c>
      <c r="G1404" s="6">
        <v>2103.0183727034118</v>
      </c>
      <c r="H1404" s="6">
        <v>2199.9999999999995</v>
      </c>
      <c r="I1404" s="6">
        <v>96.981627296587916</v>
      </c>
      <c r="J1404" s="5">
        <v>2077</v>
      </c>
    </row>
    <row r="1405" spans="1:10" x14ac:dyDescent="0.25">
      <c r="A1405" t="s">
        <v>73</v>
      </c>
      <c r="B1405" s="5">
        <v>561462.53</v>
      </c>
      <c r="C1405" s="5">
        <v>4127859.12</v>
      </c>
      <c r="D1405" s="5">
        <v>2129.1799999999998</v>
      </c>
      <c r="E1405" t="s">
        <v>4</v>
      </c>
      <c r="F1405" t="s">
        <v>5</v>
      </c>
      <c r="G1405" s="6">
        <v>0</v>
      </c>
      <c r="H1405" s="6">
        <v>80.052493438320198</v>
      </c>
      <c r="I1405" s="6">
        <v>80.052493438320198</v>
      </c>
      <c r="J1405" s="5">
        <v>2170</v>
      </c>
    </row>
    <row r="1406" spans="1:10" x14ac:dyDescent="0.25">
      <c r="A1406" t="s">
        <v>73</v>
      </c>
      <c r="B1406" s="5">
        <v>561462.53</v>
      </c>
      <c r="C1406" s="5">
        <v>4127859.12</v>
      </c>
      <c r="D1406" s="5">
        <v>2129.1799999999998</v>
      </c>
      <c r="E1406" t="s">
        <v>4</v>
      </c>
      <c r="F1406" t="s">
        <v>26</v>
      </c>
      <c r="G1406" s="6">
        <v>80.052493438320198</v>
      </c>
      <c r="H1406" s="6">
        <v>166.01049868766404</v>
      </c>
      <c r="I1406" s="6">
        <v>85.958005249343827</v>
      </c>
      <c r="J1406" s="5">
        <v>2170</v>
      </c>
    </row>
    <row r="1407" spans="1:10" x14ac:dyDescent="0.25">
      <c r="A1407" t="s">
        <v>73</v>
      </c>
      <c r="B1407" s="5">
        <v>561462.53</v>
      </c>
      <c r="C1407" s="5">
        <v>4127859.12</v>
      </c>
      <c r="D1407" s="5">
        <v>2129.1799999999998</v>
      </c>
      <c r="E1407" t="s">
        <v>4</v>
      </c>
      <c r="F1407" t="s">
        <v>5</v>
      </c>
      <c r="G1407" s="6">
        <v>166.01049868766404</v>
      </c>
      <c r="H1407" s="6">
        <v>194.88188976377953</v>
      </c>
      <c r="I1407" s="6">
        <v>28.871391076115486</v>
      </c>
      <c r="J1407" s="5">
        <v>2170</v>
      </c>
    </row>
    <row r="1408" spans="1:10" x14ac:dyDescent="0.25">
      <c r="A1408" t="s">
        <v>73</v>
      </c>
      <c r="B1408" s="5">
        <v>561462.53</v>
      </c>
      <c r="C1408" s="5">
        <v>4127859.12</v>
      </c>
      <c r="D1408" s="5">
        <v>2129.1799999999998</v>
      </c>
      <c r="E1408" t="s">
        <v>4</v>
      </c>
      <c r="F1408" t="s">
        <v>7</v>
      </c>
      <c r="G1408" s="6">
        <v>194.88188976377953</v>
      </c>
      <c r="H1408" s="6">
        <v>204.06824146981629</v>
      </c>
      <c r="I1408" s="6">
        <v>9.1863517060367439</v>
      </c>
      <c r="J1408" s="5">
        <v>2170</v>
      </c>
    </row>
    <row r="1409" spans="1:10" x14ac:dyDescent="0.25">
      <c r="A1409" t="s">
        <v>73</v>
      </c>
      <c r="B1409" s="5">
        <v>561462.53</v>
      </c>
      <c r="C1409" s="5">
        <v>4127859.12</v>
      </c>
      <c r="D1409" s="5">
        <v>2129.1799999999998</v>
      </c>
      <c r="E1409" t="s">
        <v>6</v>
      </c>
      <c r="F1409" t="s">
        <v>7</v>
      </c>
      <c r="G1409" s="6">
        <v>204.06824146981629</v>
      </c>
      <c r="H1409" s="6">
        <v>228.01837270341207</v>
      </c>
      <c r="I1409" s="6">
        <v>23.950131233595798</v>
      </c>
      <c r="J1409" s="5">
        <v>2170</v>
      </c>
    </row>
    <row r="1410" spans="1:10" x14ac:dyDescent="0.25">
      <c r="A1410" t="s">
        <v>73</v>
      </c>
      <c r="B1410" s="5">
        <v>561462.53</v>
      </c>
      <c r="C1410" s="5">
        <v>4127859.12</v>
      </c>
      <c r="D1410" s="5">
        <v>2129.1799999999998</v>
      </c>
      <c r="E1410" t="s">
        <v>4</v>
      </c>
      <c r="F1410" t="s">
        <v>7</v>
      </c>
      <c r="G1410" s="6">
        <v>228.01837270341207</v>
      </c>
      <c r="H1410" s="6">
        <v>235.89238845144357</v>
      </c>
      <c r="I1410" s="6">
        <v>7.8740157480314954</v>
      </c>
      <c r="J1410" s="5">
        <v>2170</v>
      </c>
    </row>
    <row r="1411" spans="1:10" x14ac:dyDescent="0.25">
      <c r="A1411" t="s">
        <v>73</v>
      </c>
      <c r="B1411" s="5">
        <v>561462.53</v>
      </c>
      <c r="C1411" s="5">
        <v>4127859.12</v>
      </c>
      <c r="D1411" s="5">
        <v>2129.1799999999998</v>
      </c>
      <c r="E1411" t="s">
        <v>4</v>
      </c>
      <c r="F1411" t="s">
        <v>26</v>
      </c>
      <c r="G1411" s="6">
        <v>235.89238845144357</v>
      </c>
      <c r="H1411" s="6">
        <v>305.11811023622045</v>
      </c>
      <c r="I1411" s="6">
        <v>69.225721784776908</v>
      </c>
      <c r="J1411" s="5">
        <v>2170</v>
      </c>
    </row>
    <row r="1412" spans="1:10" x14ac:dyDescent="0.25">
      <c r="A1412" t="s">
        <v>73</v>
      </c>
      <c r="B1412" s="5">
        <v>561462.53</v>
      </c>
      <c r="C1412" s="5">
        <v>4127859.12</v>
      </c>
      <c r="D1412" s="5">
        <v>2129.1799999999998</v>
      </c>
      <c r="E1412" t="s">
        <v>4</v>
      </c>
      <c r="F1412" t="s">
        <v>5</v>
      </c>
      <c r="G1412" s="6">
        <v>305.11811023622045</v>
      </c>
      <c r="H1412" s="6">
        <v>319.8818897637795</v>
      </c>
      <c r="I1412" s="6">
        <v>14.763779527559054</v>
      </c>
      <c r="J1412" s="5">
        <v>2170</v>
      </c>
    </row>
    <row r="1413" spans="1:10" x14ac:dyDescent="0.25">
      <c r="A1413" t="s">
        <v>73</v>
      </c>
      <c r="B1413" s="5">
        <v>561462.53</v>
      </c>
      <c r="C1413" s="5">
        <v>4127859.12</v>
      </c>
      <c r="D1413" s="5">
        <v>2129.1799999999998</v>
      </c>
      <c r="E1413" t="s">
        <v>4</v>
      </c>
      <c r="F1413" t="s">
        <v>5</v>
      </c>
      <c r="G1413" s="6">
        <v>319.8818897637795</v>
      </c>
      <c r="H1413" s="6">
        <v>330.0524934383202</v>
      </c>
      <c r="I1413" s="6">
        <v>10.170603674540683</v>
      </c>
      <c r="J1413" s="5">
        <v>2170</v>
      </c>
    </row>
    <row r="1414" spans="1:10" x14ac:dyDescent="0.25">
      <c r="A1414" t="s">
        <v>73</v>
      </c>
      <c r="B1414" s="5">
        <v>561462.53</v>
      </c>
      <c r="C1414" s="5">
        <v>4127859.12</v>
      </c>
      <c r="D1414" s="5">
        <v>2129.1799999999998</v>
      </c>
      <c r="E1414" t="s">
        <v>4</v>
      </c>
      <c r="F1414" t="s">
        <v>5</v>
      </c>
      <c r="G1414" s="6">
        <v>330.0524934383202</v>
      </c>
      <c r="H1414" s="6">
        <v>341.86351706036743</v>
      </c>
      <c r="I1414" s="6">
        <v>11.811023622047244</v>
      </c>
      <c r="J1414" s="5">
        <v>2170</v>
      </c>
    </row>
    <row r="1415" spans="1:10" x14ac:dyDescent="0.25">
      <c r="A1415" t="s">
        <v>73</v>
      </c>
      <c r="B1415" s="5">
        <v>561462.53</v>
      </c>
      <c r="C1415" s="5">
        <v>4127859.12</v>
      </c>
      <c r="D1415" s="5">
        <v>2129.1799999999998</v>
      </c>
      <c r="E1415" t="s">
        <v>4</v>
      </c>
      <c r="F1415" t="s">
        <v>5</v>
      </c>
      <c r="G1415" s="6">
        <v>341.86351706036743</v>
      </c>
      <c r="H1415" s="6">
        <v>1081.0367454068241</v>
      </c>
      <c r="I1415" s="6">
        <v>739.17322834645665</v>
      </c>
      <c r="J1415" s="5">
        <v>2170</v>
      </c>
    </row>
    <row r="1416" spans="1:10" x14ac:dyDescent="0.25">
      <c r="A1416" t="s">
        <v>73</v>
      </c>
      <c r="B1416" s="5">
        <v>561462.53</v>
      </c>
      <c r="C1416" s="5">
        <v>4127859.12</v>
      </c>
      <c r="D1416" s="5">
        <v>2129.1799999999998</v>
      </c>
      <c r="E1416" t="s">
        <v>4</v>
      </c>
      <c r="F1416" t="s">
        <v>7</v>
      </c>
      <c r="G1416" s="6">
        <v>1081.0367454068241</v>
      </c>
      <c r="H1416" s="6">
        <v>1124.0157480314961</v>
      </c>
      <c r="I1416" s="6">
        <v>42.979002624671914</v>
      </c>
      <c r="J1416" s="5">
        <v>2170</v>
      </c>
    </row>
    <row r="1417" spans="1:10" x14ac:dyDescent="0.25">
      <c r="A1417" t="s">
        <v>73</v>
      </c>
      <c r="B1417" s="5">
        <v>561462.53</v>
      </c>
      <c r="C1417" s="5">
        <v>4127859.12</v>
      </c>
      <c r="D1417" s="5">
        <v>2129.1799999999998</v>
      </c>
      <c r="E1417" t="s">
        <v>4</v>
      </c>
      <c r="F1417" t="s">
        <v>7</v>
      </c>
      <c r="G1417" s="6">
        <v>1124.0157480314961</v>
      </c>
      <c r="H1417" s="6">
        <v>1155.8398950131234</v>
      </c>
      <c r="I1417" s="6">
        <v>31.824146981627294</v>
      </c>
      <c r="J1417" s="5">
        <v>2170</v>
      </c>
    </row>
    <row r="1418" spans="1:10" x14ac:dyDescent="0.25">
      <c r="A1418" t="s">
        <v>73</v>
      </c>
      <c r="B1418" s="5">
        <v>561462.53</v>
      </c>
      <c r="C1418" s="5">
        <v>4127859.12</v>
      </c>
      <c r="D1418" s="5">
        <v>2129.1799999999998</v>
      </c>
      <c r="E1418" t="s">
        <v>4</v>
      </c>
      <c r="F1418" t="s">
        <v>7</v>
      </c>
      <c r="G1418" s="6">
        <v>1155.8398950131234</v>
      </c>
      <c r="H1418" s="6">
        <v>1198.1627296587926</v>
      </c>
      <c r="I1418" s="6">
        <v>42.322834645669289</v>
      </c>
      <c r="J1418" s="5">
        <v>2170</v>
      </c>
    </row>
    <row r="1419" spans="1:10" x14ac:dyDescent="0.25">
      <c r="A1419" t="s">
        <v>73</v>
      </c>
      <c r="B1419" s="5">
        <v>561462.53</v>
      </c>
      <c r="C1419" s="5">
        <v>4127859.12</v>
      </c>
      <c r="D1419" s="5">
        <v>2129.1799999999998</v>
      </c>
      <c r="E1419" t="s">
        <v>6</v>
      </c>
      <c r="F1419" t="s">
        <v>7</v>
      </c>
      <c r="G1419" s="6">
        <v>1198.1627296587926</v>
      </c>
      <c r="H1419" s="6">
        <v>1231.9553805774278</v>
      </c>
      <c r="I1419" s="6">
        <v>33.792650918635168</v>
      </c>
      <c r="J1419" s="5">
        <v>2170</v>
      </c>
    </row>
    <row r="1420" spans="1:10" x14ac:dyDescent="0.25">
      <c r="A1420" t="s">
        <v>73</v>
      </c>
      <c r="B1420" s="5">
        <v>561462.53</v>
      </c>
      <c r="C1420" s="5">
        <v>4127859.12</v>
      </c>
      <c r="D1420" s="5">
        <v>2129.1799999999998</v>
      </c>
      <c r="E1420" t="s">
        <v>6</v>
      </c>
      <c r="F1420" t="s">
        <v>7</v>
      </c>
      <c r="G1420" s="6">
        <v>1231.9553805774278</v>
      </c>
      <c r="H1420" s="6">
        <v>1265.0918635170603</v>
      </c>
      <c r="I1420" s="6">
        <v>33.136482939632543</v>
      </c>
      <c r="J1420" s="5">
        <v>2170</v>
      </c>
    </row>
    <row r="1421" spans="1:10" x14ac:dyDescent="0.25">
      <c r="A1421" t="s">
        <v>73</v>
      </c>
      <c r="B1421" s="5">
        <v>561462.53</v>
      </c>
      <c r="C1421" s="5">
        <v>4127859.12</v>
      </c>
      <c r="D1421" s="5">
        <v>2129.1799999999998</v>
      </c>
      <c r="E1421" t="s">
        <v>6</v>
      </c>
      <c r="F1421" t="s">
        <v>7</v>
      </c>
      <c r="G1421" s="6">
        <v>1265.0918635170603</v>
      </c>
      <c r="H1421" s="6">
        <v>1475.0656167979002</v>
      </c>
      <c r="I1421" s="6">
        <v>209.97375328083987</v>
      </c>
      <c r="J1421" s="5">
        <v>2170</v>
      </c>
    </row>
    <row r="1422" spans="1:10" x14ac:dyDescent="0.25">
      <c r="A1422" t="s">
        <v>73</v>
      </c>
      <c r="B1422" s="5">
        <v>561462.53</v>
      </c>
      <c r="C1422" s="5">
        <v>4127859.12</v>
      </c>
      <c r="D1422" s="5">
        <v>2129.1799999999998</v>
      </c>
      <c r="E1422" t="s">
        <v>6</v>
      </c>
      <c r="F1422" t="s">
        <v>7</v>
      </c>
      <c r="G1422" s="6">
        <v>1475.0656167979002</v>
      </c>
      <c r="H1422" s="6">
        <v>1516.0761154855643</v>
      </c>
      <c r="I1422" s="6">
        <v>41.01049868766404</v>
      </c>
      <c r="J1422" s="5">
        <v>2170</v>
      </c>
    </row>
    <row r="1423" spans="1:10" x14ac:dyDescent="0.25">
      <c r="A1423" t="s">
        <v>73</v>
      </c>
      <c r="B1423" s="5">
        <v>561462.53</v>
      </c>
      <c r="C1423" s="5">
        <v>4127859.12</v>
      </c>
      <c r="D1423" s="5">
        <v>2129.1799999999998</v>
      </c>
      <c r="E1423" t="s">
        <v>11</v>
      </c>
      <c r="F1423" t="s">
        <v>18</v>
      </c>
      <c r="G1423" s="6">
        <v>1516.0761154855643</v>
      </c>
      <c r="H1423" s="6">
        <v>1574.1469816272966</v>
      </c>
      <c r="I1423" s="6">
        <v>58.070866141732282</v>
      </c>
      <c r="J1423" s="5">
        <v>2170</v>
      </c>
    </row>
    <row r="1424" spans="1:10" x14ac:dyDescent="0.25">
      <c r="A1424" t="s">
        <v>73</v>
      </c>
      <c r="B1424" s="5">
        <v>561462.53</v>
      </c>
      <c r="C1424" s="5">
        <v>4127859.12</v>
      </c>
      <c r="D1424" s="5">
        <v>2129.1799999999998</v>
      </c>
      <c r="E1424" t="s">
        <v>9</v>
      </c>
      <c r="F1424" t="s">
        <v>19</v>
      </c>
      <c r="G1424" s="6">
        <v>1574.1469816272966</v>
      </c>
      <c r="H1424" s="6">
        <v>1680.1181102362204</v>
      </c>
      <c r="I1424" s="6">
        <v>105.97112860892388</v>
      </c>
      <c r="J1424" s="5">
        <v>2170</v>
      </c>
    </row>
    <row r="1425" spans="1:10" x14ac:dyDescent="0.25">
      <c r="A1425" t="s">
        <v>73</v>
      </c>
      <c r="B1425" s="5">
        <v>561462.53</v>
      </c>
      <c r="C1425" s="5">
        <v>4127859.12</v>
      </c>
      <c r="D1425" s="5">
        <v>2129.1799999999998</v>
      </c>
      <c r="E1425" t="s">
        <v>9</v>
      </c>
      <c r="F1425" t="s">
        <v>5</v>
      </c>
      <c r="G1425" s="6">
        <v>1680.1181102362204</v>
      </c>
      <c r="H1425" s="6">
        <v>2054.1338582677167</v>
      </c>
      <c r="I1425" s="6">
        <v>374.01574803149606</v>
      </c>
      <c r="J1425" s="5">
        <v>2170</v>
      </c>
    </row>
    <row r="1426" spans="1:10" x14ac:dyDescent="0.25">
      <c r="A1426" t="s">
        <v>73</v>
      </c>
      <c r="B1426" s="5">
        <v>561462.53</v>
      </c>
      <c r="C1426" s="5">
        <v>4127859.12</v>
      </c>
      <c r="D1426" s="5">
        <v>2129.1799999999998</v>
      </c>
      <c r="E1426" t="s">
        <v>9</v>
      </c>
      <c r="F1426" t="s">
        <v>7</v>
      </c>
      <c r="G1426" s="6">
        <v>2054.1338582677167</v>
      </c>
      <c r="H1426" s="6">
        <v>2083.005249343832</v>
      </c>
      <c r="I1426" s="6">
        <v>28.871391076115486</v>
      </c>
      <c r="J1426" s="5">
        <v>2170</v>
      </c>
    </row>
    <row r="1427" spans="1:10" x14ac:dyDescent="0.25">
      <c r="A1427" t="s">
        <v>73</v>
      </c>
      <c r="B1427" s="5">
        <v>561462.53</v>
      </c>
      <c r="C1427" s="5">
        <v>4127859.12</v>
      </c>
      <c r="D1427" s="5">
        <v>2129.1799999999998</v>
      </c>
      <c r="E1427" t="s">
        <v>9</v>
      </c>
      <c r="F1427" t="s">
        <v>18</v>
      </c>
      <c r="G1427" s="6">
        <v>2083.005249343832</v>
      </c>
      <c r="H1427" s="6">
        <v>2118.1102362204724</v>
      </c>
      <c r="I1427" s="6">
        <v>35.104986876640417</v>
      </c>
      <c r="J1427" s="5">
        <v>2170</v>
      </c>
    </row>
    <row r="1428" spans="1:10" x14ac:dyDescent="0.25">
      <c r="A1428" t="s">
        <v>73</v>
      </c>
      <c r="B1428" s="5">
        <v>561462.53</v>
      </c>
      <c r="C1428" s="5">
        <v>4127859.12</v>
      </c>
      <c r="D1428" s="5">
        <v>2129.1799999999998</v>
      </c>
      <c r="E1428" t="s">
        <v>11</v>
      </c>
      <c r="F1428" t="s">
        <v>38</v>
      </c>
      <c r="G1428" s="6">
        <v>2118.1102362204724</v>
      </c>
      <c r="H1428" s="6">
        <v>2189.9606299212596</v>
      </c>
      <c r="I1428" s="6">
        <v>71.850393700787393</v>
      </c>
      <c r="J1428" s="5">
        <v>2170</v>
      </c>
    </row>
    <row r="1429" spans="1:10" x14ac:dyDescent="0.25">
      <c r="A1429" t="s">
        <v>73</v>
      </c>
      <c r="B1429" s="5">
        <v>561462.53</v>
      </c>
      <c r="C1429" s="5">
        <v>4127859.12</v>
      </c>
      <c r="D1429" s="5">
        <v>2129.1799999999998</v>
      </c>
      <c r="E1429" t="s">
        <v>4</v>
      </c>
      <c r="F1429" t="s">
        <v>5</v>
      </c>
      <c r="G1429" s="6">
        <v>2189.9606299212596</v>
      </c>
      <c r="H1429" s="6">
        <v>2200.459317585302</v>
      </c>
      <c r="I1429" s="6">
        <v>10.498687664041995</v>
      </c>
      <c r="J1429" s="5">
        <v>2170</v>
      </c>
    </row>
    <row r="1430" spans="1:10" x14ac:dyDescent="0.25">
      <c r="A1430" t="s">
        <v>75</v>
      </c>
      <c r="B1430" s="5">
        <v>557311.38</v>
      </c>
      <c r="C1430" s="5">
        <v>4125422.57</v>
      </c>
      <c r="D1430" s="5">
        <v>2045.82</v>
      </c>
      <c r="E1430" t="s">
        <v>4</v>
      </c>
      <c r="F1430" t="s">
        <v>5</v>
      </c>
      <c r="G1430" s="6">
        <v>0</v>
      </c>
      <c r="H1430" s="6">
        <v>69.881889763779526</v>
      </c>
      <c r="I1430" s="6">
        <v>69.881889763779526</v>
      </c>
      <c r="J1430" s="5">
        <v>2129</v>
      </c>
    </row>
    <row r="1431" spans="1:10" x14ac:dyDescent="0.25">
      <c r="A1431" t="s">
        <v>75</v>
      </c>
      <c r="B1431" s="5">
        <v>557311.38</v>
      </c>
      <c r="C1431" s="5">
        <v>4125422.57</v>
      </c>
      <c r="D1431" s="5">
        <v>2045.82</v>
      </c>
      <c r="E1431" t="s">
        <v>4</v>
      </c>
      <c r="F1431" t="s">
        <v>26</v>
      </c>
      <c r="G1431" s="6">
        <v>69.881889763779526</v>
      </c>
      <c r="H1431" s="6">
        <v>89.895013123359576</v>
      </c>
      <c r="I1431" s="6">
        <v>20.01312335958005</v>
      </c>
      <c r="J1431" s="5">
        <v>2129</v>
      </c>
    </row>
    <row r="1432" spans="1:10" x14ac:dyDescent="0.25">
      <c r="A1432" t="s">
        <v>75</v>
      </c>
      <c r="B1432" s="5">
        <v>557311.38</v>
      </c>
      <c r="C1432" s="5">
        <v>4125422.57</v>
      </c>
      <c r="D1432" s="5">
        <v>2045.82</v>
      </c>
      <c r="E1432" t="s">
        <v>4</v>
      </c>
      <c r="F1432" t="s">
        <v>26</v>
      </c>
      <c r="G1432" s="6">
        <v>89.895013123359576</v>
      </c>
      <c r="H1432" s="6">
        <v>100.06561679790026</v>
      </c>
      <c r="I1432" s="6">
        <v>10.170603674540683</v>
      </c>
      <c r="J1432" s="5">
        <v>2129</v>
      </c>
    </row>
    <row r="1433" spans="1:10" x14ac:dyDescent="0.25">
      <c r="A1433" t="s">
        <v>75</v>
      </c>
      <c r="B1433" s="5">
        <v>557311.38</v>
      </c>
      <c r="C1433" s="5">
        <v>4125422.57</v>
      </c>
      <c r="D1433" s="5">
        <v>2045.82</v>
      </c>
      <c r="E1433" t="s">
        <v>4</v>
      </c>
      <c r="F1433" t="s">
        <v>26</v>
      </c>
      <c r="G1433" s="6">
        <v>100.06561679790026</v>
      </c>
      <c r="H1433" s="6">
        <v>160.1049868766404</v>
      </c>
      <c r="I1433" s="6">
        <v>60.039370078740156</v>
      </c>
      <c r="J1433" s="5">
        <v>2129</v>
      </c>
    </row>
    <row r="1434" spans="1:10" x14ac:dyDescent="0.25">
      <c r="A1434" t="s">
        <v>75</v>
      </c>
      <c r="B1434" s="5">
        <v>557311.38</v>
      </c>
      <c r="C1434" s="5">
        <v>4125422.57</v>
      </c>
      <c r="D1434" s="5">
        <v>2045.82</v>
      </c>
      <c r="E1434" t="s">
        <v>4</v>
      </c>
      <c r="F1434" t="s">
        <v>5</v>
      </c>
      <c r="G1434" s="6">
        <v>160.1049868766404</v>
      </c>
      <c r="H1434" s="6">
        <v>189.96062992125982</v>
      </c>
      <c r="I1434" s="6">
        <v>29.85564304461942</v>
      </c>
      <c r="J1434" s="5">
        <v>2129</v>
      </c>
    </row>
    <row r="1435" spans="1:10" x14ac:dyDescent="0.25">
      <c r="A1435" t="s">
        <v>75</v>
      </c>
      <c r="B1435" s="5">
        <v>557311.38</v>
      </c>
      <c r="C1435" s="5">
        <v>4125422.57</v>
      </c>
      <c r="D1435" s="5">
        <v>2045.82</v>
      </c>
      <c r="E1435" t="s">
        <v>6</v>
      </c>
      <c r="F1435" t="s">
        <v>7</v>
      </c>
      <c r="G1435" s="6">
        <v>189.96062992125982</v>
      </c>
      <c r="H1435" s="6">
        <v>215.87926509186349</v>
      </c>
      <c r="I1435" s="6">
        <v>25.918635170603675</v>
      </c>
      <c r="J1435" s="5">
        <v>2129</v>
      </c>
    </row>
    <row r="1436" spans="1:10" x14ac:dyDescent="0.25">
      <c r="A1436" t="s">
        <v>75</v>
      </c>
      <c r="B1436" s="5">
        <v>557311.38</v>
      </c>
      <c r="C1436" s="5">
        <v>4125422.57</v>
      </c>
      <c r="D1436" s="5">
        <v>2045.82</v>
      </c>
      <c r="E1436" t="s">
        <v>6</v>
      </c>
      <c r="F1436" t="s">
        <v>19</v>
      </c>
      <c r="G1436" s="6">
        <v>215.87926509186349</v>
      </c>
      <c r="H1436" s="6">
        <v>293.9632545931758</v>
      </c>
      <c r="I1436" s="6">
        <v>78.083989501312331</v>
      </c>
      <c r="J1436" s="5">
        <v>2129</v>
      </c>
    </row>
    <row r="1437" spans="1:10" x14ac:dyDescent="0.25">
      <c r="A1437" t="s">
        <v>75</v>
      </c>
      <c r="B1437" s="5">
        <v>557311.38</v>
      </c>
      <c r="C1437" s="5">
        <v>4125422.57</v>
      </c>
      <c r="D1437" s="5">
        <v>2045.82</v>
      </c>
      <c r="E1437" t="s">
        <v>6</v>
      </c>
      <c r="F1437" t="s">
        <v>7</v>
      </c>
      <c r="G1437" s="6">
        <v>293.9632545931758</v>
      </c>
      <c r="H1437" s="6">
        <v>346.12860892388449</v>
      </c>
      <c r="I1437" s="6">
        <v>52.165354330708659</v>
      </c>
      <c r="J1437" s="5">
        <v>2129</v>
      </c>
    </row>
    <row r="1438" spans="1:10" x14ac:dyDescent="0.25">
      <c r="A1438" t="s">
        <v>75</v>
      </c>
      <c r="B1438" s="5">
        <v>557311.38</v>
      </c>
      <c r="C1438" s="5">
        <v>4125422.57</v>
      </c>
      <c r="D1438" s="5">
        <v>2045.82</v>
      </c>
      <c r="E1438" t="s">
        <v>6</v>
      </c>
      <c r="F1438" t="s">
        <v>7</v>
      </c>
      <c r="G1438" s="6">
        <v>346.12860892388449</v>
      </c>
      <c r="H1438" s="6">
        <v>357.93963254593172</v>
      </c>
      <c r="I1438" s="6">
        <v>11.811023622047244</v>
      </c>
      <c r="J1438" s="5">
        <v>2129</v>
      </c>
    </row>
    <row r="1439" spans="1:10" x14ac:dyDescent="0.25">
      <c r="A1439" t="s">
        <v>75</v>
      </c>
      <c r="B1439" s="5">
        <v>557311.38</v>
      </c>
      <c r="C1439" s="5">
        <v>4125422.57</v>
      </c>
      <c r="D1439" s="5">
        <v>2045.82</v>
      </c>
      <c r="E1439" t="s">
        <v>6</v>
      </c>
      <c r="F1439" t="s">
        <v>7</v>
      </c>
      <c r="G1439" s="6">
        <v>357.93963254593172</v>
      </c>
      <c r="H1439" s="6">
        <v>386.15485564304458</v>
      </c>
      <c r="I1439" s="6">
        <v>28.215223097112858</v>
      </c>
      <c r="J1439" s="5">
        <v>2129</v>
      </c>
    </row>
    <row r="1440" spans="1:10" x14ac:dyDescent="0.25">
      <c r="A1440" t="s">
        <v>75</v>
      </c>
      <c r="B1440" s="5">
        <v>557311.38</v>
      </c>
      <c r="C1440" s="5">
        <v>4125422.57</v>
      </c>
      <c r="D1440" s="5">
        <v>2045.82</v>
      </c>
      <c r="E1440" t="s">
        <v>4</v>
      </c>
      <c r="F1440" t="s">
        <v>26</v>
      </c>
      <c r="G1440" s="6">
        <v>386.15485564304458</v>
      </c>
      <c r="H1440" s="6">
        <v>393.37270341207346</v>
      </c>
      <c r="I1440" s="6">
        <v>7.2178477690288716</v>
      </c>
      <c r="J1440" s="5">
        <v>2129</v>
      </c>
    </row>
    <row r="1441" spans="1:10" x14ac:dyDescent="0.25">
      <c r="A1441" t="s">
        <v>75</v>
      </c>
      <c r="B1441" s="5">
        <v>557311.38</v>
      </c>
      <c r="C1441" s="5">
        <v>4125422.57</v>
      </c>
      <c r="D1441" s="5">
        <v>2045.82</v>
      </c>
      <c r="E1441" t="s">
        <v>4</v>
      </c>
      <c r="F1441" t="s">
        <v>26</v>
      </c>
      <c r="G1441" s="6">
        <v>393.37270341207346</v>
      </c>
      <c r="H1441" s="6">
        <v>441.92913385826768</v>
      </c>
      <c r="I1441" s="6">
        <v>48.556430446194227</v>
      </c>
      <c r="J1441" s="5">
        <v>2129</v>
      </c>
    </row>
    <row r="1442" spans="1:10" x14ac:dyDescent="0.25">
      <c r="A1442" t="s">
        <v>75</v>
      </c>
      <c r="B1442" s="5">
        <v>557311.38</v>
      </c>
      <c r="C1442" s="5">
        <v>4125422.57</v>
      </c>
      <c r="D1442" s="5">
        <v>2045.82</v>
      </c>
      <c r="E1442" t="s">
        <v>4</v>
      </c>
      <c r="F1442" t="s">
        <v>26</v>
      </c>
      <c r="G1442" s="6">
        <v>441.92913385826768</v>
      </c>
      <c r="H1442" s="6">
        <v>575.1312335958005</v>
      </c>
      <c r="I1442" s="6">
        <v>133.20209973753282</v>
      </c>
      <c r="J1442" s="5">
        <v>2129</v>
      </c>
    </row>
    <row r="1443" spans="1:10" x14ac:dyDescent="0.25">
      <c r="A1443" t="s">
        <v>75</v>
      </c>
      <c r="B1443" s="5">
        <v>557311.38</v>
      </c>
      <c r="C1443" s="5">
        <v>4125422.57</v>
      </c>
      <c r="D1443" s="5">
        <v>2045.82</v>
      </c>
      <c r="E1443" t="s">
        <v>4</v>
      </c>
      <c r="F1443" t="s">
        <v>7</v>
      </c>
      <c r="G1443" s="6">
        <v>575.1312335958005</v>
      </c>
      <c r="H1443" s="6">
        <v>582.02099737532808</v>
      </c>
      <c r="I1443" s="6">
        <v>6.8897637795275593</v>
      </c>
      <c r="J1443" s="5">
        <v>2129</v>
      </c>
    </row>
    <row r="1444" spans="1:10" x14ac:dyDescent="0.25">
      <c r="A1444" t="s">
        <v>75</v>
      </c>
      <c r="B1444" s="5">
        <v>557311.38</v>
      </c>
      <c r="C1444" s="5">
        <v>4125422.57</v>
      </c>
      <c r="D1444" s="5">
        <v>2045.82</v>
      </c>
      <c r="E1444" t="s">
        <v>6</v>
      </c>
      <c r="F1444" t="s">
        <v>7</v>
      </c>
      <c r="G1444" s="6">
        <v>582.02099737532808</v>
      </c>
      <c r="H1444" s="6">
        <v>628.93700787401565</v>
      </c>
      <c r="I1444" s="6">
        <v>46.916010498687662</v>
      </c>
      <c r="J1444" s="5">
        <v>2129</v>
      </c>
    </row>
    <row r="1445" spans="1:10" x14ac:dyDescent="0.25">
      <c r="A1445" t="s">
        <v>75</v>
      </c>
      <c r="B1445" s="5">
        <v>557311.38</v>
      </c>
      <c r="C1445" s="5">
        <v>4125422.57</v>
      </c>
      <c r="D1445" s="5">
        <v>2045.82</v>
      </c>
      <c r="E1445" t="s">
        <v>6</v>
      </c>
      <c r="F1445" t="s">
        <v>7</v>
      </c>
      <c r="G1445" s="6">
        <v>628.93700787401565</v>
      </c>
      <c r="H1445" s="6">
        <v>649.93438320209964</v>
      </c>
      <c r="I1445" s="6">
        <v>20.99737532808399</v>
      </c>
      <c r="J1445" s="5">
        <v>2129</v>
      </c>
    </row>
    <row r="1446" spans="1:10" x14ac:dyDescent="0.25">
      <c r="A1446" t="s">
        <v>75</v>
      </c>
      <c r="B1446" s="5">
        <v>557311.38</v>
      </c>
      <c r="C1446" s="5">
        <v>4125422.57</v>
      </c>
      <c r="D1446" s="5">
        <v>2045.82</v>
      </c>
      <c r="E1446" t="s">
        <v>4</v>
      </c>
      <c r="F1446" t="s">
        <v>26</v>
      </c>
      <c r="G1446" s="6">
        <v>649.93438320209964</v>
      </c>
      <c r="H1446" s="6">
        <v>689.96062992125985</v>
      </c>
      <c r="I1446" s="6">
        <v>40.026246719160099</v>
      </c>
      <c r="J1446" s="5">
        <v>2129</v>
      </c>
    </row>
    <row r="1447" spans="1:10" x14ac:dyDescent="0.25">
      <c r="A1447" t="s">
        <v>75</v>
      </c>
      <c r="B1447" s="5">
        <v>557311.38</v>
      </c>
      <c r="C1447" s="5">
        <v>4125422.57</v>
      </c>
      <c r="D1447" s="5">
        <v>2045.82</v>
      </c>
      <c r="E1447" t="s">
        <v>4</v>
      </c>
      <c r="F1447" t="s">
        <v>26</v>
      </c>
      <c r="G1447" s="6">
        <v>689.96062992125985</v>
      </c>
      <c r="H1447" s="6">
        <v>704.06824146981626</v>
      </c>
      <c r="I1447" s="6">
        <v>14.107611548556429</v>
      </c>
      <c r="J1447" s="5">
        <v>2129</v>
      </c>
    </row>
    <row r="1448" spans="1:10" x14ac:dyDescent="0.25">
      <c r="A1448" t="s">
        <v>75</v>
      </c>
      <c r="B1448" s="5">
        <v>557311.38</v>
      </c>
      <c r="C1448" s="5">
        <v>4125422.57</v>
      </c>
      <c r="D1448" s="5">
        <v>2045.82</v>
      </c>
      <c r="E1448" t="s">
        <v>4</v>
      </c>
      <c r="F1448" t="s">
        <v>5</v>
      </c>
      <c r="G1448" s="6">
        <v>704.06824146981626</v>
      </c>
      <c r="H1448" s="6">
        <v>750</v>
      </c>
      <c r="I1448" s="6">
        <v>45.931758530183721</v>
      </c>
      <c r="J1448" s="5">
        <v>2129</v>
      </c>
    </row>
    <row r="1449" spans="1:10" x14ac:dyDescent="0.25">
      <c r="A1449" t="s">
        <v>75</v>
      </c>
      <c r="B1449" s="5">
        <v>557311.38</v>
      </c>
      <c r="C1449" s="5">
        <v>4125422.57</v>
      </c>
      <c r="D1449" s="5">
        <v>2045.82</v>
      </c>
      <c r="E1449" t="s">
        <v>4</v>
      </c>
      <c r="F1449" t="s">
        <v>5</v>
      </c>
      <c r="G1449" s="6">
        <v>750</v>
      </c>
      <c r="H1449" s="6">
        <v>854.98687664041995</v>
      </c>
      <c r="I1449" s="6">
        <v>104.98687664041994</v>
      </c>
      <c r="J1449" s="5">
        <v>2129</v>
      </c>
    </row>
    <row r="1450" spans="1:10" x14ac:dyDescent="0.25">
      <c r="A1450" t="s">
        <v>75</v>
      </c>
      <c r="B1450" s="5">
        <v>557311.38</v>
      </c>
      <c r="C1450" s="5">
        <v>4125422.57</v>
      </c>
      <c r="D1450" s="5">
        <v>2045.82</v>
      </c>
      <c r="E1450" t="s">
        <v>4</v>
      </c>
      <c r="F1450" t="s">
        <v>5</v>
      </c>
      <c r="G1450" s="6">
        <v>854.98687664041995</v>
      </c>
      <c r="H1450" s="6">
        <v>1446.8503937007874</v>
      </c>
      <c r="I1450" s="6">
        <v>591.86351706036749</v>
      </c>
      <c r="J1450" s="5">
        <v>2129</v>
      </c>
    </row>
    <row r="1451" spans="1:10" x14ac:dyDescent="0.25">
      <c r="A1451" t="s">
        <v>75</v>
      </c>
      <c r="B1451" s="5">
        <v>557311.38</v>
      </c>
      <c r="C1451" s="5">
        <v>4125422.57</v>
      </c>
      <c r="D1451" s="5">
        <v>2045.82</v>
      </c>
      <c r="E1451" t="s">
        <v>4</v>
      </c>
      <c r="F1451" t="s">
        <v>7</v>
      </c>
      <c r="G1451" s="6">
        <v>1446.8503937007874</v>
      </c>
      <c r="H1451" s="6">
        <v>1479.98687664042</v>
      </c>
      <c r="I1451" s="6">
        <v>33.136482939632543</v>
      </c>
      <c r="J1451" s="5">
        <v>2129</v>
      </c>
    </row>
    <row r="1452" spans="1:10" x14ac:dyDescent="0.25">
      <c r="A1452" t="s">
        <v>75</v>
      </c>
      <c r="B1452" s="5">
        <v>557311.38</v>
      </c>
      <c r="C1452" s="5">
        <v>4125422.57</v>
      </c>
      <c r="D1452" s="5">
        <v>2045.82</v>
      </c>
      <c r="E1452" t="s">
        <v>4</v>
      </c>
      <c r="F1452" t="s">
        <v>7</v>
      </c>
      <c r="G1452" s="6">
        <v>1479.98687664042</v>
      </c>
      <c r="H1452" s="6">
        <v>1509.8425196850392</v>
      </c>
      <c r="I1452" s="6">
        <v>29.85564304461942</v>
      </c>
      <c r="J1452" s="5">
        <v>2129</v>
      </c>
    </row>
    <row r="1453" spans="1:10" x14ac:dyDescent="0.25">
      <c r="A1453" t="s">
        <v>75</v>
      </c>
      <c r="B1453" s="5">
        <v>557311.38</v>
      </c>
      <c r="C1453" s="5">
        <v>4125422.57</v>
      </c>
      <c r="D1453" s="5">
        <v>2045.82</v>
      </c>
      <c r="E1453" t="s">
        <v>6</v>
      </c>
      <c r="F1453" t="s">
        <v>7</v>
      </c>
      <c r="G1453" s="6">
        <v>1509.8425196850392</v>
      </c>
      <c r="H1453" s="6">
        <v>1628.9370078740158</v>
      </c>
      <c r="I1453" s="6">
        <v>119.09448818897636</v>
      </c>
      <c r="J1453" s="5">
        <v>2129</v>
      </c>
    </row>
    <row r="1454" spans="1:10" x14ac:dyDescent="0.25">
      <c r="A1454" t="s">
        <v>75</v>
      </c>
      <c r="B1454" s="5">
        <v>557311.38</v>
      </c>
      <c r="C1454" s="5">
        <v>4125422.57</v>
      </c>
      <c r="D1454" s="5">
        <v>2045.82</v>
      </c>
      <c r="E1454" t="s">
        <v>6</v>
      </c>
      <c r="F1454" t="s">
        <v>7</v>
      </c>
      <c r="G1454" s="6">
        <v>1628.9370078740158</v>
      </c>
      <c r="H1454" s="6">
        <v>1698.1627296587926</v>
      </c>
      <c r="I1454" s="6">
        <v>69.225721784776908</v>
      </c>
      <c r="J1454" s="5">
        <v>2129</v>
      </c>
    </row>
    <row r="1455" spans="1:10" x14ac:dyDescent="0.25">
      <c r="A1455" t="s">
        <v>75</v>
      </c>
      <c r="B1455" s="5">
        <v>557311.38</v>
      </c>
      <c r="C1455" s="5">
        <v>4125422.57</v>
      </c>
      <c r="D1455" s="5">
        <v>2045.82</v>
      </c>
      <c r="E1455" t="s">
        <v>4</v>
      </c>
      <c r="F1455" t="s">
        <v>7</v>
      </c>
      <c r="G1455" s="6">
        <v>1698.1627296587926</v>
      </c>
      <c r="H1455" s="6">
        <v>1712.9265091863517</v>
      </c>
      <c r="I1455" s="6">
        <v>14.763779527559054</v>
      </c>
      <c r="J1455" s="5">
        <v>2129</v>
      </c>
    </row>
    <row r="1456" spans="1:10" x14ac:dyDescent="0.25">
      <c r="A1456" t="s">
        <v>75</v>
      </c>
      <c r="B1456" s="5">
        <v>557311.38</v>
      </c>
      <c r="C1456" s="5">
        <v>4125422.57</v>
      </c>
      <c r="D1456" s="5">
        <v>2045.82</v>
      </c>
      <c r="E1456" t="s">
        <v>4</v>
      </c>
      <c r="F1456" t="s">
        <v>7</v>
      </c>
      <c r="G1456" s="6">
        <v>1712.9265091863517</v>
      </c>
      <c r="H1456" s="6">
        <v>1759.8425196850392</v>
      </c>
      <c r="I1456" s="6">
        <v>46.916010498687662</v>
      </c>
      <c r="J1456" s="5">
        <v>2129</v>
      </c>
    </row>
    <row r="1457" spans="1:10" x14ac:dyDescent="0.25">
      <c r="A1457" t="s">
        <v>75</v>
      </c>
      <c r="B1457" s="5">
        <v>557311.38</v>
      </c>
      <c r="C1457" s="5">
        <v>4125422.57</v>
      </c>
      <c r="D1457" s="5">
        <v>2045.82</v>
      </c>
      <c r="E1457" t="s">
        <v>4</v>
      </c>
      <c r="F1457" t="s">
        <v>5</v>
      </c>
      <c r="G1457" s="6">
        <v>1759.8425196850392</v>
      </c>
      <c r="H1457" s="6">
        <v>1768.0446194225719</v>
      </c>
      <c r="I1457" s="6">
        <v>8.2020997375328086</v>
      </c>
      <c r="J1457" s="5">
        <v>2129</v>
      </c>
    </row>
    <row r="1458" spans="1:10" x14ac:dyDescent="0.25">
      <c r="A1458" t="s">
        <v>75</v>
      </c>
      <c r="B1458" s="5">
        <v>557311.38</v>
      </c>
      <c r="C1458" s="5">
        <v>4125422.57</v>
      </c>
      <c r="D1458" s="5">
        <v>2045.82</v>
      </c>
      <c r="E1458" t="s">
        <v>6</v>
      </c>
      <c r="F1458" t="s">
        <v>7</v>
      </c>
      <c r="G1458" s="6">
        <v>1768.0446194225719</v>
      </c>
      <c r="H1458" s="6">
        <v>1804.1338582677163</v>
      </c>
      <c r="I1458" s="6">
        <v>36.089238845144358</v>
      </c>
      <c r="J1458" s="5">
        <v>2129</v>
      </c>
    </row>
    <row r="1459" spans="1:10" x14ac:dyDescent="0.25">
      <c r="A1459" t="s">
        <v>75</v>
      </c>
      <c r="B1459" s="5">
        <v>557311.38</v>
      </c>
      <c r="C1459" s="5">
        <v>4125422.57</v>
      </c>
      <c r="D1459" s="5">
        <v>2045.82</v>
      </c>
      <c r="E1459" t="s">
        <v>6</v>
      </c>
      <c r="F1459" t="s">
        <v>7</v>
      </c>
      <c r="G1459" s="6">
        <v>1804.1338582677163</v>
      </c>
      <c r="H1459" s="6">
        <v>1842.8477690288714</v>
      </c>
      <c r="I1459" s="6">
        <v>38.713910761154857</v>
      </c>
      <c r="J1459" s="5">
        <v>2129</v>
      </c>
    </row>
    <row r="1460" spans="1:10" x14ac:dyDescent="0.25">
      <c r="A1460" t="s">
        <v>75</v>
      </c>
      <c r="B1460" s="5">
        <v>557311.38</v>
      </c>
      <c r="C1460" s="5">
        <v>4125422.57</v>
      </c>
      <c r="D1460" s="5">
        <v>2045.82</v>
      </c>
      <c r="E1460" t="s">
        <v>9</v>
      </c>
      <c r="F1460" t="s">
        <v>7</v>
      </c>
      <c r="G1460" s="6">
        <v>1842.8477690288714</v>
      </c>
      <c r="H1460" s="6">
        <v>1896.9816272965879</v>
      </c>
      <c r="I1460" s="6">
        <v>54.133858267716533</v>
      </c>
      <c r="J1460" s="5">
        <v>2129</v>
      </c>
    </row>
    <row r="1461" spans="1:10" x14ac:dyDescent="0.25">
      <c r="A1461" t="s">
        <v>75</v>
      </c>
      <c r="B1461" s="5">
        <v>557311.38</v>
      </c>
      <c r="C1461" s="5">
        <v>4125422.57</v>
      </c>
      <c r="D1461" s="5">
        <v>2045.82</v>
      </c>
      <c r="E1461" t="s">
        <v>9</v>
      </c>
      <c r="F1461" t="s">
        <v>7</v>
      </c>
      <c r="G1461" s="6">
        <v>1896.9816272965879</v>
      </c>
      <c r="H1461" s="6">
        <v>1904.8556430446195</v>
      </c>
      <c r="I1461" s="6">
        <v>7.8740157480314954</v>
      </c>
      <c r="J1461" s="5">
        <v>2129</v>
      </c>
    </row>
    <row r="1462" spans="1:10" x14ac:dyDescent="0.25">
      <c r="A1462" t="s">
        <v>75</v>
      </c>
      <c r="B1462" s="5">
        <v>557311.38</v>
      </c>
      <c r="C1462" s="5">
        <v>4125422.57</v>
      </c>
      <c r="D1462" s="5">
        <v>2045.82</v>
      </c>
      <c r="E1462" t="s">
        <v>9</v>
      </c>
      <c r="F1462" t="s">
        <v>8</v>
      </c>
      <c r="G1462" s="6">
        <v>1904.8556430446195</v>
      </c>
      <c r="H1462" s="6">
        <v>2156.0039370078739</v>
      </c>
      <c r="I1462" s="6">
        <v>251.14829396325456</v>
      </c>
      <c r="J1462" s="5">
        <v>2129</v>
      </c>
    </row>
    <row r="1463" spans="1:10" x14ac:dyDescent="0.25">
      <c r="A1463" t="s">
        <v>76</v>
      </c>
      <c r="B1463" s="5">
        <v>555779.16</v>
      </c>
      <c r="C1463" s="5">
        <v>4120082.43</v>
      </c>
      <c r="D1463" s="5">
        <v>2058.31</v>
      </c>
      <c r="E1463" t="s">
        <v>4</v>
      </c>
      <c r="F1463" t="s">
        <v>5</v>
      </c>
      <c r="G1463" s="6">
        <v>0</v>
      </c>
      <c r="H1463" s="6">
        <v>80.052493438320198</v>
      </c>
      <c r="I1463" s="6">
        <v>80.052493438320198</v>
      </c>
      <c r="J1463" s="5">
        <v>2079</v>
      </c>
    </row>
    <row r="1464" spans="1:10" x14ac:dyDescent="0.25">
      <c r="A1464" t="s">
        <v>76</v>
      </c>
      <c r="B1464" s="5">
        <v>555779.16</v>
      </c>
      <c r="C1464" s="5">
        <v>4120082.43</v>
      </c>
      <c r="D1464" s="5">
        <v>2058.31</v>
      </c>
      <c r="E1464" t="s">
        <v>4</v>
      </c>
      <c r="F1464" t="s">
        <v>26</v>
      </c>
      <c r="G1464" s="6">
        <v>80.052493438320198</v>
      </c>
      <c r="H1464" s="6">
        <v>100.06561679790026</v>
      </c>
      <c r="I1464" s="6">
        <v>20.01312335958005</v>
      </c>
      <c r="J1464" s="5">
        <v>2079</v>
      </c>
    </row>
    <row r="1465" spans="1:10" x14ac:dyDescent="0.25">
      <c r="A1465" t="s">
        <v>76</v>
      </c>
      <c r="B1465" s="5">
        <v>555779.16</v>
      </c>
      <c r="C1465" s="5">
        <v>4120082.43</v>
      </c>
      <c r="D1465" s="5">
        <v>2058.31</v>
      </c>
      <c r="E1465" t="s">
        <v>4</v>
      </c>
      <c r="F1465" t="s">
        <v>7</v>
      </c>
      <c r="G1465" s="6">
        <v>100.06561679790026</v>
      </c>
      <c r="H1465" s="6">
        <v>131.88976377952756</v>
      </c>
      <c r="I1465" s="6">
        <v>31.824146981627294</v>
      </c>
      <c r="J1465" s="5">
        <v>2079</v>
      </c>
    </row>
    <row r="1466" spans="1:10" x14ac:dyDescent="0.25">
      <c r="A1466" t="s">
        <v>76</v>
      </c>
      <c r="B1466" s="5">
        <v>555779.16</v>
      </c>
      <c r="C1466" s="5">
        <v>4120082.43</v>
      </c>
      <c r="D1466" s="5">
        <v>2058.31</v>
      </c>
      <c r="E1466" t="s">
        <v>6</v>
      </c>
      <c r="F1466" t="s">
        <v>7</v>
      </c>
      <c r="G1466" s="6">
        <v>131.88976377952756</v>
      </c>
      <c r="H1466" s="6">
        <v>186.02362204724409</v>
      </c>
      <c r="I1466" s="6">
        <v>54.133858267716533</v>
      </c>
      <c r="J1466" s="5">
        <v>2079</v>
      </c>
    </row>
    <row r="1467" spans="1:10" x14ac:dyDescent="0.25">
      <c r="A1467" t="s">
        <v>76</v>
      </c>
      <c r="B1467" s="5">
        <v>555779.16</v>
      </c>
      <c r="C1467" s="5">
        <v>4120082.43</v>
      </c>
      <c r="D1467" s="5">
        <v>2058.31</v>
      </c>
      <c r="E1467" t="s">
        <v>6</v>
      </c>
      <c r="F1467" t="s">
        <v>7</v>
      </c>
      <c r="G1467" s="6">
        <v>186.02362204724409</v>
      </c>
      <c r="H1467" s="6">
        <v>206.03674540682414</v>
      </c>
      <c r="I1467" s="6">
        <v>20.01312335958005</v>
      </c>
      <c r="J1467" s="5">
        <v>2079</v>
      </c>
    </row>
    <row r="1468" spans="1:10" x14ac:dyDescent="0.25">
      <c r="A1468" t="s">
        <v>76</v>
      </c>
      <c r="B1468" s="5">
        <v>555779.16</v>
      </c>
      <c r="C1468" s="5">
        <v>4120082.43</v>
      </c>
      <c r="D1468" s="5">
        <v>2058.31</v>
      </c>
      <c r="E1468" t="s">
        <v>4</v>
      </c>
      <c r="F1468" t="s">
        <v>7</v>
      </c>
      <c r="G1468" s="6">
        <v>206.03674540682414</v>
      </c>
      <c r="H1468" s="6">
        <v>213.91076115485563</v>
      </c>
      <c r="I1468" s="6">
        <v>7.8740157480314954</v>
      </c>
      <c r="J1468" s="5">
        <v>2079</v>
      </c>
    </row>
    <row r="1469" spans="1:10" x14ac:dyDescent="0.25">
      <c r="A1469" t="s">
        <v>76</v>
      </c>
      <c r="B1469" s="5">
        <v>555779.16</v>
      </c>
      <c r="C1469" s="5">
        <v>4120082.43</v>
      </c>
      <c r="D1469" s="5">
        <v>2058.31</v>
      </c>
      <c r="E1469" t="s">
        <v>4</v>
      </c>
      <c r="F1469" t="s">
        <v>5</v>
      </c>
      <c r="G1469" s="6">
        <v>213.91076115485563</v>
      </c>
      <c r="H1469" s="6">
        <v>283.13648293963251</v>
      </c>
      <c r="I1469" s="6">
        <v>69.225721784776908</v>
      </c>
      <c r="J1469" s="5">
        <v>2079</v>
      </c>
    </row>
    <row r="1470" spans="1:10" x14ac:dyDescent="0.25">
      <c r="A1470" t="s">
        <v>76</v>
      </c>
      <c r="B1470" s="5">
        <v>555779.16</v>
      </c>
      <c r="C1470" s="5">
        <v>4120082.43</v>
      </c>
      <c r="D1470" s="5">
        <v>2058.31</v>
      </c>
      <c r="E1470" t="s">
        <v>4</v>
      </c>
      <c r="F1470" t="s">
        <v>5</v>
      </c>
      <c r="G1470" s="6">
        <v>283.13648293963251</v>
      </c>
      <c r="H1470" s="6">
        <v>297.90026246719157</v>
      </c>
      <c r="I1470" s="6">
        <v>14.763779527559054</v>
      </c>
      <c r="J1470" s="5">
        <v>2079</v>
      </c>
    </row>
    <row r="1471" spans="1:10" x14ac:dyDescent="0.25">
      <c r="A1471" t="s">
        <v>76</v>
      </c>
      <c r="B1471" s="5">
        <v>555779.16</v>
      </c>
      <c r="C1471" s="5">
        <v>4120082.43</v>
      </c>
      <c r="D1471" s="5">
        <v>2058.31</v>
      </c>
      <c r="E1471" t="s">
        <v>4</v>
      </c>
      <c r="F1471" t="s">
        <v>5</v>
      </c>
      <c r="G1471" s="6">
        <v>297.90026246719157</v>
      </c>
      <c r="H1471" s="6">
        <v>799.8687664041995</v>
      </c>
      <c r="I1471" s="6">
        <v>501.96850393700782</v>
      </c>
      <c r="J1471" s="5">
        <v>2079</v>
      </c>
    </row>
    <row r="1472" spans="1:10" x14ac:dyDescent="0.25">
      <c r="A1472" t="s">
        <v>76</v>
      </c>
      <c r="B1472" s="5">
        <v>555779.16</v>
      </c>
      <c r="C1472" s="5">
        <v>4120082.43</v>
      </c>
      <c r="D1472" s="5">
        <v>2058.31</v>
      </c>
      <c r="E1472" t="s">
        <v>4</v>
      </c>
      <c r="F1472" t="s">
        <v>5</v>
      </c>
      <c r="G1472" s="6">
        <v>799.8687664041995</v>
      </c>
      <c r="H1472" s="6">
        <v>811.02362204724398</v>
      </c>
      <c r="I1472" s="6">
        <v>11.154855643044618</v>
      </c>
      <c r="J1472" s="5">
        <v>2079</v>
      </c>
    </row>
    <row r="1473" spans="1:10" x14ac:dyDescent="0.25">
      <c r="A1473" t="s">
        <v>76</v>
      </c>
      <c r="B1473" s="5">
        <v>555779.16</v>
      </c>
      <c r="C1473" s="5">
        <v>4120082.43</v>
      </c>
      <c r="D1473" s="5">
        <v>2058.31</v>
      </c>
      <c r="E1473" t="s">
        <v>4</v>
      </c>
      <c r="F1473" t="s">
        <v>7</v>
      </c>
      <c r="G1473" s="6">
        <v>811.02362204724398</v>
      </c>
      <c r="H1473" s="6">
        <v>828.08398950131232</v>
      </c>
      <c r="I1473" s="6">
        <v>17.060367454068242</v>
      </c>
      <c r="J1473" s="5">
        <v>2079</v>
      </c>
    </row>
    <row r="1474" spans="1:10" x14ac:dyDescent="0.25">
      <c r="A1474" t="s">
        <v>76</v>
      </c>
      <c r="B1474" s="5">
        <v>555779.16</v>
      </c>
      <c r="C1474" s="5">
        <v>4120082.43</v>
      </c>
      <c r="D1474" s="5">
        <v>2058.31</v>
      </c>
      <c r="E1474" t="s">
        <v>4</v>
      </c>
      <c r="F1474" t="s">
        <v>7</v>
      </c>
      <c r="G1474" s="6">
        <v>828.08398950131232</v>
      </c>
      <c r="H1474" s="6">
        <v>835.95800524934384</v>
      </c>
      <c r="I1474" s="6">
        <v>7.8740157480314954</v>
      </c>
      <c r="J1474" s="5">
        <v>2079</v>
      </c>
    </row>
    <row r="1475" spans="1:10" x14ac:dyDescent="0.25">
      <c r="A1475" t="s">
        <v>76</v>
      </c>
      <c r="B1475" s="5">
        <v>555779.16</v>
      </c>
      <c r="C1475" s="5">
        <v>4120082.43</v>
      </c>
      <c r="D1475" s="5">
        <v>2058.31</v>
      </c>
      <c r="E1475" t="s">
        <v>6</v>
      </c>
      <c r="F1475" t="s">
        <v>7</v>
      </c>
      <c r="G1475" s="6">
        <v>835.95800524934384</v>
      </c>
      <c r="H1475" s="6">
        <v>858.92388451443571</v>
      </c>
      <c r="I1475" s="6">
        <v>22.965879265091861</v>
      </c>
      <c r="J1475" s="5">
        <v>2079</v>
      </c>
    </row>
    <row r="1476" spans="1:10" x14ac:dyDescent="0.25">
      <c r="A1476" t="s">
        <v>76</v>
      </c>
      <c r="B1476" s="5">
        <v>555779.16</v>
      </c>
      <c r="C1476" s="5">
        <v>4120082.43</v>
      </c>
      <c r="D1476" s="5">
        <v>2058.31</v>
      </c>
      <c r="E1476" t="s">
        <v>6</v>
      </c>
      <c r="F1476" t="s">
        <v>7</v>
      </c>
      <c r="G1476" s="6">
        <v>858.92388451443571</v>
      </c>
      <c r="H1476" s="6">
        <v>936.02362204724409</v>
      </c>
      <c r="I1476" s="6">
        <v>77.09973753280839</v>
      </c>
      <c r="J1476" s="5">
        <v>2079</v>
      </c>
    </row>
    <row r="1477" spans="1:10" x14ac:dyDescent="0.25">
      <c r="A1477" t="s">
        <v>76</v>
      </c>
      <c r="B1477" s="5">
        <v>555779.16</v>
      </c>
      <c r="C1477" s="5">
        <v>4120082.43</v>
      </c>
      <c r="D1477" s="5">
        <v>2058.31</v>
      </c>
      <c r="E1477" t="s">
        <v>4</v>
      </c>
      <c r="F1477" t="s">
        <v>26</v>
      </c>
      <c r="G1477" s="6">
        <v>936.02362204724409</v>
      </c>
      <c r="H1477" s="6">
        <v>941.92913385826773</v>
      </c>
      <c r="I1477" s="6">
        <v>5.9055118110236222</v>
      </c>
      <c r="J1477" s="5">
        <v>2079</v>
      </c>
    </row>
    <row r="1478" spans="1:10" x14ac:dyDescent="0.25">
      <c r="A1478" t="s">
        <v>76</v>
      </c>
      <c r="B1478" s="5">
        <v>555779.16</v>
      </c>
      <c r="C1478" s="5">
        <v>4120082.43</v>
      </c>
      <c r="D1478" s="5">
        <v>2058.31</v>
      </c>
      <c r="E1478" t="s">
        <v>4</v>
      </c>
      <c r="F1478" t="s">
        <v>7</v>
      </c>
      <c r="G1478" s="6">
        <v>941.92913385826773</v>
      </c>
      <c r="H1478" s="6">
        <v>978.01837270341207</v>
      </c>
      <c r="I1478" s="6">
        <v>36.089238845144358</v>
      </c>
      <c r="J1478" s="5">
        <v>2079</v>
      </c>
    </row>
    <row r="1479" spans="1:10" x14ac:dyDescent="0.25">
      <c r="A1479" t="s">
        <v>76</v>
      </c>
      <c r="B1479" s="5">
        <v>555779.16</v>
      </c>
      <c r="C1479" s="5">
        <v>4120082.43</v>
      </c>
      <c r="D1479" s="5">
        <v>2058.31</v>
      </c>
      <c r="E1479" t="s">
        <v>4</v>
      </c>
      <c r="F1479" t="s">
        <v>7</v>
      </c>
      <c r="G1479" s="6">
        <v>978.01837270341207</v>
      </c>
      <c r="H1479" s="6">
        <v>996.06299212598424</v>
      </c>
      <c r="I1479" s="6">
        <v>18.044619422572179</v>
      </c>
      <c r="J1479" s="5">
        <v>2079</v>
      </c>
    </row>
    <row r="1480" spans="1:10" x14ac:dyDescent="0.25">
      <c r="A1480" t="s">
        <v>76</v>
      </c>
      <c r="B1480" s="5">
        <v>555779.16</v>
      </c>
      <c r="C1480" s="5">
        <v>4120082.43</v>
      </c>
      <c r="D1480" s="5">
        <v>2058.31</v>
      </c>
      <c r="E1480" t="s">
        <v>6</v>
      </c>
      <c r="F1480" t="s">
        <v>7</v>
      </c>
      <c r="G1480" s="6">
        <v>996.06299212598424</v>
      </c>
      <c r="H1480" s="6">
        <v>1080.0524934383202</v>
      </c>
      <c r="I1480" s="6">
        <v>83.98950131233596</v>
      </c>
      <c r="J1480" s="5">
        <v>2079</v>
      </c>
    </row>
    <row r="1481" spans="1:10" x14ac:dyDescent="0.25">
      <c r="A1481" t="s">
        <v>76</v>
      </c>
      <c r="B1481" s="5">
        <v>555779.16</v>
      </c>
      <c r="C1481" s="5">
        <v>4120082.43</v>
      </c>
      <c r="D1481" s="5">
        <v>2058.31</v>
      </c>
      <c r="E1481" t="s">
        <v>6</v>
      </c>
      <c r="F1481" t="s">
        <v>7</v>
      </c>
      <c r="G1481" s="6">
        <v>1080.0524934383202</v>
      </c>
      <c r="H1481" s="6">
        <v>1107.9396325459318</v>
      </c>
      <c r="I1481" s="6">
        <v>27.887139107611546</v>
      </c>
      <c r="J1481" s="5">
        <v>2079</v>
      </c>
    </row>
    <row r="1482" spans="1:10" x14ac:dyDescent="0.25">
      <c r="A1482" t="s">
        <v>76</v>
      </c>
      <c r="B1482" s="5">
        <v>555779.16</v>
      </c>
      <c r="C1482" s="5">
        <v>4120082.43</v>
      </c>
      <c r="D1482" s="5">
        <v>2058.31</v>
      </c>
      <c r="E1482" t="s">
        <v>9</v>
      </c>
      <c r="F1482" t="s">
        <v>8</v>
      </c>
      <c r="G1482" s="6">
        <v>1107.9396325459318</v>
      </c>
      <c r="H1482" s="6">
        <v>1211.9422572178476</v>
      </c>
      <c r="I1482" s="6">
        <v>104.00262467191601</v>
      </c>
      <c r="J1482" s="5">
        <v>2079</v>
      </c>
    </row>
    <row r="1483" spans="1:10" x14ac:dyDescent="0.25">
      <c r="A1483" t="s">
        <v>76</v>
      </c>
      <c r="B1483" s="5">
        <v>555779.16</v>
      </c>
      <c r="C1483" s="5">
        <v>4120082.43</v>
      </c>
      <c r="D1483" s="5">
        <v>2058.31</v>
      </c>
      <c r="E1483" t="s">
        <v>9</v>
      </c>
      <c r="F1483" t="s">
        <v>5</v>
      </c>
      <c r="G1483" s="6">
        <v>1211.9422572178476</v>
      </c>
      <c r="H1483" s="6">
        <v>1799.8687664041995</v>
      </c>
      <c r="I1483" s="6">
        <v>587.92650918635161</v>
      </c>
      <c r="J1483" s="5">
        <v>2079</v>
      </c>
    </row>
    <row r="1484" spans="1:10" x14ac:dyDescent="0.25">
      <c r="A1484" t="s">
        <v>76</v>
      </c>
      <c r="B1484" s="5">
        <v>555779.16</v>
      </c>
      <c r="C1484" s="5">
        <v>4120082.43</v>
      </c>
      <c r="D1484" s="5">
        <v>2058.31</v>
      </c>
      <c r="E1484" t="s">
        <v>9</v>
      </c>
      <c r="F1484" t="s">
        <v>8</v>
      </c>
      <c r="G1484" s="6">
        <v>1799.8687664041995</v>
      </c>
      <c r="H1484" s="6">
        <v>1825.1312335958003</v>
      </c>
      <c r="I1484" s="6">
        <v>25.262467191601051</v>
      </c>
      <c r="J1484" s="5">
        <v>2079</v>
      </c>
    </row>
    <row r="1485" spans="1:10" x14ac:dyDescent="0.25">
      <c r="A1485" t="s">
        <v>76</v>
      </c>
      <c r="B1485" s="5">
        <v>555779.16</v>
      </c>
      <c r="C1485" s="5">
        <v>4120082.43</v>
      </c>
      <c r="D1485" s="5">
        <v>2058.31</v>
      </c>
      <c r="E1485" t="s">
        <v>4</v>
      </c>
      <c r="F1485" t="s">
        <v>5</v>
      </c>
      <c r="G1485" s="6">
        <v>1825.1312335958003</v>
      </c>
      <c r="H1485" s="6">
        <v>1870.0787401574803</v>
      </c>
      <c r="I1485" s="6">
        <v>44.947506561679788</v>
      </c>
      <c r="J1485" s="5">
        <v>2079</v>
      </c>
    </row>
    <row r="1486" spans="1:10" x14ac:dyDescent="0.25">
      <c r="A1486" t="s">
        <v>76</v>
      </c>
      <c r="B1486" s="5">
        <v>555779.16</v>
      </c>
      <c r="C1486" s="5">
        <v>4120082.43</v>
      </c>
      <c r="D1486" s="5">
        <v>2058.31</v>
      </c>
      <c r="E1486" t="s">
        <v>4</v>
      </c>
      <c r="F1486" t="s">
        <v>7</v>
      </c>
      <c r="G1486" s="6">
        <v>1870.0787401574803</v>
      </c>
      <c r="H1486" s="6">
        <v>1899.9343832020998</v>
      </c>
      <c r="I1486" s="6">
        <v>29.85564304461942</v>
      </c>
      <c r="J1486" s="5">
        <v>2079</v>
      </c>
    </row>
    <row r="1487" spans="1:10" x14ac:dyDescent="0.25">
      <c r="A1487" t="s">
        <v>76</v>
      </c>
      <c r="B1487" s="5">
        <v>555779.16</v>
      </c>
      <c r="C1487" s="5">
        <v>4120082.43</v>
      </c>
      <c r="D1487" s="5">
        <v>2058.31</v>
      </c>
      <c r="E1487" t="s">
        <v>4</v>
      </c>
      <c r="F1487" t="s">
        <v>5</v>
      </c>
      <c r="G1487" s="6">
        <v>1899.9343832020998</v>
      </c>
      <c r="H1487" s="6">
        <v>2084.9737532808399</v>
      </c>
      <c r="I1487" s="6">
        <v>185.03937007874015</v>
      </c>
      <c r="J1487" s="5">
        <v>2079</v>
      </c>
    </row>
    <row r="1488" spans="1:10" x14ac:dyDescent="0.25">
      <c r="A1488" t="s">
        <v>76</v>
      </c>
      <c r="B1488" s="5">
        <v>555779.16</v>
      </c>
      <c r="C1488" s="5">
        <v>4120082.43</v>
      </c>
      <c r="D1488" s="5">
        <v>2058.31</v>
      </c>
      <c r="E1488" t="s">
        <v>4</v>
      </c>
      <c r="F1488" t="s">
        <v>8</v>
      </c>
      <c r="G1488" s="6">
        <v>2084.9737532808399</v>
      </c>
      <c r="H1488" s="6">
        <v>2129.9868766404197</v>
      </c>
      <c r="I1488" s="6">
        <v>45.01312335958005</v>
      </c>
      <c r="J1488" s="5">
        <v>2079</v>
      </c>
    </row>
    <row r="1489" spans="1:10" x14ac:dyDescent="0.25">
      <c r="A1489" t="s">
        <v>77</v>
      </c>
      <c r="B1489" s="5">
        <v>560899.24</v>
      </c>
      <c r="C1489" s="5">
        <v>4127735.55</v>
      </c>
      <c r="D1489" s="5">
        <v>2144.88</v>
      </c>
      <c r="E1489" t="s">
        <v>4</v>
      </c>
      <c r="F1489" t="s">
        <v>5</v>
      </c>
      <c r="G1489" s="6">
        <v>0</v>
      </c>
      <c r="H1489" s="6">
        <v>69.881889763779526</v>
      </c>
      <c r="I1489" s="6">
        <v>69.881889763779526</v>
      </c>
      <c r="J1489" s="5">
        <v>2153</v>
      </c>
    </row>
    <row r="1490" spans="1:10" x14ac:dyDescent="0.25">
      <c r="A1490" t="s">
        <v>77</v>
      </c>
      <c r="B1490" s="5">
        <v>560899.24</v>
      </c>
      <c r="C1490" s="5">
        <v>4127735.55</v>
      </c>
      <c r="D1490" s="5">
        <v>2144.88</v>
      </c>
      <c r="E1490" t="s">
        <v>4</v>
      </c>
      <c r="F1490" t="s">
        <v>5</v>
      </c>
      <c r="G1490" s="6">
        <v>69.881889763779526</v>
      </c>
      <c r="H1490" s="6">
        <v>140.09186351706037</v>
      </c>
      <c r="I1490" s="6">
        <v>70.209973753280835</v>
      </c>
      <c r="J1490" s="5">
        <v>2153</v>
      </c>
    </row>
    <row r="1491" spans="1:10" x14ac:dyDescent="0.25">
      <c r="A1491" t="s">
        <v>77</v>
      </c>
      <c r="B1491" s="5">
        <v>560899.24</v>
      </c>
      <c r="C1491" s="5">
        <v>4127735.55</v>
      </c>
      <c r="D1491" s="5">
        <v>2144.88</v>
      </c>
      <c r="E1491" t="s">
        <v>4</v>
      </c>
      <c r="F1491" t="s">
        <v>5</v>
      </c>
      <c r="G1491" s="6">
        <v>140.09186351706037</v>
      </c>
      <c r="H1491" s="6">
        <v>166.99475065616795</v>
      </c>
      <c r="I1491" s="6">
        <v>26.902887139107609</v>
      </c>
      <c r="J1491" s="5">
        <v>2153</v>
      </c>
    </row>
    <row r="1492" spans="1:10" x14ac:dyDescent="0.25">
      <c r="A1492" t="s">
        <v>77</v>
      </c>
      <c r="B1492" s="5">
        <v>560899.24</v>
      </c>
      <c r="C1492" s="5">
        <v>4127735.55</v>
      </c>
      <c r="D1492" s="5">
        <v>2144.88</v>
      </c>
      <c r="E1492" t="s">
        <v>4</v>
      </c>
      <c r="F1492" t="s">
        <v>5</v>
      </c>
      <c r="G1492" s="6">
        <v>166.99475065616795</v>
      </c>
      <c r="H1492" s="6">
        <v>194.88188976377953</v>
      </c>
      <c r="I1492" s="6">
        <v>27.887139107611546</v>
      </c>
      <c r="J1492" s="5">
        <v>2153</v>
      </c>
    </row>
    <row r="1493" spans="1:10" x14ac:dyDescent="0.25">
      <c r="A1493" t="s">
        <v>77</v>
      </c>
      <c r="B1493" s="5">
        <v>560899.24</v>
      </c>
      <c r="C1493" s="5">
        <v>4127735.55</v>
      </c>
      <c r="D1493" s="5">
        <v>2144.88</v>
      </c>
      <c r="E1493" t="s">
        <v>6</v>
      </c>
      <c r="F1493" t="s">
        <v>7</v>
      </c>
      <c r="G1493" s="6">
        <v>194.88188976377953</v>
      </c>
      <c r="H1493" s="6">
        <v>232.93963254593174</v>
      </c>
      <c r="I1493" s="6">
        <v>38.057742782152225</v>
      </c>
      <c r="J1493" s="5">
        <v>2153</v>
      </c>
    </row>
    <row r="1494" spans="1:10" x14ac:dyDescent="0.25">
      <c r="A1494" t="s">
        <v>77</v>
      </c>
      <c r="B1494" s="5">
        <v>560899.24</v>
      </c>
      <c r="C1494" s="5">
        <v>4127735.55</v>
      </c>
      <c r="D1494" s="5">
        <v>2144.88</v>
      </c>
      <c r="E1494" t="s">
        <v>6</v>
      </c>
      <c r="F1494" t="s">
        <v>7</v>
      </c>
      <c r="G1494" s="6">
        <v>232.93963254593174</v>
      </c>
      <c r="H1494" s="6">
        <v>245.40682414698159</v>
      </c>
      <c r="I1494" s="6">
        <v>12.467191601049867</v>
      </c>
      <c r="J1494" s="5">
        <v>2153</v>
      </c>
    </row>
    <row r="1495" spans="1:10" x14ac:dyDescent="0.25">
      <c r="A1495" t="s">
        <v>77</v>
      </c>
      <c r="B1495" s="5">
        <v>560899.24</v>
      </c>
      <c r="C1495" s="5">
        <v>4127735.55</v>
      </c>
      <c r="D1495" s="5">
        <v>2144.88</v>
      </c>
      <c r="E1495" t="s">
        <v>4</v>
      </c>
      <c r="F1495" t="s">
        <v>26</v>
      </c>
      <c r="G1495" s="6">
        <v>245.40682414698159</v>
      </c>
      <c r="H1495" s="6">
        <v>305.77427821522309</v>
      </c>
      <c r="I1495" s="6">
        <v>60.367454068241464</v>
      </c>
      <c r="J1495" s="5">
        <v>2153</v>
      </c>
    </row>
    <row r="1496" spans="1:10" x14ac:dyDescent="0.25">
      <c r="A1496" t="s">
        <v>77</v>
      </c>
      <c r="B1496" s="5">
        <v>560899.24</v>
      </c>
      <c r="C1496" s="5">
        <v>4127735.55</v>
      </c>
      <c r="D1496" s="5">
        <v>2144.88</v>
      </c>
      <c r="E1496" t="s">
        <v>4</v>
      </c>
      <c r="F1496" t="s">
        <v>5</v>
      </c>
      <c r="G1496" s="6">
        <v>305.77427821522309</v>
      </c>
      <c r="H1496" s="6">
        <v>333.9895013123359</v>
      </c>
      <c r="I1496" s="6">
        <v>28.215223097112858</v>
      </c>
      <c r="J1496" s="5">
        <v>2153</v>
      </c>
    </row>
    <row r="1497" spans="1:10" x14ac:dyDescent="0.25">
      <c r="A1497" t="s">
        <v>77</v>
      </c>
      <c r="B1497" s="5">
        <v>560899.24</v>
      </c>
      <c r="C1497" s="5">
        <v>4127735.55</v>
      </c>
      <c r="D1497" s="5">
        <v>2144.88</v>
      </c>
      <c r="E1497" t="s">
        <v>4</v>
      </c>
      <c r="F1497" t="s">
        <v>26</v>
      </c>
      <c r="G1497" s="6">
        <v>333.9895013123359</v>
      </c>
      <c r="H1497" s="6">
        <v>345.80052493438319</v>
      </c>
      <c r="I1497" s="6">
        <v>11.811023622047244</v>
      </c>
      <c r="J1497" s="5">
        <v>2153</v>
      </c>
    </row>
    <row r="1498" spans="1:10" x14ac:dyDescent="0.25">
      <c r="A1498" t="s">
        <v>77</v>
      </c>
      <c r="B1498" s="5">
        <v>560899.24</v>
      </c>
      <c r="C1498" s="5">
        <v>4127735.55</v>
      </c>
      <c r="D1498" s="5">
        <v>2144.88</v>
      </c>
      <c r="E1498" t="s">
        <v>4</v>
      </c>
      <c r="F1498" t="s">
        <v>26</v>
      </c>
      <c r="G1498" s="6">
        <v>345.80052493438319</v>
      </c>
      <c r="H1498" s="6">
        <v>399.93438320209975</v>
      </c>
      <c r="I1498" s="6">
        <v>54.133858267716533</v>
      </c>
      <c r="J1498" s="5">
        <v>2153</v>
      </c>
    </row>
    <row r="1499" spans="1:10" x14ac:dyDescent="0.25">
      <c r="A1499" t="s">
        <v>77</v>
      </c>
      <c r="B1499" s="5">
        <v>560899.24</v>
      </c>
      <c r="C1499" s="5">
        <v>4127735.55</v>
      </c>
      <c r="D1499" s="5">
        <v>2144.88</v>
      </c>
      <c r="E1499" t="s">
        <v>4</v>
      </c>
      <c r="F1499" t="s">
        <v>5</v>
      </c>
      <c r="G1499" s="6">
        <v>399.93438320209975</v>
      </c>
      <c r="H1499" s="6">
        <v>1015.0918635170602</v>
      </c>
      <c r="I1499" s="6">
        <v>615.15748031496059</v>
      </c>
      <c r="J1499" s="5">
        <v>2153</v>
      </c>
    </row>
    <row r="1500" spans="1:10" x14ac:dyDescent="0.25">
      <c r="A1500" t="s">
        <v>77</v>
      </c>
      <c r="B1500" s="5">
        <v>560899.24</v>
      </c>
      <c r="C1500" s="5">
        <v>4127735.55</v>
      </c>
      <c r="D1500" s="5">
        <v>2144.88</v>
      </c>
      <c r="E1500" t="s">
        <v>4</v>
      </c>
      <c r="F1500" t="s">
        <v>5</v>
      </c>
      <c r="G1500" s="6">
        <v>1015.0918635170602</v>
      </c>
      <c r="H1500" s="6">
        <v>1079.3963254593175</v>
      </c>
      <c r="I1500" s="6">
        <v>64.30446194225722</v>
      </c>
      <c r="J1500" s="5">
        <v>2153</v>
      </c>
    </row>
    <row r="1501" spans="1:10" x14ac:dyDescent="0.25">
      <c r="A1501" t="s">
        <v>77</v>
      </c>
      <c r="B1501" s="5">
        <v>560899.24</v>
      </c>
      <c r="C1501" s="5">
        <v>4127735.55</v>
      </c>
      <c r="D1501" s="5">
        <v>2144.88</v>
      </c>
      <c r="E1501" t="s">
        <v>4</v>
      </c>
      <c r="F1501" t="s">
        <v>8</v>
      </c>
      <c r="G1501" s="6">
        <v>1079.3963254593175</v>
      </c>
      <c r="H1501" s="6">
        <v>1110.5643044619421</v>
      </c>
      <c r="I1501" s="6">
        <v>31.167979002624669</v>
      </c>
      <c r="J1501" s="5">
        <v>2153</v>
      </c>
    </row>
    <row r="1502" spans="1:10" x14ac:dyDescent="0.25">
      <c r="A1502" t="s">
        <v>77</v>
      </c>
      <c r="B1502" s="5">
        <v>560899.24</v>
      </c>
      <c r="C1502" s="5">
        <v>4127735.55</v>
      </c>
      <c r="D1502" s="5">
        <v>2144.88</v>
      </c>
      <c r="E1502" t="s">
        <v>4</v>
      </c>
      <c r="F1502" t="s">
        <v>7</v>
      </c>
      <c r="G1502" s="6">
        <v>1110.5643044619421</v>
      </c>
      <c r="H1502" s="6">
        <v>1145.01312335958</v>
      </c>
      <c r="I1502" s="6">
        <v>34.448818897637793</v>
      </c>
      <c r="J1502" s="5">
        <v>2153</v>
      </c>
    </row>
    <row r="1503" spans="1:10" x14ac:dyDescent="0.25">
      <c r="A1503" t="s">
        <v>77</v>
      </c>
      <c r="B1503" s="5">
        <v>560899.24</v>
      </c>
      <c r="C1503" s="5">
        <v>4127735.55</v>
      </c>
      <c r="D1503" s="5">
        <v>2144.88</v>
      </c>
      <c r="E1503" t="s">
        <v>6</v>
      </c>
      <c r="F1503" t="s">
        <v>7</v>
      </c>
      <c r="G1503" s="6">
        <v>1145.01312335958</v>
      </c>
      <c r="H1503" s="6">
        <v>1200</v>
      </c>
      <c r="I1503" s="6">
        <v>54.98687664041995</v>
      </c>
      <c r="J1503" s="5">
        <v>2153</v>
      </c>
    </row>
    <row r="1504" spans="1:10" x14ac:dyDescent="0.25">
      <c r="A1504" t="s">
        <v>77</v>
      </c>
      <c r="B1504" s="5">
        <v>560899.24</v>
      </c>
      <c r="C1504" s="5">
        <v>4127735.55</v>
      </c>
      <c r="D1504" s="5">
        <v>2144.88</v>
      </c>
      <c r="E1504" t="s">
        <v>6</v>
      </c>
      <c r="F1504" t="s">
        <v>7</v>
      </c>
      <c r="G1504" s="6">
        <v>1200</v>
      </c>
      <c r="H1504" s="6">
        <v>1200.1968503937007</v>
      </c>
      <c r="I1504" s="6">
        <v>0.19685039370078738</v>
      </c>
      <c r="J1504" s="5">
        <v>2153</v>
      </c>
    </row>
    <row r="1505" spans="1:10" x14ac:dyDescent="0.25">
      <c r="A1505" t="s">
        <v>77</v>
      </c>
      <c r="B1505" s="5">
        <v>560899.24</v>
      </c>
      <c r="C1505" s="5">
        <v>4127735.55</v>
      </c>
      <c r="D1505" s="5">
        <v>2144.88</v>
      </c>
      <c r="E1505" t="s">
        <v>6</v>
      </c>
      <c r="F1505" t="s">
        <v>7</v>
      </c>
      <c r="G1505" s="6">
        <v>1200.1968503937007</v>
      </c>
      <c r="H1505" s="6">
        <v>1230.3149606299212</v>
      </c>
      <c r="I1505" s="6">
        <v>30.11811023622047</v>
      </c>
      <c r="J1505" s="5">
        <v>2153</v>
      </c>
    </row>
    <row r="1506" spans="1:10" x14ac:dyDescent="0.25">
      <c r="A1506" t="s">
        <v>77</v>
      </c>
      <c r="B1506" s="5">
        <v>560899.24</v>
      </c>
      <c r="C1506" s="5">
        <v>4127735.55</v>
      </c>
      <c r="D1506" s="5">
        <v>2144.88</v>
      </c>
      <c r="E1506" t="s">
        <v>6</v>
      </c>
      <c r="F1506" t="s">
        <v>7</v>
      </c>
      <c r="G1506" s="6">
        <v>1230.3149606299212</v>
      </c>
      <c r="H1506" s="6">
        <v>1244.0944881889764</v>
      </c>
      <c r="I1506" s="6">
        <v>13.779527559055119</v>
      </c>
      <c r="J1506" s="5">
        <v>2153</v>
      </c>
    </row>
    <row r="1507" spans="1:10" x14ac:dyDescent="0.25">
      <c r="A1507" t="s">
        <v>77</v>
      </c>
      <c r="B1507" s="5">
        <v>560899.24</v>
      </c>
      <c r="C1507" s="5">
        <v>4127735.55</v>
      </c>
      <c r="D1507" s="5">
        <v>2144.88</v>
      </c>
      <c r="E1507" t="s">
        <v>6</v>
      </c>
      <c r="F1507" t="s">
        <v>7</v>
      </c>
      <c r="G1507" s="6">
        <v>1244.0944881889764</v>
      </c>
      <c r="H1507" s="6">
        <v>1346.4566929133857</v>
      </c>
      <c r="I1507" s="6">
        <v>102.36220472440944</v>
      </c>
      <c r="J1507" s="5">
        <v>2153</v>
      </c>
    </row>
    <row r="1508" spans="1:10" x14ac:dyDescent="0.25">
      <c r="A1508" t="s">
        <v>77</v>
      </c>
      <c r="B1508" s="5">
        <v>560899.24</v>
      </c>
      <c r="C1508" s="5">
        <v>4127735.55</v>
      </c>
      <c r="D1508" s="5">
        <v>2144.88</v>
      </c>
      <c r="E1508" t="s">
        <v>6</v>
      </c>
      <c r="F1508" t="s">
        <v>19</v>
      </c>
      <c r="G1508" s="6">
        <v>1346.4566929133857</v>
      </c>
      <c r="H1508" s="6">
        <v>1403.543307086614</v>
      </c>
      <c r="I1508" s="6">
        <v>57.086614173228341</v>
      </c>
      <c r="J1508" s="5">
        <v>2153</v>
      </c>
    </row>
    <row r="1509" spans="1:10" x14ac:dyDescent="0.25">
      <c r="A1509" t="s">
        <v>77</v>
      </c>
      <c r="B1509" s="5">
        <v>560899.24</v>
      </c>
      <c r="C1509" s="5">
        <v>4127735.55</v>
      </c>
      <c r="D1509" s="5">
        <v>2144.88</v>
      </c>
      <c r="E1509" t="s">
        <v>11</v>
      </c>
      <c r="F1509" t="s">
        <v>18</v>
      </c>
      <c r="G1509" s="6">
        <v>1403.543307086614</v>
      </c>
      <c r="H1509" s="6">
        <v>1522.3097112860892</v>
      </c>
      <c r="I1509" s="6">
        <v>118.76640419947506</v>
      </c>
      <c r="J1509" s="5">
        <v>2153</v>
      </c>
    </row>
    <row r="1510" spans="1:10" x14ac:dyDescent="0.25">
      <c r="A1510" t="s">
        <v>77</v>
      </c>
      <c r="B1510" s="5">
        <v>560899.24</v>
      </c>
      <c r="C1510" s="5">
        <v>4127735.55</v>
      </c>
      <c r="D1510" s="5">
        <v>2144.88</v>
      </c>
      <c r="E1510" t="s">
        <v>6</v>
      </c>
      <c r="F1510" t="s">
        <v>7</v>
      </c>
      <c r="G1510" s="6">
        <v>1522.3097112860892</v>
      </c>
      <c r="H1510" s="6">
        <v>1564.3044619422571</v>
      </c>
      <c r="I1510" s="6">
        <v>41.99475065616798</v>
      </c>
      <c r="J1510" s="5">
        <v>2153</v>
      </c>
    </row>
    <row r="1511" spans="1:10" x14ac:dyDescent="0.25">
      <c r="A1511" t="s">
        <v>77</v>
      </c>
      <c r="B1511" s="5">
        <v>560899.24</v>
      </c>
      <c r="C1511" s="5">
        <v>4127735.55</v>
      </c>
      <c r="D1511" s="5">
        <v>2144.88</v>
      </c>
      <c r="E1511" t="s">
        <v>6</v>
      </c>
      <c r="F1511" t="s">
        <v>19</v>
      </c>
      <c r="G1511" s="6">
        <v>1564.3044619422571</v>
      </c>
      <c r="H1511" s="6">
        <v>1577.7559055118109</v>
      </c>
      <c r="I1511" s="6">
        <v>13.451443569553804</v>
      </c>
      <c r="J1511" s="5">
        <v>2153</v>
      </c>
    </row>
    <row r="1512" spans="1:10" x14ac:dyDescent="0.25">
      <c r="A1512" t="s">
        <v>77</v>
      </c>
      <c r="B1512" s="5">
        <v>560899.24</v>
      </c>
      <c r="C1512" s="5">
        <v>4127735.55</v>
      </c>
      <c r="D1512" s="5">
        <v>2144.88</v>
      </c>
      <c r="E1512" t="s">
        <v>6</v>
      </c>
      <c r="F1512" t="s">
        <v>19</v>
      </c>
      <c r="G1512" s="6">
        <v>1577.7559055118109</v>
      </c>
      <c r="H1512" s="6">
        <v>1610.2362204724409</v>
      </c>
      <c r="I1512" s="6">
        <v>32.480314960629919</v>
      </c>
      <c r="J1512" s="5">
        <v>2153</v>
      </c>
    </row>
    <row r="1513" spans="1:10" x14ac:dyDescent="0.25">
      <c r="A1513" t="s">
        <v>77</v>
      </c>
      <c r="B1513" s="5">
        <v>560899.24</v>
      </c>
      <c r="C1513" s="5">
        <v>4127735.55</v>
      </c>
      <c r="D1513" s="5">
        <v>2144.88</v>
      </c>
      <c r="E1513" t="s">
        <v>11</v>
      </c>
      <c r="F1513" t="s">
        <v>18</v>
      </c>
      <c r="G1513" s="6">
        <v>1610.2362204724409</v>
      </c>
      <c r="H1513" s="6">
        <v>1614.8293963254591</v>
      </c>
      <c r="I1513" s="6">
        <v>4.5931758530183719</v>
      </c>
      <c r="J1513" s="5">
        <v>2153</v>
      </c>
    </row>
    <row r="1514" spans="1:10" x14ac:dyDescent="0.25">
      <c r="A1514" t="s">
        <v>77</v>
      </c>
      <c r="B1514" s="5">
        <v>560899.24</v>
      </c>
      <c r="C1514" s="5">
        <v>4127735.55</v>
      </c>
      <c r="D1514" s="5">
        <v>2144.88</v>
      </c>
      <c r="E1514" t="s">
        <v>11</v>
      </c>
      <c r="F1514" t="s">
        <v>18</v>
      </c>
      <c r="G1514" s="6">
        <v>1614.8293963254591</v>
      </c>
      <c r="H1514" s="6">
        <v>1624.0157480314961</v>
      </c>
      <c r="I1514" s="6">
        <v>9.1863517060367439</v>
      </c>
      <c r="J1514" s="5">
        <v>2153</v>
      </c>
    </row>
    <row r="1515" spans="1:10" x14ac:dyDescent="0.25">
      <c r="A1515" t="s">
        <v>77</v>
      </c>
      <c r="B1515" s="5">
        <v>560899.24</v>
      </c>
      <c r="C1515" s="5">
        <v>4127735.55</v>
      </c>
      <c r="D1515" s="5">
        <v>2144.88</v>
      </c>
      <c r="E1515" t="s">
        <v>11</v>
      </c>
      <c r="F1515" t="s">
        <v>18</v>
      </c>
      <c r="G1515" s="6">
        <v>1624.0157480314961</v>
      </c>
      <c r="H1515" s="6">
        <v>1641.7322834645668</v>
      </c>
      <c r="I1515" s="6">
        <v>17.716535433070867</v>
      </c>
      <c r="J1515" s="5">
        <v>2153</v>
      </c>
    </row>
    <row r="1516" spans="1:10" x14ac:dyDescent="0.25">
      <c r="A1516" t="s">
        <v>77</v>
      </c>
      <c r="B1516" s="5">
        <v>560899.24</v>
      </c>
      <c r="C1516" s="5">
        <v>4127735.55</v>
      </c>
      <c r="D1516" s="5">
        <v>2144.88</v>
      </c>
      <c r="E1516" t="s">
        <v>6</v>
      </c>
      <c r="F1516" t="s">
        <v>19</v>
      </c>
      <c r="G1516" s="6">
        <v>1641.7322834645668</v>
      </c>
      <c r="H1516" s="6">
        <v>1683.0708661417323</v>
      </c>
      <c r="I1516" s="6">
        <v>41.338582677165348</v>
      </c>
      <c r="J1516" s="5">
        <v>2153</v>
      </c>
    </row>
    <row r="1517" spans="1:10" x14ac:dyDescent="0.25">
      <c r="A1517" t="s">
        <v>77</v>
      </c>
      <c r="B1517" s="5">
        <v>560899.24</v>
      </c>
      <c r="C1517" s="5">
        <v>4127735.55</v>
      </c>
      <c r="D1517" s="5">
        <v>2144.88</v>
      </c>
      <c r="E1517" t="s">
        <v>9</v>
      </c>
      <c r="F1517" t="s">
        <v>8</v>
      </c>
      <c r="G1517" s="6">
        <v>1683.0708661417323</v>
      </c>
      <c r="H1517" s="6">
        <v>1760.4986876640419</v>
      </c>
      <c r="I1517" s="6">
        <v>77.427821522309713</v>
      </c>
      <c r="J1517" s="5">
        <v>2153</v>
      </c>
    </row>
    <row r="1518" spans="1:10" x14ac:dyDescent="0.25">
      <c r="A1518" t="s">
        <v>77</v>
      </c>
      <c r="B1518" s="5">
        <v>560899.24</v>
      </c>
      <c r="C1518" s="5">
        <v>4127735.55</v>
      </c>
      <c r="D1518" s="5">
        <v>2144.88</v>
      </c>
      <c r="E1518" t="s">
        <v>9</v>
      </c>
      <c r="F1518" t="s">
        <v>5</v>
      </c>
      <c r="G1518" s="6">
        <v>1760.4986876640419</v>
      </c>
      <c r="H1518" s="6">
        <v>2063.3202099737532</v>
      </c>
      <c r="I1518" s="6">
        <v>302.82152230971127</v>
      </c>
      <c r="J1518" s="5">
        <v>2153</v>
      </c>
    </row>
    <row r="1519" spans="1:10" x14ac:dyDescent="0.25">
      <c r="A1519" t="s">
        <v>77</v>
      </c>
      <c r="B1519" s="5">
        <v>560899.24</v>
      </c>
      <c r="C1519" s="5">
        <v>4127735.55</v>
      </c>
      <c r="D1519" s="5">
        <v>2144.88</v>
      </c>
      <c r="E1519" t="s">
        <v>9</v>
      </c>
      <c r="F1519" t="s">
        <v>8</v>
      </c>
      <c r="G1519" s="6">
        <v>2063.3202099737532</v>
      </c>
      <c r="H1519" s="6">
        <v>2097.1128608923887</v>
      </c>
      <c r="I1519" s="6">
        <v>33.792650918635168</v>
      </c>
      <c r="J1519" s="5">
        <v>2153</v>
      </c>
    </row>
    <row r="1520" spans="1:10" x14ac:dyDescent="0.25">
      <c r="A1520" t="s">
        <v>77</v>
      </c>
      <c r="B1520" s="5">
        <v>560899.24</v>
      </c>
      <c r="C1520" s="5">
        <v>4127735.55</v>
      </c>
      <c r="D1520" s="5">
        <v>2144.88</v>
      </c>
      <c r="E1520" t="s">
        <v>11</v>
      </c>
      <c r="F1520" t="s">
        <v>18</v>
      </c>
      <c r="G1520" s="6">
        <v>2097.1128608923887</v>
      </c>
      <c r="H1520" s="6">
        <v>2179.9868766404202</v>
      </c>
      <c r="I1520" s="6">
        <v>82.874015748031496</v>
      </c>
      <c r="J1520" s="5">
        <v>2153</v>
      </c>
    </row>
    <row r="1521" spans="1:10" x14ac:dyDescent="0.25">
      <c r="A1521" t="s">
        <v>78</v>
      </c>
      <c r="B1521" s="5">
        <v>555683.61</v>
      </c>
      <c r="C1521" s="5">
        <v>4120389.25</v>
      </c>
      <c r="D1521" s="5">
        <v>2062.89</v>
      </c>
      <c r="E1521" t="s">
        <v>4</v>
      </c>
      <c r="F1521" t="s">
        <v>5</v>
      </c>
      <c r="G1521" s="6">
        <v>0</v>
      </c>
      <c r="H1521" s="6">
        <v>69.881889763779526</v>
      </c>
      <c r="I1521" s="6">
        <v>69.881889763779526</v>
      </c>
      <c r="J1521" s="5">
        <v>2086</v>
      </c>
    </row>
    <row r="1522" spans="1:10" x14ac:dyDescent="0.25">
      <c r="A1522" t="s">
        <v>78</v>
      </c>
      <c r="B1522" s="5">
        <v>555683.61</v>
      </c>
      <c r="C1522" s="5">
        <v>4120389.25</v>
      </c>
      <c r="D1522" s="5">
        <v>2062.89</v>
      </c>
      <c r="E1522" t="s">
        <v>4</v>
      </c>
      <c r="F1522" t="s">
        <v>26</v>
      </c>
      <c r="G1522" s="6">
        <v>69.881889763779526</v>
      </c>
      <c r="H1522" s="6">
        <v>105.97112860892388</v>
      </c>
      <c r="I1522" s="6">
        <v>36.089238845144358</v>
      </c>
      <c r="J1522" s="5">
        <v>2086</v>
      </c>
    </row>
    <row r="1523" spans="1:10" x14ac:dyDescent="0.25">
      <c r="A1523" t="s">
        <v>78</v>
      </c>
      <c r="B1523" s="5">
        <v>555683.61</v>
      </c>
      <c r="C1523" s="5">
        <v>4120389.25</v>
      </c>
      <c r="D1523" s="5">
        <v>2062.89</v>
      </c>
      <c r="E1523" t="s">
        <v>4</v>
      </c>
      <c r="F1523" t="s">
        <v>7</v>
      </c>
      <c r="G1523" s="6">
        <v>105.97112860892388</v>
      </c>
      <c r="H1523" s="6">
        <v>133.85826771653541</v>
      </c>
      <c r="I1523" s="6">
        <v>27.887139107611546</v>
      </c>
      <c r="J1523" s="5">
        <v>2086</v>
      </c>
    </row>
    <row r="1524" spans="1:10" x14ac:dyDescent="0.25">
      <c r="A1524" t="s">
        <v>78</v>
      </c>
      <c r="B1524" s="5">
        <v>555683.61</v>
      </c>
      <c r="C1524" s="5">
        <v>4120389.25</v>
      </c>
      <c r="D1524" s="5">
        <v>2062.89</v>
      </c>
      <c r="E1524" t="s">
        <v>6</v>
      </c>
      <c r="F1524" t="s">
        <v>7</v>
      </c>
      <c r="G1524" s="6">
        <v>133.85826771653541</v>
      </c>
      <c r="H1524" s="6">
        <v>189.96062992125982</v>
      </c>
      <c r="I1524" s="6">
        <v>56.102362204724415</v>
      </c>
      <c r="J1524" s="5">
        <v>2086</v>
      </c>
    </row>
    <row r="1525" spans="1:10" x14ac:dyDescent="0.25">
      <c r="A1525" t="s">
        <v>78</v>
      </c>
      <c r="B1525" s="5">
        <v>555683.61</v>
      </c>
      <c r="C1525" s="5">
        <v>4120389.25</v>
      </c>
      <c r="D1525" s="5">
        <v>2062.89</v>
      </c>
      <c r="E1525" t="s">
        <v>6</v>
      </c>
      <c r="F1525" t="s">
        <v>7</v>
      </c>
      <c r="G1525" s="6">
        <v>189.96062992125982</v>
      </c>
      <c r="H1525" s="6">
        <v>204.06824146981629</v>
      </c>
      <c r="I1525" s="6">
        <v>14.107611548556429</v>
      </c>
      <c r="J1525" s="5">
        <v>2086</v>
      </c>
    </row>
    <row r="1526" spans="1:10" x14ac:dyDescent="0.25">
      <c r="A1526" t="s">
        <v>78</v>
      </c>
      <c r="B1526" s="5">
        <v>555683.61</v>
      </c>
      <c r="C1526" s="5">
        <v>4120389.25</v>
      </c>
      <c r="D1526" s="5">
        <v>2062.89</v>
      </c>
      <c r="E1526" t="s">
        <v>6</v>
      </c>
      <c r="F1526" t="s">
        <v>5</v>
      </c>
      <c r="G1526" s="6">
        <v>204.06824146981629</v>
      </c>
      <c r="H1526" s="6">
        <v>211.94225721784775</v>
      </c>
      <c r="I1526" s="6">
        <v>7.8740157480314954</v>
      </c>
      <c r="J1526" s="5">
        <v>2086</v>
      </c>
    </row>
    <row r="1527" spans="1:10" x14ac:dyDescent="0.25">
      <c r="A1527" t="s">
        <v>78</v>
      </c>
      <c r="B1527" s="5">
        <v>555683.61</v>
      </c>
      <c r="C1527" s="5">
        <v>4120389.25</v>
      </c>
      <c r="D1527" s="5">
        <v>2062.89</v>
      </c>
      <c r="E1527" t="s">
        <v>4</v>
      </c>
      <c r="F1527" t="s">
        <v>5</v>
      </c>
      <c r="G1527" s="6">
        <v>211.94225721784775</v>
      </c>
      <c r="H1527" s="6">
        <v>282.15223097112857</v>
      </c>
      <c r="I1527" s="6">
        <v>70.209973753280835</v>
      </c>
      <c r="J1527" s="5">
        <v>2086</v>
      </c>
    </row>
    <row r="1528" spans="1:10" x14ac:dyDescent="0.25">
      <c r="A1528" t="s">
        <v>78</v>
      </c>
      <c r="B1528" s="5">
        <v>555683.61</v>
      </c>
      <c r="C1528" s="5">
        <v>4120389.25</v>
      </c>
      <c r="D1528" s="5">
        <v>2062.89</v>
      </c>
      <c r="E1528" t="s">
        <v>4</v>
      </c>
      <c r="F1528" t="s">
        <v>5</v>
      </c>
      <c r="G1528" s="6">
        <v>282.15223097112857</v>
      </c>
      <c r="H1528" s="6">
        <v>295.93175853018374</v>
      </c>
      <c r="I1528" s="6">
        <v>13.779527559055119</v>
      </c>
      <c r="J1528" s="5">
        <v>2086</v>
      </c>
    </row>
    <row r="1529" spans="1:10" x14ac:dyDescent="0.25">
      <c r="A1529" t="s">
        <v>78</v>
      </c>
      <c r="B1529" s="5">
        <v>555683.61</v>
      </c>
      <c r="C1529" s="5">
        <v>4120389.25</v>
      </c>
      <c r="D1529" s="5">
        <v>2062.89</v>
      </c>
      <c r="E1529" t="s">
        <v>4</v>
      </c>
      <c r="F1529" t="s">
        <v>5</v>
      </c>
      <c r="G1529" s="6">
        <v>295.93175853018374</v>
      </c>
      <c r="H1529" s="6">
        <v>804.1338582677165</v>
      </c>
      <c r="I1529" s="6">
        <v>508.20209973753282</v>
      </c>
      <c r="J1529" s="5">
        <v>2086</v>
      </c>
    </row>
    <row r="1530" spans="1:10" x14ac:dyDescent="0.25">
      <c r="A1530" t="s">
        <v>78</v>
      </c>
      <c r="B1530" s="5">
        <v>555683.61</v>
      </c>
      <c r="C1530" s="5">
        <v>4120389.25</v>
      </c>
      <c r="D1530" s="5">
        <v>2062.89</v>
      </c>
      <c r="E1530" t="s">
        <v>4</v>
      </c>
      <c r="F1530" t="s">
        <v>7</v>
      </c>
      <c r="G1530" s="6">
        <v>804.1338582677165</v>
      </c>
      <c r="H1530" s="6">
        <v>816.92913385826762</v>
      </c>
      <c r="I1530" s="6">
        <v>12.79527559055118</v>
      </c>
      <c r="J1530" s="5">
        <v>2086</v>
      </c>
    </row>
    <row r="1531" spans="1:10" x14ac:dyDescent="0.25">
      <c r="A1531" t="s">
        <v>78</v>
      </c>
      <c r="B1531" s="5">
        <v>555683.61</v>
      </c>
      <c r="C1531" s="5">
        <v>4120389.25</v>
      </c>
      <c r="D1531" s="5">
        <v>2062.89</v>
      </c>
      <c r="E1531" t="s">
        <v>4</v>
      </c>
      <c r="F1531" t="s">
        <v>5</v>
      </c>
      <c r="G1531" s="6">
        <v>816.92913385826762</v>
      </c>
      <c r="H1531" s="6">
        <v>823.16272965879261</v>
      </c>
      <c r="I1531" s="6">
        <v>6.2335958005249337</v>
      </c>
      <c r="J1531" s="5">
        <v>2086</v>
      </c>
    </row>
    <row r="1532" spans="1:10" x14ac:dyDescent="0.25">
      <c r="A1532" t="s">
        <v>78</v>
      </c>
      <c r="B1532" s="5">
        <v>555683.61</v>
      </c>
      <c r="C1532" s="5">
        <v>4120389.25</v>
      </c>
      <c r="D1532" s="5">
        <v>2062.89</v>
      </c>
      <c r="E1532" t="s">
        <v>4</v>
      </c>
      <c r="F1532" t="s">
        <v>7</v>
      </c>
      <c r="G1532" s="6">
        <v>823.16272965879261</v>
      </c>
      <c r="H1532" s="6">
        <v>827.09973753280838</v>
      </c>
      <c r="I1532" s="6">
        <v>3.9370078740157477</v>
      </c>
      <c r="J1532" s="5">
        <v>2086</v>
      </c>
    </row>
    <row r="1533" spans="1:10" x14ac:dyDescent="0.25">
      <c r="A1533" t="s">
        <v>78</v>
      </c>
      <c r="B1533" s="5">
        <v>555683.61</v>
      </c>
      <c r="C1533" s="5">
        <v>4120389.25</v>
      </c>
      <c r="D1533" s="5">
        <v>2062.89</v>
      </c>
      <c r="E1533" t="s">
        <v>6</v>
      </c>
      <c r="F1533" t="s">
        <v>7</v>
      </c>
      <c r="G1533" s="6">
        <v>827.09973753280838</v>
      </c>
      <c r="H1533" s="6">
        <v>855.97112860892378</v>
      </c>
      <c r="I1533" s="6">
        <v>28.871391076115486</v>
      </c>
      <c r="J1533" s="5">
        <v>2086</v>
      </c>
    </row>
    <row r="1534" spans="1:10" x14ac:dyDescent="0.25">
      <c r="A1534" t="s">
        <v>78</v>
      </c>
      <c r="B1534" s="5">
        <v>555683.61</v>
      </c>
      <c r="C1534" s="5">
        <v>4120389.25</v>
      </c>
      <c r="D1534" s="5">
        <v>2062.89</v>
      </c>
      <c r="E1534" t="s">
        <v>6</v>
      </c>
      <c r="F1534" t="s">
        <v>7</v>
      </c>
      <c r="G1534" s="6">
        <v>855.97112860892378</v>
      </c>
      <c r="H1534" s="6">
        <v>923.88451443569556</v>
      </c>
      <c r="I1534" s="6">
        <v>67.913385826771645</v>
      </c>
      <c r="J1534" s="5">
        <v>2086</v>
      </c>
    </row>
    <row r="1535" spans="1:10" x14ac:dyDescent="0.25">
      <c r="A1535" t="s">
        <v>78</v>
      </c>
      <c r="B1535" s="5">
        <v>555683.61</v>
      </c>
      <c r="C1535" s="5">
        <v>4120389.25</v>
      </c>
      <c r="D1535" s="5">
        <v>2062.89</v>
      </c>
      <c r="E1535" t="s">
        <v>4</v>
      </c>
      <c r="F1535" t="s">
        <v>7</v>
      </c>
      <c r="G1535" s="6">
        <v>923.88451443569556</v>
      </c>
      <c r="H1535" s="6">
        <v>954.06824146981626</v>
      </c>
      <c r="I1535" s="6">
        <v>30.183727034120732</v>
      </c>
      <c r="J1535" s="5">
        <v>2086</v>
      </c>
    </row>
    <row r="1536" spans="1:10" x14ac:dyDescent="0.25">
      <c r="A1536" t="s">
        <v>78</v>
      </c>
      <c r="B1536" s="5">
        <v>555683.61</v>
      </c>
      <c r="C1536" s="5">
        <v>4120389.25</v>
      </c>
      <c r="D1536" s="5">
        <v>2062.89</v>
      </c>
      <c r="E1536" t="s">
        <v>4</v>
      </c>
      <c r="F1536" t="s">
        <v>5</v>
      </c>
      <c r="G1536" s="6">
        <v>954.06824146981626</v>
      </c>
      <c r="H1536" s="6">
        <v>974.08136482939619</v>
      </c>
      <c r="I1536" s="6">
        <v>20.01312335958005</v>
      </c>
      <c r="J1536" s="5">
        <v>2086</v>
      </c>
    </row>
    <row r="1537" spans="1:10" x14ac:dyDescent="0.25">
      <c r="A1537" t="s">
        <v>78</v>
      </c>
      <c r="B1537" s="5">
        <v>555683.61</v>
      </c>
      <c r="C1537" s="5">
        <v>4120389.25</v>
      </c>
      <c r="D1537" s="5">
        <v>2062.89</v>
      </c>
      <c r="E1537" t="s">
        <v>4</v>
      </c>
      <c r="F1537" t="s">
        <v>7</v>
      </c>
      <c r="G1537" s="6">
        <v>974.08136482939619</v>
      </c>
      <c r="H1537" s="6">
        <v>990.15748031496059</v>
      </c>
      <c r="I1537" s="6">
        <v>16.076115485564305</v>
      </c>
      <c r="J1537" s="5">
        <v>2086</v>
      </c>
    </row>
    <row r="1538" spans="1:10" x14ac:dyDescent="0.25">
      <c r="A1538" t="s">
        <v>78</v>
      </c>
      <c r="B1538" s="5">
        <v>555683.61</v>
      </c>
      <c r="C1538" s="5">
        <v>4120389.25</v>
      </c>
      <c r="D1538" s="5">
        <v>2062.89</v>
      </c>
      <c r="E1538" t="s">
        <v>6</v>
      </c>
      <c r="F1538" t="s">
        <v>19</v>
      </c>
      <c r="G1538" s="6">
        <v>990.15748031496059</v>
      </c>
      <c r="H1538" s="6">
        <v>1002.9527559055117</v>
      </c>
      <c r="I1538" s="6">
        <v>12.79527559055118</v>
      </c>
      <c r="J1538" s="5">
        <v>2086</v>
      </c>
    </row>
    <row r="1539" spans="1:10" x14ac:dyDescent="0.25">
      <c r="A1539" t="s">
        <v>78</v>
      </c>
      <c r="B1539" s="5">
        <v>555683.61</v>
      </c>
      <c r="C1539" s="5">
        <v>4120389.25</v>
      </c>
      <c r="D1539" s="5">
        <v>2062.89</v>
      </c>
      <c r="E1539" t="s">
        <v>6</v>
      </c>
      <c r="F1539" t="s">
        <v>7</v>
      </c>
      <c r="G1539" s="6">
        <v>1002.9527559055117</v>
      </c>
      <c r="H1539" s="6">
        <v>1060.0393700787401</v>
      </c>
      <c r="I1539" s="6">
        <v>57.086614173228341</v>
      </c>
      <c r="J1539" s="5">
        <v>2086</v>
      </c>
    </row>
    <row r="1540" spans="1:10" x14ac:dyDescent="0.25">
      <c r="A1540" t="s">
        <v>78</v>
      </c>
      <c r="B1540" s="5">
        <v>555683.61</v>
      </c>
      <c r="C1540" s="5">
        <v>4120389.25</v>
      </c>
      <c r="D1540" s="5">
        <v>2062.89</v>
      </c>
      <c r="E1540" t="s">
        <v>11</v>
      </c>
      <c r="F1540" t="s">
        <v>12</v>
      </c>
      <c r="G1540" s="6">
        <v>1060.0393700787401</v>
      </c>
      <c r="H1540" s="6">
        <v>1075.1312335958005</v>
      </c>
      <c r="I1540" s="6">
        <v>15.091863517060366</v>
      </c>
      <c r="J1540" s="5">
        <v>2086</v>
      </c>
    </row>
    <row r="1541" spans="1:10" x14ac:dyDescent="0.25">
      <c r="A1541" t="s">
        <v>78</v>
      </c>
      <c r="B1541" s="5">
        <v>555683.61</v>
      </c>
      <c r="C1541" s="5">
        <v>4120389.25</v>
      </c>
      <c r="D1541" s="5">
        <v>2062.89</v>
      </c>
      <c r="E1541" t="s">
        <v>11</v>
      </c>
      <c r="F1541" t="s">
        <v>71</v>
      </c>
      <c r="G1541" s="6">
        <v>1075.1312335958005</v>
      </c>
      <c r="H1541" s="6">
        <v>1089.8950131233594</v>
      </c>
      <c r="I1541" s="6">
        <v>14.763779527559054</v>
      </c>
      <c r="J1541" s="5">
        <v>2086</v>
      </c>
    </row>
    <row r="1542" spans="1:10" x14ac:dyDescent="0.25">
      <c r="A1542" t="s">
        <v>78</v>
      </c>
      <c r="B1542" s="5">
        <v>555683.61</v>
      </c>
      <c r="C1542" s="5">
        <v>4120389.25</v>
      </c>
      <c r="D1542" s="5">
        <v>2062.89</v>
      </c>
      <c r="E1542" t="s">
        <v>9</v>
      </c>
      <c r="F1542" t="s">
        <v>7</v>
      </c>
      <c r="G1542" s="6">
        <v>1089.8950131233594</v>
      </c>
      <c r="H1542" s="6">
        <v>1115.1574803149606</v>
      </c>
      <c r="I1542" s="6">
        <v>25.262467191601051</v>
      </c>
      <c r="J1542" s="5">
        <v>2086</v>
      </c>
    </row>
    <row r="1543" spans="1:10" x14ac:dyDescent="0.25">
      <c r="A1543" t="s">
        <v>78</v>
      </c>
      <c r="B1543" s="5">
        <v>555683.61</v>
      </c>
      <c r="C1543" s="5">
        <v>4120389.25</v>
      </c>
      <c r="D1543" s="5">
        <v>2062.89</v>
      </c>
      <c r="E1543" t="s">
        <v>9</v>
      </c>
      <c r="F1543" t="s">
        <v>26</v>
      </c>
      <c r="G1543" s="6">
        <v>1115.1574803149606</v>
      </c>
      <c r="H1543" s="6">
        <v>1167.9790026246719</v>
      </c>
      <c r="I1543" s="6">
        <v>52.821522309711291</v>
      </c>
      <c r="J1543" s="5">
        <v>2086</v>
      </c>
    </row>
    <row r="1544" spans="1:10" x14ac:dyDescent="0.25">
      <c r="A1544" t="s">
        <v>78</v>
      </c>
      <c r="B1544" s="5">
        <v>555683.61</v>
      </c>
      <c r="C1544" s="5">
        <v>4120389.25</v>
      </c>
      <c r="D1544" s="5">
        <v>2062.89</v>
      </c>
      <c r="E1544" t="s">
        <v>9</v>
      </c>
      <c r="F1544" t="s">
        <v>7</v>
      </c>
      <c r="G1544" s="6">
        <v>1167.9790026246719</v>
      </c>
      <c r="H1544" s="6">
        <v>1377.9527559055118</v>
      </c>
      <c r="I1544" s="6">
        <v>209.97375328083987</v>
      </c>
      <c r="J1544" s="5">
        <v>2086</v>
      </c>
    </row>
    <row r="1545" spans="1:10" x14ac:dyDescent="0.25">
      <c r="A1545" t="s">
        <v>78</v>
      </c>
      <c r="B1545" s="5">
        <v>555683.61</v>
      </c>
      <c r="C1545" s="5">
        <v>4120389.25</v>
      </c>
      <c r="D1545" s="5">
        <v>2062.89</v>
      </c>
      <c r="E1545" t="s">
        <v>9</v>
      </c>
      <c r="F1545" t="s">
        <v>5</v>
      </c>
      <c r="G1545" s="6">
        <v>1377.9527559055118</v>
      </c>
      <c r="H1545" s="6">
        <v>1742.1259842519685</v>
      </c>
      <c r="I1545" s="6">
        <v>364.17322834645665</v>
      </c>
      <c r="J1545" s="5">
        <v>2086</v>
      </c>
    </row>
    <row r="1546" spans="1:10" x14ac:dyDescent="0.25">
      <c r="A1546" t="s">
        <v>78</v>
      </c>
      <c r="B1546" s="5">
        <v>555683.61</v>
      </c>
      <c r="C1546" s="5">
        <v>4120389.25</v>
      </c>
      <c r="D1546" s="5">
        <v>2062.89</v>
      </c>
      <c r="E1546" t="s">
        <v>9</v>
      </c>
      <c r="F1546" t="s">
        <v>7</v>
      </c>
      <c r="G1546" s="6">
        <v>1742.1259842519685</v>
      </c>
      <c r="H1546" s="6">
        <v>1768.0446194225719</v>
      </c>
      <c r="I1546" s="6">
        <v>25.918635170603675</v>
      </c>
      <c r="J1546" s="5">
        <v>2086</v>
      </c>
    </row>
    <row r="1547" spans="1:10" x14ac:dyDescent="0.25">
      <c r="A1547" t="s">
        <v>78</v>
      </c>
      <c r="B1547" s="5">
        <v>555683.61</v>
      </c>
      <c r="C1547" s="5">
        <v>4120389.25</v>
      </c>
      <c r="D1547" s="5">
        <v>2062.89</v>
      </c>
      <c r="E1547" t="s">
        <v>4</v>
      </c>
      <c r="F1547" t="s">
        <v>7</v>
      </c>
      <c r="G1547" s="6">
        <v>1768.0446194225719</v>
      </c>
      <c r="H1547" s="6">
        <v>1779.8556430446192</v>
      </c>
      <c r="I1547" s="6">
        <v>11.811023622047244</v>
      </c>
      <c r="J1547" s="5">
        <v>2086</v>
      </c>
    </row>
    <row r="1548" spans="1:10" x14ac:dyDescent="0.25">
      <c r="A1548" t="s">
        <v>78</v>
      </c>
      <c r="B1548" s="5">
        <v>555683.61</v>
      </c>
      <c r="C1548" s="5">
        <v>4120389.25</v>
      </c>
      <c r="D1548" s="5">
        <v>2062.89</v>
      </c>
      <c r="E1548" t="s">
        <v>4</v>
      </c>
      <c r="F1548" t="s">
        <v>5</v>
      </c>
      <c r="G1548" s="6">
        <v>1779.8556430446192</v>
      </c>
      <c r="H1548" s="6">
        <v>1907.1522309711283</v>
      </c>
      <c r="I1548" s="6">
        <v>127.29658792650918</v>
      </c>
      <c r="J1548" s="5">
        <v>2086</v>
      </c>
    </row>
    <row r="1549" spans="1:10" x14ac:dyDescent="0.25">
      <c r="A1549" t="s">
        <v>78</v>
      </c>
      <c r="B1549" s="5">
        <v>555683.61</v>
      </c>
      <c r="C1549" s="5">
        <v>4120389.25</v>
      </c>
      <c r="D1549" s="5">
        <v>2062.89</v>
      </c>
      <c r="E1549" t="s">
        <v>4</v>
      </c>
      <c r="F1549" t="s">
        <v>7</v>
      </c>
      <c r="G1549" s="6">
        <v>1907.1522309711283</v>
      </c>
      <c r="H1549" s="6">
        <v>1908.1364829396325</v>
      </c>
      <c r="I1549" s="6">
        <v>0.98425196850393692</v>
      </c>
      <c r="J1549" s="5">
        <v>2086</v>
      </c>
    </row>
    <row r="1550" spans="1:10" x14ac:dyDescent="0.25">
      <c r="A1550" t="s">
        <v>78</v>
      </c>
      <c r="B1550" s="5">
        <v>555683.61</v>
      </c>
      <c r="C1550" s="5">
        <v>4120389.25</v>
      </c>
      <c r="D1550" s="5">
        <v>2062.89</v>
      </c>
      <c r="E1550" t="s">
        <v>4</v>
      </c>
      <c r="F1550" t="s">
        <v>5</v>
      </c>
      <c r="G1550" s="6">
        <v>1908.1364829396325</v>
      </c>
      <c r="H1550" s="6">
        <v>1913.0577427821522</v>
      </c>
      <c r="I1550" s="6">
        <v>4.9212598425196852</v>
      </c>
      <c r="J1550" s="5">
        <v>2086</v>
      </c>
    </row>
    <row r="1551" spans="1:10" x14ac:dyDescent="0.25">
      <c r="A1551" t="s">
        <v>78</v>
      </c>
      <c r="B1551" s="5">
        <v>555683.61</v>
      </c>
      <c r="C1551" s="5">
        <v>4120389.25</v>
      </c>
      <c r="D1551" s="5">
        <v>2062.89</v>
      </c>
      <c r="E1551" t="s">
        <v>4</v>
      </c>
      <c r="F1551" t="s">
        <v>7</v>
      </c>
      <c r="G1551" s="6">
        <v>1913.0577427821522</v>
      </c>
      <c r="H1551" s="6">
        <v>1920.9317585301837</v>
      </c>
      <c r="I1551" s="6">
        <v>7.8740157480314954</v>
      </c>
      <c r="J1551" s="5">
        <v>2086</v>
      </c>
    </row>
    <row r="1552" spans="1:10" x14ac:dyDescent="0.25">
      <c r="A1552" t="s">
        <v>78</v>
      </c>
      <c r="B1552" s="5">
        <v>555683.61</v>
      </c>
      <c r="C1552" s="5">
        <v>4120389.25</v>
      </c>
      <c r="D1552" s="5">
        <v>2062.89</v>
      </c>
      <c r="E1552" t="s">
        <v>4</v>
      </c>
      <c r="F1552" t="s">
        <v>5</v>
      </c>
      <c r="G1552" s="6">
        <v>1920.9317585301837</v>
      </c>
      <c r="H1552" s="6">
        <v>1996.062992125984</v>
      </c>
      <c r="I1552" s="6">
        <v>75.131233595800524</v>
      </c>
      <c r="J1552" s="5">
        <v>2086</v>
      </c>
    </row>
    <row r="1553" spans="1:10" x14ac:dyDescent="0.25">
      <c r="A1553" t="s">
        <v>78</v>
      </c>
      <c r="B1553" s="5">
        <v>555683.61</v>
      </c>
      <c r="C1553" s="5">
        <v>4120389.25</v>
      </c>
      <c r="D1553" s="5">
        <v>2062.89</v>
      </c>
      <c r="E1553" t="s">
        <v>4</v>
      </c>
      <c r="F1553" t="s">
        <v>7</v>
      </c>
      <c r="G1553" s="6">
        <v>1996.062992125984</v>
      </c>
      <c r="H1553" s="6">
        <v>2054.1338582677167</v>
      </c>
      <c r="I1553" s="6">
        <v>58.070866141732282</v>
      </c>
      <c r="J1553" s="5">
        <v>2086</v>
      </c>
    </row>
    <row r="1554" spans="1:10" x14ac:dyDescent="0.25">
      <c r="A1554" t="s">
        <v>78</v>
      </c>
      <c r="B1554" s="5">
        <v>555683.61</v>
      </c>
      <c r="C1554" s="5">
        <v>4120389.25</v>
      </c>
      <c r="D1554" s="5">
        <v>2062.89</v>
      </c>
      <c r="E1554" t="s">
        <v>4</v>
      </c>
      <c r="F1554" t="s">
        <v>5</v>
      </c>
      <c r="G1554" s="6">
        <v>2054.1338582677167</v>
      </c>
      <c r="H1554" s="6">
        <v>2085.9580052493434</v>
      </c>
      <c r="I1554" s="6">
        <v>31.824146981627294</v>
      </c>
      <c r="J1554" s="5">
        <v>2086</v>
      </c>
    </row>
    <row r="1555" spans="1:10" x14ac:dyDescent="0.25">
      <c r="A1555" t="s">
        <v>78</v>
      </c>
      <c r="B1555" s="5">
        <v>555683.61</v>
      </c>
      <c r="C1555" s="5">
        <v>4120389.25</v>
      </c>
      <c r="D1555" s="5">
        <v>2062.89</v>
      </c>
      <c r="E1555" t="s">
        <v>11</v>
      </c>
      <c r="F1555" t="s">
        <v>18</v>
      </c>
      <c r="G1555" s="6">
        <v>2085.9580052493434</v>
      </c>
      <c r="H1555" s="6">
        <v>2129.9212598425197</v>
      </c>
      <c r="I1555" s="6">
        <v>43.963254593175854</v>
      </c>
      <c r="J1555" s="5">
        <v>2086</v>
      </c>
    </row>
    <row r="1556" spans="1:10" x14ac:dyDescent="0.25">
      <c r="A1556" t="s">
        <v>78</v>
      </c>
      <c r="B1556" s="5">
        <v>555683.61</v>
      </c>
      <c r="C1556" s="5">
        <v>4120389.25</v>
      </c>
      <c r="D1556" s="5">
        <v>2062.89</v>
      </c>
      <c r="E1556" t="s">
        <v>9</v>
      </c>
      <c r="F1556" t="s">
        <v>68</v>
      </c>
      <c r="G1556" s="6">
        <v>2129.9212598425197</v>
      </c>
      <c r="H1556" s="6">
        <v>2147.9658792650921</v>
      </c>
      <c r="I1556" s="6">
        <v>18.044619422572179</v>
      </c>
      <c r="J1556" s="5">
        <v>2086</v>
      </c>
    </row>
    <row r="1557" spans="1:10" x14ac:dyDescent="0.25">
      <c r="A1557" t="s">
        <v>79</v>
      </c>
      <c r="B1557" s="5">
        <v>560900.36</v>
      </c>
      <c r="C1557" s="5">
        <v>4127416.21</v>
      </c>
      <c r="D1557" s="5">
        <v>2144.12</v>
      </c>
      <c r="E1557" t="s">
        <v>4</v>
      </c>
      <c r="F1557" t="s">
        <v>5</v>
      </c>
      <c r="G1557" s="6">
        <v>0</v>
      </c>
      <c r="H1557" s="6">
        <v>69.881889763779526</v>
      </c>
      <c r="I1557" s="6">
        <v>69.881889763779526</v>
      </c>
      <c r="J1557" s="5">
        <v>2136</v>
      </c>
    </row>
    <row r="1558" spans="1:10" x14ac:dyDescent="0.25">
      <c r="A1558" t="s">
        <v>79</v>
      </c>
      <c r="B1558" s="5">
        <v>560900.36</v>
      </c>
      <c r="C1558" s="5">
        <v>4127416.21</v>
      </c>
      <c r="D1558" s="5">
        <v>2144.12</v>
      </c>
      <c r="E1558" t="s">
        <v>4</v>
      </c>
      <c r="F1558" t="s">
        <v>5</v>
      </c>
      <c r="G1558" s="6">
        <v>69.881889763779526</v>
      </c>
      <c r="H1558" s="6">
        <v>134.84251968503938</v>
      </c>
      <c r="I1558" s="6">
        <v>64.960629921259837</v>
      </c>
      <c r="J1558" s="5">
        <v>2136</v>
      </c>
    </row>
    <row r="1559" spans="1:10" x14ac:dyDescent="0.25">
      <c r="A1559" t="s">
        <v>79</v>
      </c>
      <c r="B1559" s="5">
        <v>560900.36</v>
      </c>
      <c r="C1559" s="5">
        <v>4127416.21</v>
      </c>
      <c r="D1559" s="5">
        <v>2144.12</v>
      </c>
      <c r="E1559" t="s">
        <v>4</v>
      </c>
      <c r="F1559" t="s">
        <v>5</v>
      </c>
      <c r="G1559" s="6">
        <v>134.84251968503938</v>
      </c>
      <c r="H1559" s="6">
        <v>166.99475065616795</v>
      </c>
      <c r="I1559" s="6">
        <v>32.15223097112861</v>
      </c>
      <c r="J1559" s="5">
        <v>2136</v>
      </c>
    </row>
    <row r="1560" spans="1:10" x14ac:dyDescent="0.25">
      <c r="A1560" t="s">
        <v>79</v>
      </c>
      <c r="B1560" s="5">
        <v>560900.36</v>
      </c>
      <c r="C1560" s="5">
        <v>4127416.21</v>
      </c>
      <c r="D1560" s="5">
        <v>2144.12</v>
      </c>
      <c r="E1560" t="s">
        <v>4</v>
      </c>
      <c r="F1560" t="s">
        <v>5</v>
      </c>
      <c r="G1560" s="6">
        <v>166.99475065616795</v>
      </c>
      <c r="H1560" s="6">
        <v>193.89763779527559</v>
      </c>
      <c r="I1560" s="6">
        <v>26.902887139107609</v>
      </c>
      <c r="J1560" s="5">
        <v>2136</v>
      </c>
    </row>
    <row r="1561" spans="1:10" x14ac:dyDescent="0.25">
      <c r="A1561" t="s">
        <v>79</v>
      </c>
      <c r="B1561" s="5">
        <v>560900.36</v>
      </c>
      <c r="C1561" s="5">
        <v>4127416.21</v>
      </c>
      <c r="D1561" s="5">
        <v>2144.12</v>
      </c>
      <c r="E1561" t="s">
        <v>4</v>
      </c>
      <c r="F1561" t="s">
        <v>5</v>
      </c>
      <c r="G1561" s="6">
        <v>193.89763779527559</v>
      </c>
      <c r="H1561" s="6">
        <v>207.02099737532808</v>
      </c>
      <c r="I1561" s="6">
        <v>13.123359580052492</v>
      </c>
      <c r="J1561" s="5">
        <v>2136</v>
      </c>
    </row>
    <row r="1562" spans="1:10" x14ac:dyDescent="0.25">
      <c r="A1562" t="s">
        <v>79</v>
      </c>
      <c r="B1562" s="5">
        <v>560900.36</v>
      </c>
      <c r="C1562" s="5">
        <v>4127416.21</v>
      </c>
      <c r="D1562" s="5">
        <v>2144.12</v>
      </c>
      <c r="E1562" t="s">
        <v>6</v>
      </c>
      <c r="F1562" t="s">
        <v>7</v>
      </c>
      <c r="G1562" s="6">
        <v>207.02099737532808</v>
      </c>
      <c r="H1562" s="6">
        <v>211.94225721784775</v>
      </c>
      <c r="I1562" s="6">
        <v>4.9212598425196852</v>
      </c>
      <c r="J1562" s="5">
        <v>2136</v>
      </c>
    </row>
    <row r="1563" spans="1:10" x14ac:dyDescent="0.25">
      <c r="A1563" t="s">
        <v>79</v>
      </c>
      <c r="B1563" s="5">
        <v>560900.36</v>
      </c>
      <c r="C1563" s="5">
        <v>4127416.21</v>
      </c>
      <c r="D1563" s="5">
        <v>2144.12</v>
      </c>
      <c r="E1563" t="s">
        <v>6</v>
      </c>
      <c r="F1563" t="s">
        <v>7</v>
      </c>
      <c r="G1563" s="6">
        <v>211.94225721784775</v>
      </c>
      <c r="H1563" s="6">
        <v>241.14173228346456</v>
      </c>
      <c r="I1563" s="6">
        <v>29.199475065616799</v>
      </c>
      <c r="J1563" s="5">
        <v>2136</v>
      </c>
    </row>
    <row r="1564" spans="1:10" x14ac:dyDescent="0.25">
      <c r="A1564" t="s">
        <v>79</v>
      </c>
      <c r="B1564" s="5">
        <v>560900.36</v>
      </c>
      <c r="C1564" s="5">
        <v>4127416.21</v>
      </c>
      <c r="D1564" s="5">
        <v>2144.12</v>
      </c>
      <c r="E1564" t="s">
        <v>6</v>
      </c>
      <c r="F1564" t="s">
        <v>7</v>
      </c>
      <c r="G1564" s="6">
        <v>241.14173228346456</v>
      </c>
      <c r="H1564" s="6">
        <v>251.96850393700785</v>
      </c>
      <c r="I1564" s="6">
        <v>10.826771653543306</v>
      </c>
      <c r="J1564" s="5">
        <v>2136</v>
      </c>
    </row>
    <row r="1565" spans="1:10" x14ac:dyDescent="0.25">
      <c r="A1565" t="s">
        <v>79</v>
      </c>
      <c r="B1565" s="5">
        <v>560900.36</v>
      </c>
      <c r="C1565" s="5">
        <v>4127416.21</v>
      </c>
      <c r="D1565" s="5">
        <v>2144.12</v>
      </c>
      <c r="E1565" t="s">
        <v>6</v>
      </c>
      <c r="F1565" t="s">
        <v>7</v>
      </c>
      <c r="G1565" s="6">
        <v>251.96850393700785</v>
      </c>
      <c r="H1565" s="6">
        <v>268.04461942257217</v>
      </c>
      <c r="I1565" s="6">
        <v>16.076115485564305</v>
      </c>
      <c r="J1565" s="5">
        <v>2136</v>
      </c>
    </row>
    <row r="1566" spans="1:10" x14ac:dyDescent="0.25">
      <c r="A1566" t="s">
        <v>79</v>
      </c>
      <c r="B1566" s="5">
        <v>560900.36</v>
      </c>
      <c r="C1566" s="5">
        <v>4127416.21</v>
      </c>
      <c r="D1566" s="5">
        <v>2144.12</v>
      </c>
      <c r="E1566" t="s">
        <v>4</v>
      </c>
      <c r="F1566" t="s">
        <v>5</v>
      </c>
      <c r="G1566" s="6">
        <v>268.04461942257217</v>
      </c>
      <c r="H1566" s="6">
        <v>312.99212598425197</v>
      </c>
      <c r="I1566" s="6">
        <v>44.947506561679788</v>
      </c>
      <c r="J1566" s="5">
        <v>2136</v>
      </c>
    </row>
    <row r="1567" spans="1:10" x14ac:dyDescent="0.25">
      <c r="A1567" t="s">
        <v>79</v>
      </c>
      <c r="B1567" s="5">
        <v>560900.36</v>
      </c>
      <c r="C1567" s="5">
        <v>4127416.21</v>
      </c>
      <c r="D1567" s="5">
        <v>2144.12</v>
      </c>
      <c r="E1567" t="s">
        <v>4</v>
      </c>
      <c r="F1567" t="s">
        <v>5</v>
      </c>
      <c r="G1567" s="6">
        <v>312.99212598425197</v>
      </c>
      <c r="H1567" s="6">
        <v>354.98687664041995</v>
      </c>
      <c r="I1567" s="6">
        <v>41.99475065616798</v>
      </c>
      <c r="J1567" s="5">
        <v>2136</v>
      </c>
    </row>
    <row r="1568" spans="1:10" x14ac:dyDescent="0.25">
      <c r="A1568" t="s">
        <v>79</v>
      </c>
      <c r="B1568" s="5">
        <v>560900.36</v>
      </c>
      <c r="C1568" s="5">
        <v>4127416.21</v>
      </c>
      <c r="D1568" s="5">
        <v>2144.12</v>
      </c>
      <c r="E1568" t="s">
        <v>4</v>
      </c>
      <c r="F1568" t="s">
        <v>5</v>
      </c>
      <c r="G1568" s="6">
        <v>354.98687664041995</v>
      </c>
      <c r="H1568" s="6">
        <v>395.99737532808399</v>
      </c>
      <c r="I1568" s="6">
        <v>41.01049868766404</v>
      </c>
      <c r="J1568" s="5">
        <v>2136</v>
      </c>
    </row>
    <row r="1569" spans="1:10" x14ac:dyDescent="0.25">
      <c r="A1569" t="s">
        <v>79</v>
      </c>
      <c r="B1569" s="5">
        <v>560900.36</v>
      </c>
      <c r="C1569" s="5">
        <v>4127416.21</v>
      </c>
      <c r="D1569" s="5">
        <v>2144.12</v>
      </c>
      <c r="E1569" t="s">
        <v>4</v>
      </c>
      <c r="F1569" t="s">
        <v>5</v>
      </c>
      <c r="G1569" s="6">
        <v>395.99737532808399</v>
      </c>
      <c r="H1569" s="6">
        <v>433.07086614173227</v>
      </c>
      <c r="I1569" s="6">
        <v>37.073490813648291</v>
      </c>
      <c r="J1569" s="5">
        <v>2136</v>
      </c>
    </row>
    <row r="1570" spans="1:10" x14ac:dyDescent="0.25">
      <c r="A1570" t="s">
        <v>79</v>
      </c>
      <c r="B1570" s="5">
        <v>560900.36</v>
      </c>
      <c r="C1570" s="5">
        <v>4127416.21</v>
      </c>
      <c r="D1570" s="5">
        <v>2144.12</v>
      </c>
      <c r="E1570" t="s">
        <v>4</v>
      </c>
      <c r="F1570" t="s">
        <v>5</v>
      </c>
      <c r="G1570" s="6">
        <v>433.07086614173227</v>
      </c>
      <c r="H1570" s="6">
        <v>1080.0524934383202</v>
      </c>
      <c r="I1570" s="6">
        <v>646.98162729658782</v>
      </c>
      <c r="J1570" s="5">
        <v>2136</v>
      </c>
    </row>
    <row r="1571" spans="1:10" x14ac:dyDescent="0.25">
      <c r="A1571" t="s">
        <v>79</v>
      </c>
      <c r="B1571" s="5">
        <v>560900.36</v>
      </c>
      <c r="C1571" s="5">
        <v>4127416.21</v>
      </c>
      <c r="D1571" s="5">
        <v>2144.12</v>
      </c>
      <c r="E1571" t="s">
        <v>4</v>
      </c>
      <c r="F1571" t="s">
        <v>5</v>
      </c>
      <c r="G1571" s="6">
        <v>1080.0524934383202</v>
      </c>
      <c r="H1571" s="6">
        <v>1091.8635170603675</v>
      </c>
      <c r="I1571" s="6">
        <v>11.811023622047244</v>
      </c>
      <c r="J1571" s="5">
        <v>2136</v>
      </c>
    </row>
    <row r="1572" spans="1:10" x14ac:dyDescent="0.25">
      <c r="A1572" t="s">
        <v>79</v>
      </c>
      <c r="B1572" s="5">
        <v>560900.36</v>
      </c>
      <c r="C1572" s="5">
        <v>4127416.21</v>
      </c>
      <c r="D1572" s="5">
        <v>2144.12</v>
      </c>
      <c r="E1572" t="s">
        <v>4</v>
      </c>
      <c r="F1572" t="s">
        <v>7</v>
      </c>
      <c r="G1572" s="6">
        <v>1091.8635170603675</v>
      </c>
      <c r="H1572" s="6">
        <v>1116.1417322834645</v>
      </c>
      <c r="I1572" s="6">
        <v>24.278215223097114</v>
      </c>
      <c r="J1572" s="5">
        <v>2136</v>
      </c>
    </row>
    <row r="1573" spans="1:10" x14ac:dyDescent="0.25">
      <c r="A1573" t="s">
        <v>79</v>
      </c>
      <c r="B1573" s="5">
        <v>560900.36</v>
      </c>
      <c r="C1573" s="5">
        <v>4127416.21</v>
      </c>
      <c r="D1573" s="5">
        <v>2144.12</v>
      </c>
      <c r="E1573" t="s">
        <v>4</v>
      </c>
      <c r="F1573" t="s">
        <v>7</v>
      </c>
      <c r="G1573" s="6">
        <v>1116.1417322834645</v>
      </c>
      <c r="H1573" s="6">
        <v>1125.9842519685039</v>
      </c>
      <c r="I1573" s="6">
        <v>9.8425196850393704</v>
      </c>
      <c r="J1573" s="5">
        <v>2136</v>
      </c>
    </row>
    <row r="1574" spans="1:10" x14ac:dyDescent="0.25">
      <c r="A1574" t="s">
        <v>79</v>
      </c>
      <c r="B1574" s="5">
        <v>560900.36</v>
      </c>
      <c r="C1574" s="5">
        <v>4127416.21</v>
      </c>
      <c r="D1574" s="5">
        <v>2144.12</v>
      </c>
      <c r="E1574" t="s">
        <v>4</v>
      </c>
      <c r="F1574" t="s">
        <v>7</v>
      </c>
      <c r="G1574" s="6">
        <v>1125.9842519685039</v>
      </c>
      <c r="H1574" s="6">
        <v>1136.1548556430446</v>
      </c>
      <c r="I1574" s="6">
        <v>10.170603674540683</v>
      </c>
      <c r="J1574" s="5">
        <v>2136</v>
      </c>
    </row>
    <row r="1575" spans="1:10" x14ac:dyDescent="0.25">
      <c r="A1575" t="s">
        <v>79</v>
      </c>
      <c r="B1575" s="5">
        <v>560900.36</v>
      </c>
      <c r="C1575" s="5">
        <v>4127416.21</v>
      </c>
      <c r="D1575" s="5">
        <v>2144.12</v>
      </c>
      <c r="E1575" t="s">
        <v>4</v>
      </c>
      <c r="F1575" t="s">
        <v>7</v>
      </c>
      <c r="G1575" s="6">
        <v>1136.1548556430446</v>
      </c>
      <c r="H1575" s="6">
        <v>1145.01312335958</v>
      </c>
      <c r="I1575" s="6">
        <v>8.8582677165354333</v>
      </c>
      <c r="J1575" s="5">
        <v>2136</v>
      </c>
    </row>
    <row r="1576" spans="1:10" x14ac:dyDescent="0.25">
      <c r="A1576" t="s">
        <v>79</v>
      </c>
      <c r="B1576" s="5">
        <v>560900.36</v>
      </c>
      <c r="C1576" s="5">
        <v>4127416.21</v>
      </c>
      <c r="D1576" s="5">
        <v>2144.12</v>
      </c>
      <c r="E1576" t="s">
        <v>6</v>
      </c>
      <c r="F1576" t="s">
        <v>7</v>
      </c>
      <c r="G1576" s="6">
        <v>1145.01312335958</v>
      </c>
      <c r="H1576" s="6">
        <v>1207.0209973753279</v>
      </c>
      <c r="I1576" s="6">
        <v>62.007874015748023</v>
      </c>
      <c r="J1576" s="5">
        <v>2136</v>
      </c>
    </row>
    <row r="1577" spans="1:10" x14ac:dyDescent="0.25">
      <c r="A1577" t="s">
        <v>79</v>
      </c>
      <c r="B1577" s="5">
        <v>560900.36</v>
      </c>
      <c r="C1577" s="5">
        <v>4127416.21</v>
      </c>
      <c r="D1577" s="5">
        <v>2144.12</v>
      </c>
      <c r="E1577" t="s">
        <v>6</v>
      </c>
      <c r="F1577" t="s">
        <v>7</v>
      </c>
      <c r="G1577" s="6">
        <v>1207.0209973753279</v>
      </c>
      <c r="H1577" s="6">
        <v>1250</v>
      </c>
      <c r="I1577" s="6">
        <v>42.979002624671914</v>
      </c>
      <c r="J1577" s="5">
        <v>2136</v>
      </c>
    </row>
    <row r="1578" spans="1:10" x14ac:dyDescent="0.25">
      <c r="A1578" t="s">
        <v>79</v>
      </c>
      <c r="B1578" s="5">
        <v>560900.36</v>
      </c>
      <c r="C1578" s="5">
        <v>4127416.21</v>
      </c>
      <c r="D1578" s="5">
        <v>2144.12</v>
      </c>
      <c r="E1578" t="s">
        <v>6</v>
      </c>
      <c r="F1578" t="s">
        <v>7</v>
      </c>
      <c r="G1578" s="6">
        <v>1250</v>
      </c>
      <c r="H1578" s="6">
        <v>1345.1443569553805</v>
      </c>
      <c r="I1578" s="6">
        <v>95.144356955380573</v>
      </c>
      <c r="J1578" s="5">
        <v>2136</v>
      </c>
    </row>
    <row r="1579" spans="1:10" x14ac:dyDescent="0.25">
      <c r="A1579" t="s">
        <v>79</v>
      </c>
      <c r="B1579" s="5">
        <v>560900.36</v>
      </c>
      <c r="C1579" s="5">
        <v>4127416.21</v>
      </c>
      <c r="D1579" s="5">
        <v>2144.12</v>
      </c>
      <c r="E1579" t="s">
        <v>6</v>
      </c>
      <c r="F1579" t="s">
        <v>7</v>
      </c>
      <c r="G1579" s="6">
        <v>1345.1443569553805</v>
      </c>
      <c r="H1579" s="6">
        <v>1399.9343832020995</v>
      </c>
      <c r="I1579" s="6">
        <v>54.790026246719158</v>
      </c>
      <c r="J1579" s="5">
        <v>2136</v>
      </c>
    </row>
    <row r="1580" spans="1:10" x14ac:dyDescent="0.25">
      <c r="A1580" t="s">
        <v>79</v>
      </c>
      <c r="B1580" s="5">
        <v>560900.36</v>
      </c>
      <c r="C1580" s="5">
        <v>4127416.21</v>
      </c>
      <c r="D1580" s="5">
        <v>2144.12</v>
      </c>
      <c r="E1580" t="s">
        <v>11</v>
      </c>
      <c r="F1580" t="s">
        <v>12</v>
      </c>
      <c r="G1580" s="6">
        <v>1399.9343832020995</v>
      </c>
      <c r="H1580" s="6">
        <v>1412.073490813648</v>
      </c>
      <c r="I1580" s="6">
        <v>12.139107611548557</v>
      </c>
      <c r="J1580" s="5">
        <v>2136</v>
      </c>
    </row>
    <row r="1581" spans="1:10" x14ac:dyDescent="0.25">
      <c r="A1581" t="s">
        <v>79</v>
      </c>
      <c r="B1581" s="5">
        <v>560900.36</v>
      </c>
      <c r="C1581" s="5">
        <v>4127416.21</v>
      </c>
      <c r="D1581" s="5">
        <v>2144.12</v>
      </c>
      <c r="E1581" t="s">
        <v>11</v>
      </c>
      <c r="F1581" t="s">
        <v>12</v>
      </c>
      <c r="G1581" s="6">
        <v>1412.073490813648</v>
      </c>
      <c r="H1581" s="6">
        <v>1544.9475065616796</v>
      </c>
      <c r="I1581" s="6">
        <v>132.8740157480315</v>
      </c>
      <c r="J1581" s="5">
        <v>2136</v>
      </c>
    </row>
    <row r="1582" spans="1:10" x14ac:dyDescent="0.25">
      <c r="A1582" t="s">
        <v>79</v>
      </c>
      <c r="B1582" s="5">
        <v>560900.36</v>
      </c>
      <c r="C1582" s="5">
        <v>4127416.21</v>
      </c>
      <c r="D1582" s="5">
        <v>2144.12</v>
      </c>
      <c r="E1582" t="s">
        <v>11</v>
      </c>
      <c r="F1582" t="s">
        <v>12</v>
      </c>
      <c r="G1582" s="6">
        <v>1544.9475065616796</v>
      </c>
      <c r="H1582" s="6">
        <v>1669.9475065616798</v>
      </c>
      <c r="I1582" s="6">
        <v>125</v>
      </c>
      <c r="J1582" s="5">
        <v>2136</v>
      </c>
    </row>
    <row r="1583" spans="1:10" x14ac:dyDescent="0.25">
      <c r="A1583" t="s">
        <v>79</v>
      </c>
      <c r="B1583" s="5">
        <v>560900.36</v>
      </c>
      <c r="C1583" s="5">
        <v>4127416.21</v>
      </c>
      <c r="D1583" s="5">
        <v>2144.12</v>
      </c>
      <c r="E1583" t="s">
        <v>9</v>
      </c>
      <c r="F1583" t="s">
        <v>12</v>
      </c>
      <c r="G1583" s="6">
        <v>1669.9475065616798</v>
      </c>
      <c r="H1583" s="6">
        <v>1749.9999999999998</v>
      </c>
      <c r="I1583" s="6">
        <v>80.052493438320198</v>
      </c>
      <c r="J1583" s="5">
        <v>2136</v>
      </c>
    </row>
    <row r="1584" spans="1:10" x14ac:dyDescent="0.25">
      <c r="A1584" t="s">
        <v>79</v>
      </c>
      <c r="B1584" s="5">
        <v>560900.36</v>
      </c>
      <c r="C1584" s="5">
        <v>4127416.21</v>
      </c>
      <c r="D1584" s="5">
        <v>2144.12</v>
      </c>
      <c r="E1584" t="s">
        <v>11</v>
      </c>
      <c r="F1584" t="s">
        <v>39</v>
      </c>
      <c r="G1584" s="6">
        <v>1749.9999999999998</v>
      </c>
      <c r="H1584" s="6">
        <v>1815.9448818897638</v>
      </c>
      <c r="I1584" s="6">
        <v>65.944881889763778</v>
      </c>
      <c r="J1584" s="5">
        <v>2136</v>
      </c>
    </row>
    <row r="1585" spans="1:10" x14ac:dyDescent="0.25">
      <c r="A1585" t="s">
        <v>79</v>
      </c>
      <c r="B1585" s="5">
        <v>560900.36</v>
      </c>
      <c r="C1585" s="5">
        <v>4127416.21</v>
      </c>
      <c r="D1585" s="5">
        <v>2144.12</v>
      </c>
      <c r="E1585" t="s">
        <v>9</v>
      </c>
      <c r="F1585" t="s">
        <v>5</v>
      </c>
      <c r="G1585" s="6">
        <v>1815.9448818897638</v>
      </c>
      <c r="H1585" s="6">
        <v>2145.0131233595798</v>
      </c>
      <c r="I1585" s="6">
        <v>329.06824146981626</v>
      </c>
      <c r="J1585" s="5">
        <v>2136</v>
      </c>
    </row>
    <row r="1586" spans="1:10" x14ac:dyDescent="0.25">
      <c r="A1586" t="s">
        <v>79</v>
      </c>
      <c r="B1586" s="5">
        <v>560900.36</v>
      </c>
      <c r="C1586" s="5">
        <v>4127416.21</v>
      </c>
      <c r="D1586" s="5">
        <v>2144.12</v>
      </c>
      <c r="E1586" t="s">
        <v>9</v>
      </c>
      <c r="F1586" t="s">
        <v>7</v>
      </c>
      <c r="G1586" s="6">
        <v>2145.0131233595798</v>
      </c>
      <c r="H1586" s="6">
        <v>2152.8871391076118</v>
      </c>
      <c r="I1586" s="6">
        <v>7.8740157480314954</v>
      </c>
      <c r="J1586" s="5">
        <v>2136</v>
      </c>
    </row>
    <row r="1587" spans="1:10" x14ac:dyDescent="0.25">
      <c r="A1587" t="s">
        <v>46</v>
      </c>
      <c r="B1587" s="5">
        <v>559100.93999999994</v>
      </c>
      <c r="C1587" s="5">
        <v>4127774.92</v>
      </c>
      <c r="D1587" s="5">
        <v>2110.13</v>
      </c>
      <c r="E1587" t="s">
        <v>4</v>
      </c>
      <c r="F1587" t="s">
        <v>5</v>
      </c>
      <c r="G1587" s="6">
        <v>0</v>
      </c>
      <c r="H1587" s="6">
        <v>29.85564304461942</v>
      </c>
      <c r="I1587" s="6">
        <v>29.85564304461942</v>
      </c>
      <c r="J1587" s="5">
        <v>2226</v>
      </c>
    </row>
    <row r="1588" spans="1:10" x14ac:dyDescent="0.25">
      <c r="A1588" t="s">
        <v>46</v>
      </c>
      <c r="B1588" s="5">
        <v>559100.93999999994</v>
      </c>
      <c r="C1588" s="5">
        <v>4127774.92</v>
      </c>
      <c r="D1588" s="5">
        <v>2110.13</v>
      </c>
      <c r="E1588" t="s">
        <v>4</v>
      </c>
      <c r="F1588" t="s">
        <v>26</v>
      </c>
      <c r="G1588" s="6">
        <v>29.85564304461942</v>
      </c>
      <c r="H1588" s="6">
        <v>57.086614173228341</v>
      </c>
      <c r="I1588" s="6">
        <v>27.230971128608925</v>
      </c>
      <c r="J1588" s="5">
        <v>2226</v>
      </c>
    </row>
    <row r="1589" spans="1:10" x14ac:dyDescent="0.25">
      <c r="A1589" t="s">
        <v>46</v>
      </c>
      <c r="B1589" s="5">
        <v>559100.93999999994</v>
      </c>
      <c r="C1589" s="5">
        <v>4127774.92</v>
      </c>
      <c r="D1589" s="5">
        <v>2110.13</v>
      </c>
      <c r="E1589" t="s">
        <v>4</v>
      </c>
      <c r="F1589" t="s">
        <v>26</v>
      </c>
      <c r="G1589" s="6">
        <v>57.086614173228341</v>
      </c>
      <c r="H1589" s="6">
        <v>89.895013123359576</v>
      </c>
      <c r="I1589" s="6">
        <v>32.808398950131235</v>
      </c>
      <c r="J1589" s="5">
        <v>2226</v>
      </c>
    </row>
    <row r="1590" spans="1:10" x14ac:dyDescent="0.25">
      <c r="A1590" t="s">
        <v>46</v>
      </c>
      <c r="B1590" s="5">
        <v>559100.93999999994</v>
      </c>
      <c r="C1590" s="5">
        <v>4127774.92</v>
      </c>
      <c r="D1590" s="5">
        <v>2110.13</v>
      </c>
      <c r="E1590" t="s">
        <v>4</v>
      </c>
      <c r="F1590" t="s">
        <v>5</v>
      </c>
      <c r="G1590" s="6">
        <v>89.895013123359576</v>
      </c>
      <c r="H1590" s="6">
        <v>100.06561679790026</v>
      </c>
      <c r="I1590" s="6">
        <v>10.170603674540683</v>
      </c>
      <c r="J1590" s="5">
        <v>2226</v>
      </c>
    </row>
    <row r="1591" spans="1:10" x14ac:dyDescent="0.25">
      <c r="A1591" t="s">
        <v>46</v>
      </c>
      <c r="B1591" s="5">
        <v>559100.93999999994</v>
      </c>
      <c r="C1591" s="5">
        <v>4127774.92</v>
      </c>
      <c r="D1591" s="5">
        <v>2110.13</v>
      </c>
      <c r="E1591" t="s">
        <v>4</v>
      </c>
      <c r="F1591" t="s">
        <v>5</v>
      </c>
      <c r="G1591" s="6">
        <v>100.06561679790026</v>
      </c>
      <c r="H1591" s="6">
        <v>149.93438320209975</v>
      </c>
      <c r="I1591" s="6">
        <v>49.868766404199469</v>
      </c>
      <c r="J1591" s="5">
        <v>2226</v>
      </c>
    </row>
    <row r="1592" spans="1:10" x14ac:dyDescent="0.25">
      <c r="A1592" t="s">
        <v>46</v>
      </c>
      <c r="B1592" s="5">
        <v>559100.93999999994</v>
      </c>
      <c r="C1592" s="5">
        <v>4127774.92</v>
      </c>
      <c r="D1592" s="5">
        <v>2110.13</v>
      </c>
      <c r="E1592" t="s">
        <v>4</v>
      </c>
      <c r="F1592" t="s">
        <v>5</v>
      </c>
      <c r="G1592" s="6">
        <v>149.93438320209975</v>
      </c>
      <c r="H1592" s="6">
        <v>183.07086614173227</v>
      </c>
      <c r="I1592" s="6">
        <v>33.136482939632543</v>
      </c>
      <c r="J1592" s="5">
        <v>2226</v>
      </c>
    </row>
    <row r="1593" spans="1:10" x14ac:dyDescent="0.25">
      <c r="A1593" t="s">
        <v>46</v>
      </c>
      <c r="B1593" s="5">
        <v>559100.93999999994</v>
      </c>
      <c r="C1593" s="5">
        <v>4127774.92</v>
      </c>
      <c r="D1593" s="5">
        <v>2110.13</v>
      </c>
      <c r="E1593" t="s">
        <v>4</v>
      </c>
      <c r="F1593" t="s">
        <v>7</v>
      </c>
      <c r="G1593" s="6">
        <v>183.07086614173227</v>
      </c>
      <c r="H1593" s="6">
        <v>193.89763779527559</v>
      </c>
      <c r="I1593" s="6">
        <v>10.826771653543306</v>
      </c>
      <c r="J1593" s="5">
        <v>2226</v>
      </c>
    </row>
    <row r="1594" spans="1:10" x14ac:dyDescent="0.25">
      <c r="A1594" t="s">
        <v>46</v>
      </c>
      <c r="B1594" s="5">
        <v>559100.93999999994</v>
      </c>
      <c r="C1594" s="5">
        <v>4127774.92</v>
      </c>
      <c r="D1594" s="5">
        <v>2110.13</v>
      </c>
      <c r="E1594" t="s">
        <v>6</v>
      </c>
      <c r="F1594" t="s">
        <v>7</v>
      </c>
      <c r="G1594" s="6">
        <v>193.89763779527559</v>
      </c>
      <c r="H1594" s="6">
        <v>198.16272965879264</v>
      </c>
      <c r="I1594" s="6">
        <v>4.2650918635170605</v>
      </c>
      <c r="J1594" s="5">
        <v>2226</v>
      </c>
    </row>
    <row r="1595" spans="1:10" x14ac:dyDescent="0.25">
      <c r="A1595" t="s">
        <v>46</v>
      </c>
      <c r="B1595" s="5">
        <v>559100.93999999994</v>
      </c>
      <c r="C1595" s="5">
        <v>4127774.92</v>
      </c>
      <c r="D1595" s="5">
        <v>2110.13</v>
      </c>
      <c r="E1595" t="s">
        <v>6</v>
      </c>
      <c r="F1595" t="s">
        <v>7</v>
      </c>
      <c r="G1595" s="6">
        <v>198.16272965879264</v>
      </c>
      <c r="H1595" s="6">
        <v>244.09448818897638</v>
      </c>
      <c r="I1595" s="6">
        <v>45.931758530183721</v>
      </c>
      <c r="J1595" s="5">
        <v>2226</v>
      </c>
    </row>
    <row r="1596" spans="1:10" x14ac:dyDescent="0.25">
      <c r="A1596" t="s">
        <v>46</v>
      </c>
      <c r="B1596" s="5">
        <v>559100.93999999994</v>
      </c>
      <c r="C1596" s="5">
        <v>4127774.92</v>
      </c>
      <c r="D1596" s="5">
        <v>2110.13</v>
      </c>
      <c r="E1596" t="s">
        <v>4</v>
      </c>
      <c r="F1596" t="s">
        <v>7</v>
      </c>
      <c r="G1596" s="6">
        <v>244.09448818897638</v>
      </c>
      <c r="H1596" s="6">
        <v>251.96850393700785</v>
      </c>
      <c r="I1596" s="6">
        <v>7.8740157480314954</v>
      </c>
      <c r="J1596" s="5">
        <v>2226</v>
      </c>
    </row>
    <row r="1597" spans="1:10" x14ac:dyDescent="0.25">
      <c r="A1597" t="s">
        <v>46</v>
      </c>
      <c r="B1597" s="5">
        <v>559100.93999999994</v>
      </c>
      <c r="C1597" s="5">
        <v>4127774.92</v>
      </c>
      <c r="D1597" s="5">
        <v>2110.13</v>
      </c>
      <c r="E1597" t="s">
        <v>4</v>
      </c>
      <c r="F1597" t="s">
        <v>26</v>
      </c>
      <c r="G1597" s="6">
        <v>251.96850393700785</v>
      </c>
      <c r="H1597" s="6">
        <v>266.07611548556429</v>
      </c>
      <c r="I1597" s="6">
        <v>14.107611548556429</v>
      </c>
      <c r="J1597" s="5">
        <v>2226</v>
      </c>
    </row>
    <row r="1598" spans="1:10" x14ac:dyDescent="0.25">
      <c r="A1598" t="s">
        <v>46</v>
      </c>
      <c r="B1598" s="5">
        <v>559100.93999999994</v>
      </c>
      <c r="C1598" s="5">
        <v>4127774.92</v>
      </c>
      <c r="D1598" s="5">
        <v>2110.13</v>
      </c>
      <c r="E1598" t="s">
        <v>4</v>
      </c>
      <c r="F1598" t="s">
        <v>5</v>
      </c>
      <c r="G1598" s="6">
        <v>266.07611548556429</v>
      </c>
      <c r="H1598" s="6">
        <v>324.14698162729655</v>
      </c>
      <c r="I1598" s="6">
        <v>58.070866141732282</v>
      </c>
      <c r="J1598" s="5">
        <v>2226</v>
      </c>
    </row>
    <row r="1599" spans="1:10" x14ac:dyDescent="0.25">
      <c r="A1599" t="s">
        <v>46</v>
      </c>
      <c r="B1599" s="5">
        <v>559100.93999999994</v>
      </c>
      <c r="C1599" s="5">
        <v>4127774.92</v>
      </c>
      <c r="D1599" s="5">
        <v>2110.13</v>
      </c>
      <c r="E1599" t="s">
        <v>4</v>
      </c>
      <c r="F1599" t="s">
        <v>5</v>
      </c>
      <c r="G1599" s="6">
        <v>324.14698162729655</v>
      </c>
      <c r="H1599" s="6">
        <v>970.14435695538054</v>
      </c>
      <c r="I1599" s="6">
        <v>645.99737532808399</v>
      </c>
      <c r="J1599" s="5">
        <v>2226</v>
      </c>
    </row>
    <row r="1600" spans="1:10" x14ac:dyDescent="0.25">
      <c r="A1600" t="s">
        <v>46</v>
      </c>
      <c r="B1600" s="5">
        <v>559100.93999999994</v>
      </c>
      <c r="C1600" s="5">
        <v>4127774.92</v>
      </c>
      <c r="D1600" s="5">
        <v>2110.13</v>
      </c>
      <c r="E1600" t="s">
        <v>4</v>
      </c>
      <c r="F1600" t="s">
        <v>7</v>
      </c>
      <c r="G1600" s="6">
        <v>970.14435695538054</v>
      </c>
      <c r="H1600" s="6">
        <v>979.98687664041984</v>
      </c>
      <c r="I1600" s="6">
        <v>9.8425196850393704</v>
      </c>
      <c r="J1600" s="5">
        <v>2226</v>
      </c>
    </row>
    <row r="1601" spans="1:10" x14ac:dyDescent="0.25">
      <c r="A1601" t="s">
        <v>46</v>
      </c>
      <c r="B1601" s="5">
        <v>559100.93999999994</v>
      </c>
      <c r="C1601" s="5">
        <v>4127774.92</v>
      </c>
      <c r="D1601" s="5">
        <v>2110.13</v>
      </c>
      <c r="E1601" t="s">
        <v>4</v>
      </c>
      <c r="F1601" t="s">
        <v>7</v>
      </c>
      <c r="G1601" s="6">
        <v>979.98687664041984</v>
      </c>
      <c r="H1601" s="6">
        <v>990.15748031496059</v>
      </c>
      <c r="I1601" s="6">
        <v>10.170603674540683</v>
      </c>
      <c r="J1601" s="5">
        <v>2226</v>
      </c>
    </row>
    <row r="1602" spans="1:10" x14ac:dyDescent="0.25">
      <c r="A1602" t="s">
        <v>46</v>
      </c>
      <c r="B1602" s="5">
        <v>559100.93999999994</v>
      </c>
      <c r="C1602" s="5">
        <v>4127774.92</v>
      </c>
      <c r="D1602" s="5">
        <v>2110.13</v>
      </c>
      <c r="E1602" t="s">
        <v>6</v>
      </c>
      <c r="F1602" t="s">
        <v>7</v>
      </c>
      <c r="G1602" s="6">
        <v>990.15748031496059</v>
      </c>
      <c r="H1602" s="6">
        <v>1040.0262467191601</v>
      </c>
      <c r="I1602" s="6">
        <v>49.868766404199469</v>
      </c>
      <c r="J1602" s="5">
        <v>2226</v>
      </c>
    </row>
    <row r="1603" spans="1:10" x14ac:dyDescent="0.25">
      <c r="A1603" t="s">
        <v>46</v>
      </c>
      <c r="B1603" s="5">
        <v>559100.93999999994</v>
      </c>
      <c r="C1603" s="5">
        <v>4127774.92</v>
      </c>
      <c r="D1603" s="5">
        <v>2110.13</v>
      </c>
      <c r="E1603" t="s">
        <v>9</v>
      </c>
      <c r="F1603" t="s">
        <v>5</v>
      </c>
      <c r="G1603" s="6">
        <v>1040.0262467191601</v>
      </c>
      <c r="H1603" s="6">
        <v>1160.1049868766404</v>
      </c>
      <c r="I1603" s="6">
        <v>120.07874015748031</v>
      </c>
      <c r="J1603" s="5">
        <v>2226</v>
      </c>
    </row>
    <row r="1604" spans="1:10" x14ac:dyDescent="0.25">
      <c r="A1604" t="s">
        <v>46</v>
      </c>
      <c r="B1604" s="5">
        <v>559100.93999999994</v>
      </c>
      <c r="C1604" s="5">
        <v>4127774.92</v>
      </c>
      <c r="D1604" s="5">
        <v>2110.13</v>
      </c>
      <c r="E1604" t="s">
        <v>6</v>
      </c>
      <c r="F1604" t="s">
        <v>7</v>
      </c>
      <c r="G1604" s="6">
        <v>1160.1049868766404</v>
      </c>
      <c r="H1604" s="6">
        <v>1169.9475065616798</v>
      </c>
      <c r="I1604" s="6">
        <v>9.8425196850393704</v>
      </c>
      <c r="J1604" s="5">
        <v>2226</v>
      </c>
    </row>
    <row r="1605" spans="1:10" x14ac:dyDescent="0.25">
      <c r="A1605" t="s">
        <v>46</v>
      </c>
      <c r="B1605" s="5">
        <v>559100.93999999994</v>
      </c>
      <c r="C1605" s="5">
        <v>4127774.92</v>
      </c>
      <c r="D1605" s="5">
        <v>2110.13</v>
      </c>
      <c r="E1605" t="s">
        <v>6</v>
      </c>
      <c r="F1605" t="s">
        <v>7</v>
      </c>
      <c r="G1605" s="6">
        <v>1169.9475065616798</v>
      </c>
      <c r="H1605" s="6">
        <v>1205.0524934383202</v>
      </c>
      <c r="I1605" s="6">
        <v>35.104986876640417</v>
      </c>
      <c r="J1605" s="5">
        <v>2226</v>
      </c>
    </row>
    <row r="1606" spans="1:10" x14ac:dyDescent="0.25">
      <c r="A1606" t="s">
        <v>46</v>
      </c>
      <c r="B1606" s="5">
        <v>559100.93999999994</v>
      </c>
      <c r="C1606" s="5">
        <v>4127774.92</v>
      </c>
      <c r="D1606" s="5">
        <v>2110.13</v>
      </c>
      <c r="E1606" t="s">
        <v>6</v>
      </c>
      <c r="F1606" t="s">
        <v>7</v>
      </c>
      <c r="G1606" s="6">
        <v>1205.0524934383202</v>
      </c>
      <c r="H1606" s="6">
        <v>1279.8556430446195</v>
      </c>
      <c r="I1606" s="6">
        <v>74.803149606299215</v>
      </c>
      <c r="J1606" s="5">
        <v>2226</v>
      </c>
    </row>
    <row r="1607" spans="1:10" x14ac:dyDescent="0.25">
      <c r="A1607" t="s">
        <v>46</v>
      </c>
      <c r="B1607" s="5">
        <v>559100.93999999994</v>
      </c>
      <c r="C1607" s="5">
        <v>4127774.92</v>
      </c>
      <c r="D1607" s="5">
        <v>2110.13</v>
      </c>
      <c r="E1607" t="s">
        <v>6</v>
      </c>
      <c r="F1607" t="s">
        <v>7</v>
      </c>
      <c r="G1607" s="6">
        <v>1279.8556430446195</v>
      </c>
      <c r="H1607" s="6">
        <v>1319.8818897637796</v>
      </c>
      <c r="I1607" s="6">
        <v>40.026246719160099</v>
      </c>
      <c r="J1607" s="5">
        <v>2226</v>
      </c>
    </row>
    <row r="1608" spans="1:10" x14ac:dyDescent="0.25">
      <c r="A1608" t="s">
        <v>46</v>
      </c>
      <c r="B1608" s="5">
        <v>559100.93999999994</v>
      </c>
      <c r="C1608" s="5">
        <v>4127774.92</v>
      </c>
      <c r="D1608" s="5">
        <v>2110.13</v>
      </c>
      <c r="E1608" t="s">
        <v>9</v>
      </c>
      <c r="F1608" t="s">
        <v>5</v>
      </c>
      <c r="G1608" s="6">
        <v>1319.8818897637796</v>
      </c>
      <c r="H1608" s="6">
        <v>1379.9212598425197</v>
      </c>
      <c r="I1608" s="6">
        <v>60.039370078740156</v>
      </c>
      <c r="J1608" s="5">
        <v>2226</v>
      </c>
    </row>
    <row r="1609" spans="1:10" x14ac:dyDescent="0.25">
      <c r="A1609" t="s">
        <v>46</v>
      </c>
      <c r="B1609" s="5">
        <v>559100.93999999994</v>
      </c>
      <c r="C1609" s="5">
        <v>4127774.92</v>
      </c>
      <c r="D1609" s="5">
        <v>2110.13</v>
      </c>
      <c r="E1609" t="s">
        <v>6</v>
      </c>
      <c r="F1609" t="s">
        <v>7</v>
      </c>
      <c r="G1609" s="6">
        <v>1379.9212598425197</v>
      </c>
      <c r="H1609" s="6">
        <v>1390.0918635170603</v>
      </c>
      <c r="I1609" s="6">
        <v>10.170603674540683</v>
      </c>
      <c r="J1609" s="5">
        <v>2226</v>
      </c>
    </row>
    <row r="1610" spans="1:10" x14ac:dyDescent="0.25">
      <c r="A1610" t="s">
        <v>46</v>
      </c>
      <c r="B1610" s="5">
        <v>559100.93999999994</v>
      </c>
      <c r="C1610" s="5">
        <v>4127774.92</v>
      </c>
      <c r="D1610" s="5">
        <v>2110.13</v>
      </c>
      <c r="E1610" t="s">
        <v>9</v>
      </c>
      <c r="F1610" t="s">
        <v>5</v>
      </c>
      <c r="G1610" s="6">
        <v>1390.0918635170603</v>
      </c>
      <c r="H1610" s="6">
        <v>1439.9606299212596</v>
      </c>
      <c r="I1610" s="6">
        <v>49.868766404199469</v>
      </c>
      <c r="J1610" s="5">
        <v>2226</v>
      </c>
    </row>
    <row r="1611" spans="1:10" x14ac:dyDescent="0.25">
      <c r="A1611" t="s">
        <v>46</v>
      </c>
      <c r="B1611" s="5">
        <v>559100.93999999994</v>
      </c>
      <c r="C1611" s="5">
        <v>4127774.92</v>
      </c>
      <c r="D1611" s="5">
        <v>2110.13</v>
      </c>
      <c r="E1611" t="s">
        <v>6</v>
      </c>
      <c r="F1611" t="s">
        <v>7</v>
      </c>
      <c r="G1611" s="6">
        <v>1439.9606299212596</v>
      </c>
      <c r="H1611" s="6">
        <v>1450.1312335958005</v>
      </c>
      <c r="I1611" s="6">
        <v>10.170603674540683</v>
      </c>
      <c r="J1611" s="5">
        <v>2226</v>
      </c>
    </row>
    <row r="1612" spans="1:10" x14ac:dyDescent="0.25">
      <c r="A1612" t="s">
        <v>46</v>
      </c>
      <c r="B1612" s="5">
        <v>559100.93999999994</v>
      </c>
      <c r="C1612" s="5">
        <v>4127774.92</v>
      </c>
      <c r="D1612" s="5">
        <v>2110.13</v>
      </c>
      <c r="E1612" t="s">
        <v>9</v>
      </c>
      <c r="F1612" t="s">
        <v>5</v>
      </c>
      <c r="G1612" s="6">
        <v>1450.1312335958005</v>
      </c>
      <c r="H1612" s="6">
        <v>1490.1574803149606</v>
      </c>
      <c r="I1612" s="6">
        <v>40.026246719160099</v>
      </c>
      <c r="J1612" s="5">
        <v>2226</v>
      </c>
    </row>
    <row r="1613" spans="1:10" x14ac:dyDescent="0.25">
      <c r="A1613" t="s">
        <v>46</v>
      </c>
      <c r="B1613" s="5">
        <v>559100.93999999994</v>
      </c>
      <c r="C1613" s="5">
        <v>4127774.92</v>
      </c>
      <c r="D1613" s="5">
        <v>2110.13</v>
      </c>
      <c r="E1613" t="s">
        <v>6</v>
      </c>
      <c r="F1613" t="s">
        <v>7</v>
      </c>
      <c r="G1613" s="6">
        <v>1490.1574803149606</v>
      </c>
      <c r="H1613" s="6">
        <v>1500</v>
      </c>
      <c r="I1613" s="6">
        <v>9.8425196850393704</v>
      </c>
      <c r="J1613" s="5">
        <v>2226</v>
      </c>
    </row>
    <row r="1614" spans="1:10" x14ac:dyDescent="0.25">
      <c r="A1614" t="s">
        <v>46</v>
      </c>
      <c r="B1614" s="5">
        <v>559100.93999999994</v>
      </c>
      <c r="C1614" s="5">
        <v>4127774.92</v>
      </c>
      <c r="D1614" s="5">
        <v>2110.13</v>
      </c>
      <c r="E1614" t="s">
        <v>9</v>
      </c>
      <c r="F1614" t="s">
        <v>5</v>
      </c>
      <c r="G1614" s="6">
        <v>1500</v>
      </c>
      <c r="H1614" s="6">
        <v>1520.01312335958</v>
      </c>
      <c r="I1614" s="6">
        <v>20.01312335958005</v>
      </c>
      <c r="J1614" s="5">
        <v>2226</v>
      </c>
    </row>
    <row r="1615" spans="1:10" x14ac:dyDescent="0.25">
      <c r="A1615" t="s">
        <v>46</v>
      </c>
      <c r="B1615" s="5">
        <v>559100.93999999994</v>
      </c>
      <c r="C1615" s="5">
        <v>4127774.92</v>
      </c>
      <c r="D1615" s="5">
        <v>2110.13</v>
      </c>
      <c r="E1615" t="s">
        <v>6</v>
      </c>
      <c r="F1615" t="s">
        <v>7</v>
      </c>
      <c r="G1615" s="6">
        <v>1520.01312335958</v>
      </c>
      <c r="H1615" s="6">
        <v>1649.9343832020995</v>
      </c>
      <c r="I1615" s="6">
        <v>129.92125984251967</v>
      </c>
      <c r="J1615" s="5">
        <v>2226</v>
      </c>
    </row>
    <row r="1616" spans="1:10" x14ac:dyDescent="0.25">
      <c r="A1616" t="s">
        <v>46</v>
      </c>
      <c r="B1616" s="5">
        <v>559100.93999999994</v>
      </c>
      <c r="C1616" s="5">
        <v>4127774.92</v>
      </c>
      <c r="D1616" s="5">
        <v>2110.13</v>
      </c>
      <c r="E1616" t="s">
        <v>6</v>
      </c>
      <c r="F1616" t="s">
        <v>7</v>
      </c>
      <c r="G1616" s="6">
        <v>1649.9343832020995</v>
      </c>
      <c r="H1616" s="6">
        <v>1709.9737532808399</v>
      </c>
      <c r="I1616" s="6">
        <v>60.039370078740156</v>
      </c>
      <c r="J1616" s="5">
        <v>2226</v>
      </c>
    </row>
    <row r="1617" spans="1:10" x14ac:dyDescent="0.25">
      <c r="A1617" t="s">
        <v>46</v>
      </c>
      <c r="B1617" s="5">
        <v>559100.93999999994</v>
      </c>
      <c r="C1617" s="5">
        <v>4127774.92</v>
      </c>
      <c r="D1617" s="5">
        <v>2110.13</v>
      </c>
      <c r="E1617" t="s">
        <v>11</v>
      </c>
      <c r="F1617" t="s">
        <v>18</v>
      </c>
      <c r="G1617" s="6">
        <v>1709.9737532808399</v>
      </c>
      <c r="H1617" s="6">
        <v>1740.1574803149604</v>
      </c>
      <c r="I1617" s="6">
        <v>30.183727034120732</v>
      </c>
      <c r="J1617" s="5">
        <v>2226</v>
      </c>
    </row>
    <row r="1618" spans="1:10" x14ac:dyDescent="0.25">
      <c r="A1618" t="s">
        <v>46</v>
      </c>
      <c r="B1618" s="5">
        <v>559100.93999999994</v>
      </c>
      <c r="C1618" s="5">
        <v>4127774.92</v>
      </c>
      <c r="D1618" s="5">
        <v>2110.13</v>
      </c>
      <c r="E1618" t="s">
        <v>11</v>
      </c>
      <c r="F1618" t="s">
        <v>18</v>
      </c>
      <c r="G1618" s="6">
        <v>1740.1574803149604</v>
      </c>
      <c r="H1618" s="6">
        <v>1859.9081364829394</v>
      </c>
      <c r="I1618" s="6">
        <v>119.750656167979</v>
      </c>
      <c r="J1618" s="5">
        <v>2226</v>
      </c>
    </row>
    <row r="1619" spans="1:10" x14ac:dyDescent="0.25">
      <c r="A1619" t="s">
        <v>46</v>
      </c>
      <c r="B1619" s="5">
        <v>559100.93999999994</v>
      </c>
      <c r="C1619" s="5">
        <v>4127774.92</v>
      </c>
      <c r="D1619" s="5">
        <v>2110.13</v>
      </c>
      <c r="E1619" t="s">
        <v>11</v>
      </c>
      <c r="F1619" t="s">
        <v>18</v>
      </c>
      <c r="G1619" s="6">
        <v>1859.9081364829394</v>
      </c>
      <c r="H1619" s="6">
        <v>1872.0472440944882</v>
      </c>
      <c r="I1619" s="6">
        <v>12.139107611548557</v>
      </c>
      <c r="J1619" s="5">
        <v>2226</v>
      </c>
    </row>
    <row r="1620" spans="1:10" x14ac:dyDescent="0.25">
      <c r="A1620" t="s">
        <v>46</v>
      </c>
      <c r="B1620" s="5">
        <v>559100.93999999994</v>
      </c>
      <c r="C1620" s="5">
        <v>4127774.92</v>
      </c>
      <c r="D1620" s="5">
        <v>2110.13</v>
      </c>
      <c r="E1620" t="s">
        <v>9</v>
      </c>
      <c r="F1620" t="s">
        <v>24</v>
      </c>
      <c r="G1620" s="6">
        <v>1872.0472440944882</v>
      </c>
      <c r="H1620" s="6">
        <v>1899.9343832020998</v>
      </c>
      <c r="I1620" s="6">
        <v>27.887139107611546</v>
      </c>
      <c r="J1620" s="5">
        <v>2226</v>
      </c>
    </row>
    <row r="1621" spans="1:10" x14ac:dyDescent="0.25">
      <c r="A1621" t="s">
        <v>46</v>
      </c>
      <c r="B1621" s="5">
        <v>559100.93999999994</v>
      </c>
      <c r="C1621" s="5">
        <v>4127774.92</v>
      </c>
      <c r="D1621" s="5">
        <v>2110.13</v>
      </c>
      <c r="E1621" t="s">
        <v>11</v>
      </c>
      <c r="F1621" t="s">
        <v>24</v>
      </c>
      <c r="G1621" s="6">
        <v>1899.9343832020998</v>
      </c>
      <c r="H1621" s="6">
        <v>1924.8687664041995</v>
      </c>
      <c r="I1621" s="6">
        <v>24.934383202099735</v>
      </c>
      <c r="J1621" s="5">
        <v>2226</v>
      </c>
    </row>
    <row r="1622" spans="1:10" x14ac:dyDescent="0.25">
      <c r="A1622" t="s">
        <v>46</v>
      </c>
      <c r="B1622" s="5">
        <v>559100.93999999994</v>
      </c>
      <c r="C1622" s="5">
        <v>4127774.92</v>
      </c>
      <c r="D1622" s="5">
        <v>2110.13</v>
      </c>
      <c r="E1622" t="s">
        <v>11</v>
      </c>
      <c r="F1622" t="s">
        <v>18</v>
      </c>
      <c r="G1622" s="6">
        <v>1924.8687664041995</v>
      </c>
      <c r="H1622" s="6">
        <v>1930.1181102362202</v>
      </c>
      <c r="I1622" s="6">
        <v>5.2493438320209975</v>
      </c>
      <c r="J1622" s="5">
        <v>2226</v>
      </c>
    </row>
    <row r="1623" spans="1:10" x14ac:dyDescent="0.25">
      <c r="A1623" t="s">
        <v>46</v>
      </c>
      <c r="B1623" s="5">
        <v>559100.93999999994</v>
      </c>
      <c r="C1623" s="5">
        <v>4127774.92</v>
      </c>
      <c r="D1623" s="5">
        <v>2110.13</v>
      </c>
      <c r="E1623" t="s">
        <v>9</v>
      </c>
      <c r="F1623" t="s">
        <v>5</v>
      </c>
      <c r="G1623" s="6">
        <v>1930.1181102362202</v>
      </c>
      <c r="H1623" s="6">
        <v>2054.1338582677167</v>
      </c>
      <c r="I1623" s="6">
        <v>124.01574803149605</v>
      </c>
      <c r="J1623" s="5">
        <v>2226</v>
      </c>
    </row>
    <row r="1624" spans="1:10" x14ac:dyDescent="0.25">
      <c r="A1624" t="s">
        <v>46</v>
      </c>
      <c r="B1624" s="5">
        <v>559100.93999999994</v>
      </c>
      <c r="C1624" s="5">
        <v>4127774.92</v>
      </c>
      <c r="D1624" s="5">
        <v>2110.13</v>
      </c>
      <c r="E1624" t="s">
        <v>11</v>
      </c>
      <c r="F1624" t="s">
        <v>18</v>
      </c>
      <c r="G1624" s="6">
        <v>2054.1338582677167</v>
      </c>
      <c r="H1624" s="6">
        <v>2529.8556430446192</v>
      </c>
      <c r="I1624" s="6">
        <v>475.72178477690284</v>
      </c>
      <c r="J1624" s="5">
        <v>2226</v>
      </c>
    </row>
    <row r="1625" spans="1:10" x14ac:dyDescent="0.25">
      <c r="A1625" t="s">
        <v>46</v>
      </c>
      <c r="B1625" s="5">
        <v>559100.93999999994</v>
      </c>
      <c r="C1625" s="5">
        <v>4127774.92</v>
      </c>
      <c r="D1625" s="5">
        <v>2110.13</v>
      </c>
      <c r="E1625" t="s">
        <v>11</v>
      </c>
      <c r="F1625" t="s">
        <v>18</v>
      </c>
      <c r="G1625" s="6">
        <v>2529.8556430446192</v>
      </c>
      <c r="H1625" s="6">
        <v>2620.0787401574803</v>
      </c>
      <c r="I1625" s="6">
        <v>90.223097112860884</v>
      </c>
      <c r="J1625" s="5">
        <v>2226</v>
      </c>
    </row>
    <row r="1626" spans="1:10" x14ac:dyDescent="0.25">
      <c r="A1626" t="s">
        <v>46</v>
      </c>
      <c r="B1626" s="5">
        <v>559100.93999999994</v>
      </c>
      <c r="C1626" s="5">
        <v>4127774.92</v>
      </c>
      <c r="D1626" s="5">
        <v>2110.13</v>
      </c>
      <c r="E1626" t="s">
        <v>11</v>
      </c>
      <c r="F1626" t="s">
        <v>18</v>
      </c>
      <c r="G1626" s="6">
        <v>2620.0787401574803</v>
      </c>
      <c r="H1626" s="6">
        <v>2640.0918635170606</v>
      </c>
      <c r="I1626" s="6">
        <v>20.01312335958005</v>
      </c>
      <c r="J1626" s="5">
        <v>2226</v>
      </c>
    </row>
    <row r="1627" spans="1:10" x14ac:dyDescent="0.25">
      <c r="A1627" t="s">
        <v>46</v>
      </c>
      <c r="B1627" s="5">
        <v>559100.93999999994</v>
      </c>
      <c r="C1627" s="5">
        <v>4127774.92</v>
      </c>
      <c r="D1627" s="5">
        <v>2110.13</v>
      </c>
      <c r="E1627" t="s">
        <v>9</v>
      </c>
      <c r="F1627" t="s">
        <v>5</v>
      </c>
      <c r="G1627" s="6">
        <v>2640.0918635170606</v>
      </c>
      <c r="H1627" s="6">
        <v>2710.9580052493434</v>
      </c>
      <c r="I1627" s="6">
        <v>70.866141732283467</v>
      </c>
      <c r="J1627" s="5">
        <v>2226</v>
      </c>
    </row>
    <row r="1628" spans="1:10" x14ac:dyDescent="0.25">
      <c r="A1628" t="s">
        <v>46</v>
      </c>
      <c r="B1628" s="5">
        <v>559100.93999999994</v>
      </c>
      <c r="C1628" s="5">
        <v>4127774.92</v>
      </c>
      <c r="D1628" s="5">
        <v>2110.13</v>
      </c>
      <c r="E1628" t="s">
        <v>11</v>
      </c>
      <c r="F1628" t="s">
        <v>18</v>
      </c>
      <c r="G1628" s="6">
        <v>2710.9580052493434</v>
      </c>
      <c r="H1628" s="6">
        <v>2933.070866141732</v>
      </c>
      <c r="I1628" s="6">
        <v>222.11286089238845</v>
      </c>
      <c r="J1628" s="5">
        <v>2226</v>
      </c>
    </row>
    <row r="1629" spans="1:10" x14ac:dyDescent="0.25">
      <c r="A1629" t="s">
        <v>46</v>
      </c>
      <c r="B1629" s="5">
        <v>559100.93999999994</v>
      </c>
      <c r="C1629" s="5">
        <v>4127774.92</v>
      </c>
      <c r="D1629" s="5">
        <v>2110.13</v>
      </c>
      <c r="E1629" t="s">
        <v>4</v>
      </c>
      <c r="F1629" t="s">
        <v>5</v>
      </c>
      <c r="G1629" s="6">
        <v>2933.070866141732</v>
      </c>
      <c r="H1629" s="6">
        <v>3580.0524934383202</v>
      </c>
      <c r="I1629" s="6">
        <v>646.98162729658782</v>
      </c>
      <c r="J1629" s="5">
        <v>2226</v>
      </c>
    </row>
    <row r="1630" spans="1:10" x14ac:dyDescent="0.25">
      <c r="A1630" t="s">
        <v>46</v>
      </c>
      <c r="B1630" s="5">
        <v>559100.93999999994</v>
      </c>
      <c r="C1630" s="5">
        <v>4127774.92</v>
      </c>
      <c r="D1630" s="5">
        <v>2110.13</v>
      </c>
      <c r="E1630" t="s">
        <v>11</v>
      </c>
      <c r="F1630" t="s">
        <v>12</v>
      </c>
      <c r="G1630" s="6">
        <v>3580.0524934383202</v>
      </c>
      <c r="H1630" s="6">
        <v>3709.9737532808394</v>
      </c>
      <c r="I1630" s="6">
        <v>129.92125984251967</v>
      </c>
      <c r="J1630" s="5">
        <v>2226</v>
      </c>
    </row>
    <row r="1631" spans="1:10" x14ac:dyDescent="0.25">
      <c r="A1631" t="s">
        <v>46</v>
      </c>
      <c r="B1631" s="5">
        <v>559100.93999999994</v>
      </c>
      <c r="C1631" s="5">
        <v>4127774.92</v>
      </c>
      <c r="D1631" s="5">
        <v>2110.13</v>
      </c>
      <c r="E1631" t="s">
        <v>4</v>
      </c>
      <c r="F1631" t="s">
        <v>5</v>
      </c>
      <c r="G1631" s="6">
        <v>3709.9737532808394</v>
      </c>
      <c r="H1631" s="6">
        <v>3930.1181102362207</v>
      </c>
      <c r="I1631" s="6">
        <v>220.14435695538054</v>
      </c>
      <c r="J1631" s="5">
        <v>2226</v>
      </c>
    </row>
    <row r="1632" spans="1:10" x14ac:dyDescent="0.25">
      <c r="A1632" t="s">
        <v>46</v>
      </c>
      <c r="B1632" s="5">
        <v>559100.93999999994</v>
      </c>
      <c r="C1632" s="5">
        <v>4127774.92</v>
      </c>
      <c r="D1632" s="5">
        <v>2110.13</v>
      </c>
      <c r="E1632" t="s">
        <v>11</v>
      </c>
      <c r="F1632" t="s">
        <v>12</v>
      </c>
      <c r="G1632" s="6">
        <v>3930.1181102362207</v>
      </c>
      <c r="H1632" s="6">
        <v>3939.9606299212601</v>
      </c>
      <c r="I1632" s="6">
        <v>9.8425196850393704</v>
      </c>
      <c r="J1632" s="5">
        <v>2226</v>
      </c>
    </row>
    <row r="1633" spans="1:10" x14ac:dyDescent="0.25">
      <c r="A1633" t="s">
        <v>46</v>
      </c>
      <c r="B1633" s="5">
        <v>559100.93999999994</v>
      </c>
      <c r="C1633" s="5">
        <v>4127774.92</v>
      </c>
      <c r="D1633" s="5">
        <v>2110.13</v>
      </c>
      <c r="E1633" t="s">
        <v>11</v>
      </c>
      <c r="F1633" t="s">
        <v>23</v>
      </c>
      <c r="G1633" s="6">
        <v>3939.9606299212601</v>
      </c>
      <c r="H1633" s="6">
        <v>4009.8425196850394</v>
      </c>
      <c r="I1633" s="6">
        <v>69.881889763779526</v>
      </c>
      <c r="J1633" s="5">
        <v>2226</v>
      </c>
    </row>
    <row r="1634" spans="1:10" x14ac:dyDescent="0.25">
      <c r="A1634" t="s">
        <v>46</v>
      </c>
      <c r="B1634" s="5">
        <v>559100.93999999994</v>
      </c>
      <c r="C1634" s="5">
        <v>4127774.92</v>
      </c>
      <c r="D1634" s="5">
        <v>2110.13</v>
      </c>
      <c r="E1634" t="s">
        <v>11</v>
      </c>
      <c r="F1634" t="s">
        <v>23</v>
      </c>
      <c r="G1634" s="6">
        <v>4009.8425196850394</v>
      </c>
      <c r="H1634" s="6">
        <v>4069.8818897637793</v>
      </c>
      <c r="I1634" s="6">
        <v>60.039370078740156</v>
      </c>
      <c r="J1634" s="5">
        <v>2226</v>
      </c>
    </row>
    <row r="1635" spans="1:10" x14ac:dyDescent="0.25">
      <c r="A1635" t="s">
        <v>46</v>
      </c>
      <c r="B1635" s="5">
        <v>559100.93999999994</v>
      </c>
      <c r="C1635" s="5">
        <v>4127774.92</v>
      </c>
      <c r="D1635" s="5">
        <v>2110.13</v>
      </c>
      <c r="E1635" t="s">
        <v>11</v>
      </c>
      <c r="F1635" t="s">
        <v>23</v>
      </c>
      <c r="G1635" s="6">
        <v>4069.8818897637793</v>
      </c>
      <c r="H1635" s="6">
        <v>4120.0787401574798</v>
      </c>
      <c r="I1635" s="6">
        <v>50.196850393700785</v>
      </c>
      <c r="J1635" s="5">
        <v>2226</v>
      </c>
    </row>
    <row r="1636" spans="1:10" x14ac:dyDescent="0.25">
      <c r="A1636" t="s">
        <v>46</v>
      </c>
      <c r="B1636" s="5">
        <v>559100.93999999994</v>
      </c>
      <c r="C1636" s="5">
        <v>4127774.92</v>
      </c>
      <c r="D1636" s="5">
        <v>2110.13</v>
      </c>
      <c r="E1636" t="s">
        <v>11</v>
      </c>
      <c r="F1636" t="s">
        <v>23</v>
      </c>
      <c r="G1636" s="6">
        <v>4120.0787401574798</v>
      </c>
      <c r="H1636" s="6">
        <v>4180.1181102362198</v>
      </c>
      <c r="I1636" s="6">
        <v>60.039370078740156</v>
      </c>
      <c r="J1636" s="5">
        <v>2226</v>
      </c>
    </row>
    <row r="1637" spans="1:10" x14ac:dyDescent="0.25">
      <c r="A1637" t="s">
        <v>46</v>
      </c>
      <c r="B1637" s="5">
        <v>559100.93999999994</v>
      </c>
      <c r="C1637" s="5">
        <v>4127774.92</v>
      </c>
      <c r="D1637" s="5">
        <v>2110.13</v>
      </c>
      <c r="E1637" t="s">
        <v>4</v>
      </c>
      <c r="F1637" t="s">
        <v>5</v>
      </c>
      <c r="G1637" s="6">
        <v>4180.1181102362198</v>
      </c>
      <c r="H1637" s="6">
        <v>4330.0524934383202</v>
      </c>
      <c r="I1637" s="6">
        <v>149.93438320209975</v>
      </c>
      <c r="J1637" s="5">
        <v>2226</v>
      </c>
    </row>
    <row r="1638" spans="1:10" x14ac:dyDescent="0.25">
      <c r="A1638" t="s">
        <v>46</v>
      </c>
      <c r="B1638" s="5">
        <v>559100.93999999994</v>
      </c>
      <c r="C1638" s="5">
        <v>4127774.92</v>
      </c>
      <c r="D1638" s="5">
        <v>2110.13</v>
      </c>
      <c r="E1638" t="s">
        <v>11</v>
      </c>
      <c r="F1638" t="s">
        <v>23</v>
      </c>
      <c r="G1638" s="6">
        <v>4330.0524934383202</v>
      </c>
      <c r="H1638" s="6">
        <v>4436.0236220472434</v>
      </c>
      <c r="I1638" s="6">
        <v>105.97112860892388</v>
      </c>
      <c r="J1638" s="5">
        <v>2226</v>
      </c>
    </row>
    <row r="1639" spans="1:10" x14ac:dyDescent="0.25">
      <c r="A1639" t="s">
        <v>46</v>
      </c>
      <c r="B1639" s="5">
        <v>559100.93999999994</v>
      </c>
      <c r="C1639" s="5">
        <v>4127774.92</v>
      </c>
      <c r="D1639" s="5">
        <v>2110.13</v>
      </c>
      <c r="E1639" t="s">
        <v>4</v>
      </c>
      <c r="F1639" t="s">
        <v>5</v>
      </c>
      <c r="G1639" s="6">
        <v>4436.0236220472434</v>
      </c>
      <c r="H1639" s="6">
        <v>4460.9580052493438</v>
      </c>
      <c r="I1639" s="6">
        <v>24.934383202099735</v>
      </c>
      <c r="J1639" s="5">
        <v>2226</v>
      </c>
    </row>
    <row r="1640" spans="1:10" x14ac:dyDescent="0.25">
      <c r="A1640" t="s">
        <v>46</v>
      </c>
      <c r="B1640" s="5">
        <v>559100.93999999994</v>
      </c>
      <c r="C1640" s="5">
        <v>4127774.92</v>
      </c>
      <c r="D1640" s="5">
        <v>2110.13</v>
      </c>
      <c r="E1640" t="s">
        <v>11</v>
      </c>
      <c r="F1640" t="s">
        <v>24</v>
      </c>
      <c r="G1640" s="6">
        <v>4460.9580052493438</v>
      </c>
      <c r="H1640" s="6">
        <v>4471.1286089238838</v>
      </c>
      <c r="I1640" s="6">
        <v>10.170603674540683</v>
      </c>
      <c r="J1640" s="5">
        <v>2226</v>
      </c>
    </row>
    <row r="1641" spans="1:10" x14ac:dyDescent="0.25">
      <c r="A1641" t="s">
        <v>46</v>
      </c>
      <c r="B1641" s="5">
        <v>559100.93999999994</v>
      </c>
      <c r="C1641" s="5">
        <v>4127774.92</v>
      </c>
      <c r="D1641" s="5">
        <v>2110.13</v>
      </c>
      <c r="E1641" t="s">
        <v>4</v>
      </c>
      <c r="F1641" t="s">
        <v>5</v>
      </c>
      <c r="G1641" s="6">
        <v>4471.1286089238838</v>
      </c>
      <c r="H1641" s="6">
        <v>4498.0314960629921</v>
      </c>
      <c r="I1641" s="6">
        <v>26.902887139107609</v>
      </c>
      <c r="J1641" s="5">
        <v>2226</v>
      </c>
    </row>
    <row r="1642" spans="1:10" x14ac:dyDescent="0.25">
      <c r="A1642" t="s">
        <v>46</v>
      </c>
      <c r="B1642" s="5">
        <v>559100.93999999994</v>
      </c>
      <c r="C1642" s="5">
        <v>4127774.92</v>
      </c>
      <c r="D1642" s="5">
        <v>2110.13</v>
      </c>
      <c r="E1642" t="s">
        <v>11</v>
      </c>
      <c r="F1642" t="s">
        <v>24</v>
      </c>
      <c r="G1642" s="6">
        <v>4498.0314960629921</v>
      </c>
      <c r="H1642" s="6">
        <v>4512.1391076115478</v>
      </c>
      <c r="I1642" s="6">
        <v>14.107611548556429</v>
      </c>
      <c r="J1642" s="5">
        <v>2226</v>
      </c>
    </row>
    <row r="1643" spans="1:10" x14ac:dyDescent="0.25">
      <c r="A1643" t="s">
        <v>46</v>
      </c>
      <c r="B1643" s="5">
        <v>559100.93999999994</v>
      </c>
      <c r="C1643" s="5">
        <v>4127774.92</v>
      </c>
      <c r="D1643" s="5">
        <v>2110.13</v>
      </c>
      <c r="E1643" t="s">
        <v>4</v>
      </c>
      <c r="F1643" t="s">
        <v>5</v>
      </c>
      <c r="G1643" s="6">
        <v>4512.1391076115478</v>
      </c>
      <c r="H1643" s="6">
        <v>4605.9711286089241</v>
      </c>
      <c r="I1643" s="6">
        <v>93.832020997375324</v>
      </c>
      <c r="J1643" s="5">
        <v>2226</v>
      </c>
    </row>
    <row r="1644" spans="1:10" x14ac:dyDescent="0.25">
      <c r="A1644" t="s">
        <v>46</v>
      </c>
      <c r="B1644" s="5">
        <v>559100.93999999994</v>
      </c>
      <c r="C1644" s="5">
        <v>4127774.92</v>
      </c>
      <c r="D1644" s="5">
        <v>2110.13</v>
      </c>
      <c r="E1644" t="s">
        <v>11</v>
      </c>
      <c r="F1644" t="s">
        <v>47</v>
      </c>
      <c r="G1644" s="6">
        <v>4605.9711286089241</v>
      </c>
      <c r="H1644" s="6">
        <v>4619.0944881889764</v>
      </c>
      <c r="I1644" s="6">
        <v>13.123359580052492</v>
      </c>
      <c r="J1644" s="5">
        <v>2226</v>
      </c>
    </row>
    <row r="1645" spans="1:10" x14ac:dyDescent="0.25">
      <c r="A1645" t="s">
        <v>46</v>
      </c>
      <c r="B1645" s="5">
        <v>559100.93999999994</v>
      </c>
      <c r="C1645" s="5">
        <v>4127774.92</v>
      </c>
      <c r="D1645" s="5">
        <v>2110.13</v>
      </c>
      <c r="E1645" t="s">
        <v>4</v>
      </c>
      <c r="F1645" t="s">
        <v>5</v>
      </c>
      <c r="G1645" s="6">
        <v>4619.0944881889764</v>
      </c>
      <c r="H1645" s="6">
        <v>4636.1548556430444</v>
      </c>
      <c r="I1645" s="6">
        <v>17.060367454068242</v>
      </c>
      <c r="J1645" s="5">
        <v>2226</v>
      </c>
    </row>
    <row r="1646" spans="1:10" x14ac:dyDescent="0.25">
      <c r="A1646" t="s">
        <v>46</v>
      </c>
      <c r="B1646" s="5">
        <v>559100.93999999994</v>
      </c>
      <c r="C1646" s="5">
        <v>4127774.92</v>
      </c>
      <c r="D1646" s="5">
        <v>2110.13</v>
      </c>
      <c r="E1646" t="s">
        <v>11</v>
      </c>
      <c r="F1646" t="s">
        <v>24</v>
      </c>
      <c r="G1646" s="6">
        <v>4636.1548556430444</v>
      </c>
      <c r="H1646" s="6">
        <v>4649.9343832020995</v>
      </c>
      <c r="I1646" s="6">
        <v>13.779527559055119</v>
      </c>
      <c r="J1646" s="5">
        <v>2226</v>
      </c>
    </row>
    <row r="1647" spans="1:10" x14ac:dyDescent="0.25">
      <c r="A1647" t="s">
        <v>46</v>
      </c>
      <c r="B1647" s="5">
        <v>559100.93999999994</v>
      </c>
      <c r="C1647" s="5">
        <v>4127774.92</v>
      </c>
      <c r="D1647" s="5">
        <v>2110.13</v>
      </c>
      <c r="E1647" t="s">
        <v>4</v>
      </c>
      <c r="F1647" t="s">
        <v>5</v>
      </c>
      <c r="G1647" s="6">
        <v>4649.9343832020995</v>
      </c>
      <c r="H1647" s="6">
        <v>4743.110236220472</v>
      </c>
      <c r="I1647" s="6">
        <v>93.175853018372692</v>
      </c>
      <c r="J1647" s="5">
        <v>2226</v>
      </c>
    </row>
    <row r="1648" spans="1:10" x14ac:dyDescent="0.25">
      <c r="A1648" t="s">
        <v>46</v>
      </c>
      <c r="B1648" s="5">
        <v>559100.93999999994</v>
      </c>
      <c r="C1648" s="5">
        <v>4127774.92</v>
      </c>
      <c r="D1648" s="5">
        <v>2110.13</v>
      </c>
      <c r="E1648" t="s">
        <v>11</v>
      </c>
      <c r="F1648" t="s">
        <v>24</v>
      </c>
      <c r="G1648" s="6">
        <v>4743.110236220472</v>
      </c>
      <c r="H1648" s="6">
        <v>4750</v>
      </c>
      <c r="I1648" s="6">
        <v>6.8897637795275593</v>
      </c>
      <c r="J1648" s="5">
        <v>2226</v>
      </c>
    </row>
    <row r="1649" spans="1:10" x14ac:dyDescent="0.25">
      <c r="A1649" t="s">
        <v>46</v>
      </c>
      <c r="B1649" s="5">
        <v>559100.93999999994</v>
      </c>
      <c r="C1649" s="5">
        <v>4127774.92</v>
      </c>
      <c r="D1649" s="5">
        <v>2110.13</v>
      </c>
      <c r="E1649" t="s">
        <v>4</v>
      </c>
      <c r="F1649" t="s">
        <v>5</v>
      </c>
      <c r="G1649" s="6">
        <v>4750</v>
      </c>
      <c r="H1649" s="6">
        <v>4817.9133858267714</v>
      </c>
      <c r="I1649" s="6">
        <v>67.913385826771645</v>
      </c>
      <c r="J1649" s="5">
        <v>2226</v>
      </c>
    </row>
    <row r="1650" spans="1:10" x14ac:dyDescent="0.25">
      <c r="A1650" t="s">
        <v>46</v>
      </c>
      <c r="B1650" s="5">
        <v>559100.93999999994</v>
      </c>
      <c r="C1650" s="5">
        <v>4127774.92</v>
      </c>
      <c r="D1650" s="5">
        <v>2110.13</v>
      </c>
      <c r="E1650" t="s">
        <v>11</v>
      </c>
      <c r="F1650" t="s">
        <v>24</v>
      </c>
      <c r="G1650" s="6">
        <v>4817.9133858267714</v>
      </c>
      <c r="H1650" s="6">
        <v>4829.0682414698167</v>
      </c>
      <c r="I1650" s="6">
        <v>11.154855643044618</v>
      </c>
      <c r="J1650" s="5">
        <v>2226</v>
      </c>
    </row>
    <row r="1651" spans="1:10" x14ac:dyDescent="0.25">
      <c r="A1651" t="s">
        <v>46</v>
      </c>
      <c r="B1651" s="5">
        <v>559100.93999999994</v>
      </c>
      <c r="C1651" s="5">
        <v>4127774.92</v>
      </c>
      <c r="D1651" s="5">
        <v>2110.13</v>
      </c>
      <c r="E1651" t="s">
        <v>9</v>
      </c>
      <c r="F1651" t="s">
        <v>47</v>
      </c>
      <c r="G1651" s="6">
        <v>4829.0682414698167</v>
      </c>
      <c r="H1651" s="6">
        <v>5050</v>
      </c>
      <c r="I1651" s="6">
        <v>220.93175853018371</v>
      </c>
      <c r="J1651" s="5">
        <v>2226</v>
      </c>
    </row>
    <row r="1652" spans="1:10" x14ac:dyDescent="0.25">
      <c r="A1652" t="s">
        <v>59</v>
      </c>
      <c r="B1652" s="5">
        <v>556340.47</v>
      </c>
      <c r="C1652" s="5">
        <v>4129243.99</v>
      </c>
      <c r="D1652" s="5">
        <v>2052.4299999999998</v>
      </c>
      <c r="E1652" t="s">
        <v>4</v>
      </c>
      <c r="F1652" t="s">
        <v>5</v>
      </c>
      <c r="G1652" s="6">
        <v>0</v>
      </c>
      <c r="H1652" s="6">
        <v>69.881889763779526</v>
      </c>
      <c r="I1652" s="6">
        <v>69.881889763779526</v>
      </c>
      <c r="J1652" s="5">
        <v>2062</v>
      </c>
    </row>
    <row r="1653" spans="1:10" x14ac:dyDescent="0.25">
      <c r="A1653" t="s">
        <v>59</v>
      </c>
      <c r="B1653" s="5">
        <v>556340.47</v>
      </c>
      <c r="C1653" s="5">
        <v>4129243.99</v>
      </c>
      <c r="D1653" s="5">
        <v>2052.4299999999998</v>
      </c>
      <c r="E1653" t="s">
        <v>4</v>
      </c>
      <c r="F1653" t="s">
        <v>26</v>
      </c>
      <c r="G1653" s="6">
        <v>69.881889763779526</v>
      </c>
      <c r="H1653" s="6">
        <v>95.144356955380573</v>
      </c>
      <c r="I1653" s="6">
        <v>25.262467191601051</v>
      </c>
      <c r="J1653" s="5">
        <v>2062</v>
      </c>
    </row>
    <row r="1654" spans="1:10" x14ac:dyDescent="0.25">
      <c r="A1654" t="s">
        <v>59</v>
      </c>
      <c r="B1654" s="5">
        <v>556340.47</v>
      </c>
      <c r="C1654" s="5">
        <v>4129243.99</v>
      </c>
      <c r="D1654" s="5">
        <v>2052.4299999999998</v>
      </c>
      <c r="E1654" t="s">
        <v>4</v>
      </c>
      <c r="F1654" t="s">
        <v>7</v>
      </c>
      <c r="G1654" s="6">
        <v>95.144356955380573</v>
      </c>
      <c r="H1654" s="6">
        <v>104.98687664041994</v>
      </c>
      <c r="I1654" s="6">
        <v>9.8425196850393704</v>
      </c>
      <c r="J1654" s="5">
        <v>2062</v>
      </c>
    </row>
    <row r="1655" spans="1:10" x14ac:dyDescent="0.25">
      <c r="A1655" t="s">
        <v>59</v>
      </c>
      <c r="B1655" s="5">
        <v>556340.47</v>
      </c>
      <c r="C1655" s="5">
        <v>4129243.99</v>
      </c>
      <c r="D1655" s="5">
        <v>2052.4299999999998</v>
      </c>
      <c r="E1655" t="s">
        <v>6</v>
      </c>
      <c r="F1655" t="s">
        <v>7</v>
      </c>
      <c r="G1655" s="6">
        <v>104.98687664041994</v>
      </c>
      <c r="H1655" s="6">
        <v>169.94750656167977</v>
      </c>
      <c r="I1655" s="6">
        <v>64.960629921259837</v>
      </c>
      <c r="J1655" s="5">
        <v>2062</v>
      </c>
    </row>
    <row r="1656" spans="1:10" x14ac:dyDescent="0.25">
      <c r="A1656" t="s">
        <v>59</v>
      </c>
      <c r="B1656" s="5">
        <v>556340.47</v>
      </c>
      <c r="C1656" s="5">
        <v>4129243.99</v>
      </c>
      <c r="D1656" s="5">
        <v>2052.4299999999998</v>
      </c>
      <c r="E1656" t="s">
        <v>6</v>
      </c>
      <c r="F1656" t="s">
        <v>7</v>
      </c>
      <c r="G1656" s="6">
        <v>169.94750656167977</v>
      </c>
      <c r="H1656" s="6">
        <v>189.96062992125982</v>
      </c>
      <c r="I1656" s="6">
        <v>20.01312335958005</v>
      </c>
      <c r="J1656" s="5">
        <v>2062</v>
      </c>
    </row>
    <row r="1657" spans="1:10" x14ac:dyDescent="0.25">
      <c r="A1657" t="s">
        <v>59</v>
      </c>
      <c r="B1657" s="5">
        <v>556340.47</v>
      </c>
      <c r="C1657" s="5">
        <v>4129243.99</v>
      </c>
      <c r="D1657" s="5">
        <v>2052.4299999999998</v>
      </c>
      <c r="E1657" t="s">
        <v>4</v>
      </c>
      <c r="F1657" t="s">
        <v>26</v>
      </c>
      <c r="G1657" s="6">
        <v>189.96062992125982</v>
      </c>
      <c r="H1657" s="6">
        <v>209.97375328083987</v>
      </c>
      <c r="I1657" s="6">
        <v>20.01312335958005</v>
      </c>
      <c r="J1657" s="5">
        <v>2062</v>
      </c>
    </row>
    <row r="1658" spans="1:10" x14ac:dyDescent="0.25">
      <c r="A1658" t="s">
        <v>59</v>
      </c>
      <c r="B1658" s="5">
        <v>556340.47</v>
      </c>
      <c r="C1658" s="5">
        <v>4129243.99</v>
      </c>
      <c r="D1658" s="5">
        <v>2052.4299999999998</v>
      </c>
      <c r="E1658" t="s">
        <v>4</v>
      </c>
      <c r="F1658" t="s">
        <v>5</v>
      </c>
      <c r="G1658" s="6">
        <v>209.97375328083987</v>
      </c>
      <c r="H1658" s="6">
        <v>290.0262467191601</v>
      </c>
      <c r="I1658" s="6">
        <v>80.052493438320198</v>
      </c>
      <c r="J1658" s="5">
        <v>2062</v>
      </c>
    </row>
    <row r="1659" spans="1:10" x14ac:dyDescent="0.25">
      <c r="A1659" t="s">
        <v>59</v>
      </c>
      <c r="B1659" s="5">
        <v>556340.47</v>
      </c>
      <c r="C1659" s="5">
        <v>4129243.99</v>
      </c>
      <c r="D1659" s="5">
        <v>2052.4299999999998</v>
      </c>
      <c r="E1659" t="s">
        <v>4</v>
      </c>
      <c r="F1659" t="s">
        <v>5</v>
      </c>
      <c r="G1659" s="6">
        <v>290.0262467191601</v>
      </c>
      <c r="H1659" s="6">
        <v>330.0524934383202</v>
      </c>
      <c r="I1659" s="6">
        <v>40.026246719160099</v>
      </c>
      <c r="J1659" s="5">
        <v>2062</v>
      </c>
    </row>
    <row r="1660" spans="1:10" x14ac:dyDescent="0.25">
      <c r="A1660" t="s">
        <v>59</v>
      </c>
      <c r="B1660" s="5">
        <v>556340.47</v>
      </c>
      <c r="C1660" s="5">
        <v>4129243.99</v>
      </c>
      <c r="D1660" s="5">
        <v>2052.4299999999998</v>
      </c>
      <c r="E1660" t="s">
        <v>4</v>
      </c>
      <c r="F1660" t="s">
        <v>5</v>
      </c>
      <c r="G1660" s="6">
        <v>330.0524934383202</v>
      </c>
      <c r="H1660" s="6">
        <v>689.96062992125985</v>
      </c>
      <c r="I1660" s="6">
        <v>359.9081364829396</v>
      </c>
      <c r="J1660" s="5">
        <v>2062</v>
      </c>
    </row>
    <row r="1661" spans="1:10" x14ac:dyDescent="0.25">
      <c r="A1661" t="s">
        <v>59</v>
      </c>
      <c r="B1661" s="5">
        <v>556340.47</v>
      </c>
      <c r="C1661" s="5">
        <v>4129243.99</v>
      </c>
      <c r="D1661" s="5">
        <v>2052.4299999999998</v>
      </c>
      <c r="E1661" t="s">
        <v>4</v>
      </c>
      <c r="F1661" t="s">
        <v>5</v>
      </c>
      <c r="G1661" s="6">
        <v>689.96062992125985</v>
      </c>
      <c r="H1661" s="6">
        <v>740.15748031496059</v>
      </c>
      <c r="I1661" s="6">
        <v>50.196850393700785</v>
      </c>
      <c r="J1661" s="5">
        <v>2062</v>
      </c>
    </row>
    <row r="1662" spans="1:10" x14ac:dyDescent="0.25">
      <c r="A1662" t="s">
        <v>59</v>
      </c>
      <c r="B1662" s="5">
        <v>556340.47</v>
      </c>
      <c r="C1662" s="5">
        <v>4129243.99</v>
      </c>
      <c r="D1662" s="5">
        <v>2052.4299999999998</v>
      </c>
      <c r="E1662" t="s">
        <v>4</v>
      </c>
      <c r="F1662" t="s">
        <v>7</v>
      </c>
      <c r="G1662" s="6">
        <v>740.15748031496059</v>
      </c>
      <c r="H1662" s="6">
        <v>759.84251968503929</v>
      </c>
      <c r="I1662" s="6">
        <v>19.685039370078741</v>
      </c>
      <c r="J1662" s="5">
        <v>2062</v>
      </c>
    </row>
    <row r="1663" spans="1:10" x14ac:dyDescent="0.25">
      <c r="A1663" t="s">
        <v>59</v>
      </c>
      <c r="B1663" s="5">
        <v>556340.47</v>
      </c>
      <c r="C1663" s="5">
        <v>4129243.99</v>
      </c>
      <c r="D1663" s="5">
        <v>2052.4299999999998</v>
      </c>
      <c r="E1663" t="s">
        <v>4</v>
      </c>
      <c r="F1663" t="s">
        <v>7</v>
      </c>
      <c r="G1663" s="6">
        <v>759.84251968503929</v>
      </c>
      <c r="H1663" s="6">
        <v>770.01312335957994</v>
      </c>
      <c r="I1663" s="6">
        <v>10.170603674540683</v>
      </c>
      <c r="J1663" s="5">
        <v>2062</v>
      </c>
    </row>
    <row r="1664" spans="1:10" x14ac:dyDescent="0.25">
      <c r="A1664" t="s">
        <v>59</v>
      </c>
      <c r="B1664" s="5">
        <v>556340.47</v>
      </c>
      <c r="C1664" s="5">
        <v>4129243.99</v>
      </c>
      <c r="D1664" s="5">
        <v>2052.4299999999998</v>
      </c>
      <c r="E1664" t="s">
        <v>6</v>
      </c>
      <c r="F1664" t="s">
        <v>7</v>
      </c>
      <c r="G1664" s="6">
        <v>770.01312335957994</v>
      </c>
      <c r="H1664" s="6">
        <v>799.8687664041995</v>
      </c>
      <c r="I1664" s="6">
        <v>29.85564304461942</v>
      </c>
      <c r="J1664" s="5">
        <v>2062</v>
      </c>
    </row>
    <row r="1665" spans="1:10" x14ac:dyDescent="0.25">
      <c r="A1665" t="s">
        <v>59</v>
      </c>
      <c r="B1665" s="5">
        <v>556340.47</v>
      </c>
      <c r="C1665" s="5">
        <v>4129243.99</v>
      </c>
      <c r="D1665" s="5">
        <v>2052.4299999999998</v>
      </c>
      <c r="E1665" t="s">
        <v>6</v>
      </c>
      <c r="F1665" t="s">
        <v>7</v>
      </c>
      <c r="G1665" s="6">
        <v>799.8687664041995</v>
      </c>
      <c r="H1665" s="6">
        <v>910.10498687664028</v>
      </c>
      <c r="I1665" s="6">
        <v>110.23622047244095</v>
      </c>
      <c r="J1665" s="5">
        <v>2062</v>
      </c>
    </row>
    <row r="1666" spans="1:10" x14ac:dyDescent="0.25">
      <c r="A1666" t="s">
        <v>59</v>
      </c>
      <c r="B1666" s="5">
        <v>556340.47</v>
      </c>
      <c r="C1666" s="5">
        <v>4129243.99</v>
      </c>
      <c r="D1666" s="5">
        <v>2052.4299999999998</v>
      </c>
      <c r="E1666" t="s">
        <v>6</v>
      </c>
      <c r="F1666" t="s">
        <v>7</v>
      </c>
      <c r="G1666" s="6">
        <v>910.10498687664028</v>
      </c>
      <c r="H1666" s="6">
        <v>1334.9737532808397</v>
      </c>
      <c r="I1666" s="6">
        <v>424.86876640419945</v>
      </c>
      <c r="J1666" s="5">
        <v>2062</v>
      </c>
    </row>
    <row r="1667" spans="1:10" x14ac:dyDescent="0.25">
      <c r="A1667" t="s">
        <v>59</v>
      </c>
      <c r="B1667" s="5">
        <v>556340.47</v>
      </c>
      <c r="C1667" s="5">
        <v>4129243.99</v>
      </c>
      <c r="D1667" s="5">
        <v>2052.4299999999998</v>
      </c>
      <c r="E1667" t="s">
        <v>11</v>
      </c>
      <c r="F1667" t="s">
        <v>18</v>
      </c>
      <c r="G1667" s="6">
        <v>1334.9737532808397</v>
      </c>
      <c r="H1667" s="6">
        <v>1370.0787401574803</v>
      </c>
      <c r="I1667" s="6">
        <v>35.104986876640417</v>
      </c>
      <c r="J1667" s="5">
        <v>2062</v>
      </c>
    </row>
    <row r="1668" spans="1:10" x14ac:dyDescent="0.25">
      <c r="A1668" t="s">
        <v>59</v>
      </c>
      <c r="B1668" s="5">
        <v>556340.47</v>
      </c>
      <c r="C1668" s="5">
        <v>4129243.99</v>
      </c>
      <c r="D1668" s="5">
        <v>2052.4299999999998</v>
      </c>
      <c r="E1668" t="s">
        <v>6</v>
      </c>
      <c r="F1668" t="s">
        <v>7</v>
      </c>
      <c r="G1668" s="6">
        <v>1370.0787401574803</v>
      </c>
      <c r="H1668" s="6">
        <v>1490.1574803149606</v>
      </c>
      <c r="I1668" s="6">
        <v>120.07874015748031</v>
      </c>
      <c r="J1668" s="5">
        <v>2062</v>
      </c>
    </row>
    <row r="1669" spans="1:10" x14ac:dyDescent="0.25">
      <c r="A1669" t="s">
        <v>59</v>
      </c>
      <c r="B1669" s="5">
        <v>556340.47</v>
      </c>
      <c r="C1669" s="5">
        <v>4129243.99</v>
      </c>
      <c r="D1669" s="5">
        <v>2052.4299999999998</v>
      </c>
      <c r="E1669" t="s">
        <v>6</v>
      </c>
      <c r="F1669" t="s">
        <v>7</v>
      </c>
      <c r="G1669" s="6">
        <v>1490.1574803149606</v>
      </c>
      <c r="H1669" s="6">
        <v>1520.01312335958</v>
      </c>
      <c r="I1669" s="6">
        <v>29.85564304461942</v>
      </c>
      <c r="J1669" s="5">
        <v>2062</v>
      </c>
    </row>
    <row r="1670" spans="1:10" x14ac:dyDescent="0.25">
      <c r="A1670" t="s">
        <v>59</v>
      </c>
      <c r="B1670" s="5">
        <v>556340.47</v>
      </c>
      <c r="C1670" s="5">
        <v>4129243.99</v>
      </c>
      <c r="D1670" s="5">
        <v>2052.4299999999998</v>
      </c>
      <c r="E1670" t="s">
        <v>6</v>
      </c>
      <c r="F1670" t="s">
        <v>7</v>
      </c>
      <c r="G1670" s="6">
        <v>1520.01312335958</v>
      </c>
      <c r="H1670" s="6">
        <v>1524.9343832020998</v>
      </c>
      <c r="I1670" s="6">
        <v>4.9212598425196852</v>
      </c>
      <c r="J1670" s="5">
        <v>2062</v>
      </c>
    </row>
    <row r="1671" spans="1:10" x14ac:dyDescent="0.25">
      <c r="A1671" t="s">
        <v>59</v>
      </c>
      <c r="B1671" s="5">
        <v>556340.47</v>
      </c>
      <c r="C1671" s="5">
        <v>4129243.99</v>
      </c>
      <c r="D1671" s="5">
        <v>2052.4299999999998</v>
      </c>
      <c r="E1671" t="s">
        <v>11</v>
      </c>
      <c r="F1671" t="s">
        <v>18</v>
      </c>
      <c r="G1671" s="6">
        <v>1524.9343832020998</v>
      </c>
      <c r="H1671" s="6">
        <v>1560.0393700787401</v>
      </c>
      <c r="I1671" s="6">
        <v>35.104986876640417</v>
      </c>
      <c r="J1671" s="5">
        <v>2062</v>
      </c>
    </row>
    <row r="1672" spans="1:10" x14ac:dyDescent="0.25">
      <c r="A1672" t="s">
        <v>59</v>
      </c>
      <c r="B1672" s="5">
        <v>556340.47</v>
      </c>
      <c r="C1672" s="5">
        <v>4129243.99</v>
      </c>
      <c r="D1672" s="5">
        <v>2052.4299999999998</v>
      </c>
      <c r="E1672" t="s">
        <v>6</v>
      </c>
      <c r="F1672" t="s">
        <v>7</v>
      </c>
      <c r="G1672" s="6">
        <v>1560.0393700787401</v>
      </c>
      <c r="H1672" s="6">
        <v>1725.0656167979</v>
      </c>
      <c r="I1672" s="6">
        <v>165.0262467191601</v>
      </c>
      <c r="J1672" s="5">
        <v>2062</v>
      </c>
    </row>
    <row r="1673" spans="1:10" x14ac:dyDescent="0.25">
      <c r="A1673" t="s">
        <v>59</v>
      </c>
      <c r="B1673" s="5">
        <v>556340.47</v>
      </c>
      <c r="C1673" s="5">
        <v>4129243.99</v>
      </c>
      <c r="D1673" s="5">
        <v>2052.4299999999998</v>
      </c>
      <c r="E1673" t="s">
        <v>6</v>
      </c>
      <c r="F1673" t="s">
        <v>7</v>
      </c>
      <c r="G1673" s="6">
        <v>1725.0656167979</v>
      </c>
      <c r="H1673" s="6">
        <v>1740.1574803149604</v>
      </c>
      <c r="I1673" s="6">
        <v>15.091863517060366</v>
      </c>
      <c r="J1673" s="5">
        <v>2062</v>
      </c>
    </row>
    <row r="1674" spans="1:10" x14ac:dyDescent="0.25">
      <c r="A1674" t="s">
        <v>59</v>
      </c>
      <c r="B1674" s="5">
        <v>556340.47</v>
      </c>
      <c r="C1674" s="5">
        <v>4129243.99</v>
      </c>
      <c r="D1674" s="5">
        <v>2052.4299999999998</v>
      </c>
      <c r="E1674" t="s">
        <v>11</v>
      </c>
      <c r="F1674" t="s">
        <v>18</v>
      </c>
      <c r="G1674" s="6">
        <v>1740.1574803149604</v>
      </c>
      <c r="H1674" s="6">
        <v>1759.8425196850392</v>
      </c>
      <c r="I1674" s="6">
        <v>19.685039370078741</v>
      </c>
      <c r="J1674" s="5">
        <v>2062</v>
      </c>
    </row>
    <row r="1675" spans="1:10" x14ac:dyDescent="0.25">
      <c r="A1675" t="s">
        <v>59</v>
      </c>
      <c r="B1675" s="5">
        <v>556340.47</v>
      </c>
      <c r="C1675" s="5">
        <v>4129243.99</v>
      </c>
      <c r="D1675" s="5">
        <v>2052.4299999999998</v>
      </c>
      <c r="E1675" t="s">
        <v>6</v>
      </c>
      <c r="F1675" t="s">
        <v>19</v>
      </c>
      <c r="G1675" s="6">
        <v>1759.8425196850392</v>
      </c>
      <c r="H1675" s="6">
        <v>1808.0708661417323</v>
      </c>
      <c r="I1675" s="6">
        <v>48.228346456692911</v>
      </c>
      <c r="J1675" s="5">
        <v>2062</v>
      </c>
    </row>
    <row r="1676" spans="1:10" x14ac:dyDescent="0.25">
      <c r="A1676" t="s">
        <v>59</v>
      </c>
      <c r="B1676" s="5">
        <v>556340.47</v>
      </c>
      <c r="C1676" s="5">
        <v>4129243.99</v>
      </c>
      <c r="D1676" s="5">
        <v>2052.4299999999998</v>
      </c>
      <c r="E1676" t="s">
        <v>11</v>
      </c>
      <c r="F1676" t="s">
        <v>18</v>
      </c>
      <c r="G1676" s="6">
        <v>1808.0708661417323</v>
      </c>
      <c r="H1676" s="6">
        <v>1850.0656167979</v>
      </c>
      <c r="I1676" s="6">
        <v>41.99475065616798</v>
      </c>
      <c r="J1676" s="5">
        <v>2062</v>
      </c>
    </row>
    <row r="1677" spans="1:10" x14ac:dyDescent="0.25">
      <c r="A1677" t="s">
        <v>59</v>
      </c>
      <c r="B1677" s="5">
        <v>556340.47</v>
      </c>
      <c r="C1677" s="5">
        <v>4129243.99</v>
      </c>
      <c r="D1677" s="5">
        <v>2052.4299999999998</v>
      </c>
      <c r="E1677" t="s">
        <v>11</v>
      </c>
      <c r="F1677" t="s">
        <v>18</v>
      </c>
      <c r="G1677" s="6">
        <v>1850.0656167979</v>
      </c>
      <c r="H1677" s="6">
        <v>1930.1181102362202</v>
      </c>
      <c r="I1677" s="6">
        <v>80.052493438320198</v>
      </c>
      <c r="J1677" s="5">
        <v>2062</v>
      </c>
    </row>
    <row r="1678" spans="1:10" x14ac:dyDescent="0.25">
      <c r="A1678" t="s">
        <v>59</v>
      </c>
      <c r="B1678" s="5">
        <v>556340.47</v>
      </c>
      <c r="C1678" s="5">
        <v>4129243.99</v>
      </c>
      <c r="D1678" s="5">
        <v>2052.4299999999998</v>
      </c>
      <c r="E1678" t="s">
        <v>11</v>
      </c>
      <c r="F1678" t="s">
        <v>18</v>
      </c>
      <c r="G1678" s="6">
        <v>1930.1181102362202</v>
      </c>
      <c r="H1678" s="6">
        <v>2084.9737532808399</v>
      </c>
      <c r="I1678" s="6">
        <v>154.85564304461943</v>
      </c>
      <c r="J1678" s="5">
        <v>2062</v>
      </c>
    </row>
    <row r="1679" spans="1:10" x14ac:dyDescent="0.25">
      <c r="A1679" t="s">
        <v>59</v>
      </c>
      <c r="B1679" s="5">
        <v>556340.47</v>
      </c>
      <c r="C1679" s="5">
        <v>4129243.99</v>
      </c>
      <c r="D1679" s="5">
        <v>2052.4299999999998</v>
      </c>
      <c r="E1679" t="s">
        <v>9</v>
      </c>
      <c r="F1679" t="s">
        <v>60</v>
      </c>
      <c r="G1679" s="6">
        <v>2084.9737532808399</v>
      </c>
      <c r="H1679" s="6">
        <v>2137.1391076115483</v>
      </c>
      <c r="I1679" s="6">
        <v>52.165354330708659</v>
      </c>
      <c r="J1679" s="5">
        <v>2062</v>
      </c>
    </row>
    <row r="1680" spans="1:10" x14ac:dyDescent="0.25">
      <c r="A1680" t="s">
        <v>59</v>
      </c>
      <c r="B1680" s="5">
        <v>556340.47</v>
      </c>
      <c r="C1680" s="5">
        <v>4129243.99</v>
      </c>
      <c r="D1680" s="5">
        <v>2052.4299999999998</v>
      </c>
      <c r="E1680" t="s">
        <v>11</v>
      </c>
      <c r="F1680" t="s">
        <v>12</v>
      </c>
      <c r="G1680" s="6">
        <v>2137.1391076115483</v>
      </c>
      <c r="H1680" s="6">
        <v>2229.9868766404202</v>
      </c>
      <c r="I1680" s="6">
        <v>92.847769028871383</v>
      </c>
      <c r="J1680" s="5">
        <v>2062</v>
      </c>
    </row>
    <row r="1681" spans="1:10" x14ac:dyDescent="0.25">
      <c r="A1681" t="s">
        <v>59</v>
      </c>
      <c r="B1681" s="5">
        <v>556340.47</v>
      </c>
      <c r="C1681" s="5">
        <v>4129243.99</v>
      </c>
      <c r="D1681" s="5">
        <v>2052.4299999999998</v>
      </c>
      <c r="E1681" t="s">
        <v>11</v>
      </c>
      <c r="F1681" t="s">
        <v>12</v>
      </c>
      <c r="G1681" s="6">
        <v>2229.9868766404202</v>
      </c>
      <c r="H1681" s="6">
        <v>2814.9606299212596</v>
      </c>
      <c r="I1681" s="6">
        <v>584.9737532808399</v>
      </c>
      <c r="J1681" s="5">
        <v>2062</v>
      </c>
    </row>
    <row r="1682" spans="1:10" x14ac:dyDescent="0.25">
      <c r="A1682" t="s">
        <v>59</v>
      </c>
      <c r="B1682" s="5">
        <v>556340.47</v>
      </c>
      <c r="C1682" s="5">
        <v>4129243.99</v>
      </c>
      <c r="D1682" s="5">
        <v>2052.4299999999998</v>
      </c>
      <c r="E1682" t="s">
        <v>9</v>
      </c>
      <c r="F1682" t="s">
        <v>5</v>
      </c>
      <c r="G1682" s="6">
        <v>2814.9606299212596</v>
      </c>
      <c r="H1682" s="6">
        <v>2892.060367454068</v>
      </c>
      <c r="I1682" s="6">
        <v>77.09973753280839</v>
      </c>
      <c r="J1682" s="5">
        <v>2062</v>
      </c>
    </row>
    <row r="1683" spans="1:10" x14ac:dyDescent="0.25">
      <c r="A1683" t="s">
        <v>59</v>
      </c>
      <c r="B1683" s="5">
        <v>556340.47</v>
      </c>
      <c r="C1683" s="5">
        <v>4129243.99</v>
      </c>
      <c r="D1683" s="5">
        <v>2052.4299999999998</v>
      </c>
      <c r="E1683" t="s">
        <v>11</v>
      </c>
      <c r="F1683" t="s">
        <v>12</v>
      </c>
      <c r="G1683" s="6">
        <v>2892.060367454068</v>
      </c>
      <c r="H1683" s="6">
        <v>3098.0971128608921</v>
      </c>
      <c r="I1683" s="6">
        <v>206.03674540682414</v>
      </c>
      <c r="J1683" s="5">
        <v>2062</v>
      </c>
    </row>
    <row r="1684" spans="1:10" x14ac:dyDescent="0.25">
      <c r="A1684" t="s">
        <v>59</v>
      </c>
      <c r="B1684" s="5">
        <v>556340.47</v>
      </c>
      <c r="C1684" s="5">
        <v>4129243.99</v>
      </c>
      <c r="D1684" s="5">
        <v>2052.4299999999998</v>
      </c>
      <c r="E1684" t="s">
        <v>9</v>
      </c>
      <c r="F1684" t="s">
        <v>5</v>
      </c>
      <c r="G1684" s="6">
        <v>3098.0971128608921</v>
      </c>
      <c r="H1684" s="6">
        <v>3291.9947506561675</v>
      </c>
      <c r="I1684" s="6">
        <v>193.89763779527559</v>
      </c>
      <c r="J1684" s="5">
        <v>2062</v>
      </c>
    </row>
    <row r="1685" spans="1:10" x14ac:dyDescent="0.25">
      <c r="A1685" t="s">
        <v>146</v>
      </c>
      <c r="B1685" s="5">
        <v>550614.04</v>
      </c>
      <c r="C1685" s="5">
        <v>4122711.65</v>
      </c>
      <c r="D1685" s="5">
        <v>1971.32</v>
      </c>
      <c r="E1685" t="s">
        <v>4</v>
      </c>
      <c r="F1685" t="s">
        <v>5</v>
      </c>
      <c r="G1685" s="6">
        <v>0</v>
      </c>
      <c r="H1685" s="6">
        <v>60.039370078740156</v>
      </c>
      <c r="I1685" s="6">
        <v>60.039370078740156</v>
      </c>
      <c r="J1685" s="5">
        <v>2052</v>
      </c>
    </row>
    <row r="1686" spans="1:10" x14ac:dyDescent="0.25">
      <c r="A1686" t="s">
        <v>146</v>
      </c>
      <c r="B1686" s="5">
        <v>550614.04</v>
      </c>
      <c r="C1686" s="5">
        <v>4122711.65</v>
      </c>
      <c r="D1686" s="5">
        <v>1971.32</v>
      </c>
      <c r="E1686" t="s">
        <v>6</v>
      </c>
      <c r="F1686" t="s">
        <v>7</v>
      </c>
      <c r="G1686" s="6">
        <v>60.039370078740156</v>
      </c>
      <c r="H1686" s="6">
        <v>69.881889763779526</v>
      </c>
      <c r="I1686" s="6">
        <v>9.8425196850393704</v>
      </c>
      <c r="J1686" s="5">
        <v>2052</v>
      </c>
    </row>
    <row r="1687" spans="1:10" x14ac:dyDescent="0.25">
      <c r="A1687" t="s">
        <v>146</v>
      </c>
      <c r="B1687" s="5">
        <v>550614.04</v>
      </c>
      <c r="C1687" s="5">
        <v>4122711.65</v>
      </c>
      <c r="D1687" s="5">
        <v>1971.32</v>
      </c>
      <c r="E1687" t="s">
        <v>4</v>
      </c>
      <c r="F1687" t="s">
        <v>5</v>
      </c>
      <c r="G1687" s="6">
        <v>69.881889763779526</v>
      </c>
      <c r="H1687" s="6">
        <v>161.08923884514437</v>
      </c>
      <c r="I1687" s="6">
        <v>91.207349081364825</v>
      </c>
      <c r="J1687" s="5">
        <v>2052</v>
      </c>
    </row>
    <row r="1688" spans="1:10" x14ac:dyDescent="0.25">
      <c r="A1688" t="s">
        <v>146</v>
      </c>
      <c r="B1688" s="5">
        <v>550614.04</v>
      </c>
      <c r="C1688" s="5">
        <v>4122711.65</v>
      </c>
      <c r="D1688" s="5">
        <v>1971.32</v>
      </c>
      <c r="E1688" t="s">
        <v>4</v>
      </c>
      <c r="F1688" t="s">
        <v>5</v>
      </c>
      <c r="G1688" s="6">
        <v>161.08923884514437</v>
      </c>
      <c r="H1688" s="6">
        <v>238.84514435695536</v>
      </c>
      <c r="I1688" s="6">
        <v>77.755905511811022</v>
      </c>
      <c r="J1688" s="5">
        <v>2052</v>
      </c>
    </row>
    <row r="1689" spans="1:10" x14ac:dyDescent="0.25">
      <c r="A1689" t="s">
        <v>146</v>
      </c>
      <c r="B1689" s="5">
        <v>550614.04</v>
      </c>
      <c r="C1689" s="5">
        <v>4122711.65</v>
      </c>
      <c r="D1689" s="5">
        <v>1971.32</v>
      </c>
      <c r="E1689" t="s">
        <v>6</v>
      </c>
      <c r="F1689" t="s">
        <v>7</v>
      </c>
      <c r="G1689" s="6">
        <v>238.84514435695536</v>
      </c>
      <c r="H1689" s="6">
        <v>291.99475065616798</v>
      </c>
      <c r="I1689" s="6">
        <v>53.149606299212593</v>
      </c>
      <c r="J1689" s="5">
        <v>2052</v>
      </c>
    </row>
    <row r="1690" spans="1:10" x14ac:dyDescent="0.25">
      <c r="A1690" t="s">
        <v>146</v>
      </c>
      <c r="B1690" s="5">
        <v>550614.04</v>
      </c>
      <c r="C1690" s="5">
        <v>4122711.65</v>
      </c>
      <c r="D1690" s="5">
        <v>1971.32</v>
      </c>
      <c r="E1690" t="s">
        <v>6</v>
      </c>
      <c r="F1690" t="s">
        <v>7</v>
      </c>
      <c r="G1690" s="6">
        <v>291.99475065616798</v>
      </c>
      <c r="H1690" s="6">
        <v>330.0524934383202</v>
      </c>
      <c r="I1690" s="6">
        <v>38.057742782152225</v>
      </c>
      <c r="J1690" s="5">
        <v>2052</v>
      </c>
    </row>
    <row r="1691" spans="1:10" x14ac:dyDescent="0.25">
      <c r="A1691" t="s">
        <v>146</v>
      </c>
      <c r="B1691" s="5">
        <v>550614.04</v>
      </c>
      <c r="C1691" s="5">
        <v>4122711.65</v>
      </c>
      <c r="D1691" s="5">
        <v>1971.32</v>
      </c>
      <c r="E1691" t="s">
        <v>4</v>
      </c>
      <c r="F1691" t="s">
        <v>5</v>
      </c>
      <c r="G1691" s="6">
        <v>330.0524934383202</v>
      </c>
      <c r="H1691" s="6">
        <v>383.85826771653541</v>
      </c>
      <c r="I1691" s="6">
        <v>53.805774278215218</v>
      </c>
      <c r="J1691" s="5">
        <v>2052</v>
      </c>
    </row>
    <row r="1692" spans="1:10" x14ac:dyDescent="0.25">
      <c r="A1692" t="s">
        <v>146</v>
      </c>
      <c r="B1692" s="5">
        <v>550614.04</v>
      </c>
      <c r="C1692" s="5">
        <v>4122711.65</v>
      </c>
      <c r="D1692" s="5">
        <v>1971.32</v>
      </c>
      <c r="E1692" t="s">
        <v>4</v>
      </c>
      <c r="F1692" t="s">
        <v>5</v>
      </c>
      <c r="G1692" s="6">
        <v>383.85826771653541</v>
      </c>
      <c r="H1692" s="6">
        <v>494.09448818897636</v>
      </c>
      <c r="I1692" s="6">
        <v>110.23622047244095</v>
      </c>
      <c r="J1692" s="5">
        <v>2052</v>
      </c>
    </row>
    <row r="1693" spans="1:10" x14ac:dyDescent="0.25">
      <c r="A1693" t="s">
        <v>146</v>
      </c>
      <c r="B1693" s="5">
        <v>550614.04</v>
      </c>
      <c r="C1693" s="5">
        <v>4122711.65</v>
      </c>
      <c r="D1693" s="5">
        <v>1971.32</v>
      </c>
      <c r="E1693" t="s">
        <v>6</v>
      </c>
      <c r="F1693" t="s">
        <v>7</v>
      </c>
      <c r="G1693" s="6">
        <v>494.09448818897636</v>
      </c>
      <c r="H1693" s="6">
        <v>549.86876640419939</v>
      </c>
      <c r="I1693" s="6">
        <v>55.774278215223092</v>
      </c>
      <c r="J1693" s="5">
        <v>2052</v>
      </c>
    </row>
    <row r="1694" spans="1:10" x14ac:dyDescent="0.25">
      <c r="A1694" t="s">
        <v>146</v>
      </c>
      <c r="B1694" s="5">
        <v>550614.04</v>
      </c>
      <c r="C1694" s="5">
        <v>4122711.65</v>
      </c>
      <c r="D1694" s="5">
        <v>1971.32</v>
      </c>
      <c r="E1694" t="s">
        <v>4</v>
      </c>
      <c r="F1694" t="s">
        <v>5</v>
      </c>
      <c r="G1694" s="6">
        <v>549.86876640419939</v>
      </c>
      <c r="H1694" s="6">
        <v>680.11811023622045</v>
      </c>
      <c r="I1694" s="6">
        <v>130.249343832021</v>
      </c>
      <c r="J1694" s="5">
        <v>2052</v>
      </c>
    </row>
    <row r="1695" spans="1:10" x14ac:dyDescent="0.25">
      <c r="A1695" t="s">
        <v>146</v>
      </c>
      <c r="B1695" s="5">
        <v>550614.04</v>
      </c>
      <c r="C1695" s="5">
        <v>4122711.65</v>
      </c>
      <c r="D1695" s="5">
        <v>1971.32</v>
      </c>
      <c r="E1695" t="s">
        <v>4</v>
      </c>
      <c r="F1695" t="s">
        <v>5</v>
      </c>
      <c r="G1695" s="6">
        <v>680.11811023622045</v>
      </c>
      <c r="H1695" s="6">
        <v>1107.9396325459318</v>
      </c>
      <c r="I1695" s="6">
        <v>427.82152230971127</v>
      </c>
      <c r="J1695" s="5">
        <v>2052</v>
      </c>
    </row>
    <row r="1696" spans="1:10" x14ac:dyDescent="0.25">
      <c r="A1696" t="s">
        <v>146</v>
      </c>
      <c r="B1696" s="5">
        <v>550614.04</v>
      </c>
      <c r="C1696" s="5">
        <v>4122711.65</v>
      </c>
      <c r="D1696" s="5">
        <v>1971.32</v>
      </c>
      <c r="E1696" t="s">
        <v>4</v>
      </c>
      <c r="F1696" t="s">
        <v>7</v>
      </c>
      <c r="G1696" s="6">
        <v>1107.9396325459318</v>
      </c>
      <c r="H1696" s="6">
        <v>1133.8582677165355</v>
      </c>
      <c r="I1696" s="6">
        <v>25.918635170603675</v>
      </c>
      <c r="J1696" s="5">
        <v>2052</v>
      </c>
    </row>
    <row r="1697" spans="1:10" x14ac:dyDescent="0.25">
      <c r="A1697" t="s">
        <v>146</v>
      </c>
      <c r="B1697" s="5">
        <v>550614.04</v>
      </c>
      <c r="C1697" s="5">
        <v>4122711.65</v>
      </c>
      <c r="D1697" s="5">
        <v>1971.32</v>
      </c>
      <c r="E1697" t="s">
        <v>4</v>
      </c>
      <c r="F1697" t="s">
        <v>5</v>
      </c>
      <c r="G1697" s="6">
        <v>1133.8582677165355</v>
      </c>
      <c r="H1697" s="6">
        <v>1290.0262467191601</v>
      </c>
      <c r="I1697" s="6">
        <v>156.16797900262466</v>
      </c>
      <c r="J1697" s="5">
        <v>2052</v>
      </c>
    </row>
    <row r="1698" spans="1:10" x14ac:dyDescent="0.25">
      <c r="A1698" t="s">
        <v>146</v>
      </c>
      <c r="B1698" s="5">
        <v>550614.04</v>
      </c>
      <c r="C1698" s="5">
        <v>4122711.65</v>
      </c>
      <c r="D1698" s="5">
        <v>1971.32</v>
      </c>
      <c r="E1698" t="s">
        <v>6</v>
      </c>
      <c r="F1698" t="s">
        <v>7</v>
      </c>
      <c r="G1698" s="6">
        <v>1290.0262467191601</v>
      </c>
      <c r="H1698" s="6">
        <v>1443.8976377952756</v>
      </c>
      <c r="I1698" s="6">
        <v>153.87139107611549</v>
      </c>
      <c r="J1698" s="5">
        <v>2052</v>
      </c>
    </row>
    <row r="1699" spans="1:10" x14ac:dyDescent="0.25">
      <c r="A1699" t="s">
        <v>146</v>
      </c>
      <c r="B1699" s="5">
        <v>550614.04</v>
      </c>
      <c r="C1699" s="5">
        <v>4122711.65</v>
      </c>
      <c r="D1699" s="5">
        <v>1971.32</v>
      </c>
      <c r="E1699" t="s">
        <v>6</v>
      </c>
      <c r="F1699" t="s">
        <v>7</v>
      </c>
      <c r="G1699" s="6">
        <v>1443.8976377952756</v>
      </c>
      <c r="H1699" s="6">
        <v>1580.0524934383202</v>
      </c>
      <c r="I1699" s="6">
        <v>136.15485564304461</v>
      </c>
      <c r="J1699" s="5">
        <v>2052</v>
      </c>
    </row>
    <row r="1700" spans="1:10" x14ac:dyDescent="0.25">
      <c r="A1700" t="s">
        <v>146</v>
      </c>
      <c r="B1700" s="5">
        <v>550614.04</v>
      </c>
      <c r="C1700" s="5">
        <v>4122711.65</v>
      </c>
      <c r="D1700" s="5">
        <v>1971.32</v>
      </c>
      <c r="E1700" t="s">
        <v>9</v>
      </c>
      <c r="F1700" t="s">
        <v>5</v>
      </c>
      <c r="G1700" s="6">
        <v>1580.0524934383202</v>
      </c>
      <c r="H1700" s="6">
        <v>2149.9343832020995</v>
      </c>
      <c r="I1700" s="6">
        <v>569.88188976377944</v>
      </c>
      <c r="J1700" s="5">
        <v>2052</v>
      </c>
    </row>
    <row r="1701" spans="1:10" x14ac:dyDescent="0.25">
      <c r="A1701" t="s">
        <v>146</v>
      </c>
      <c r="B1701" s="5">
        <v>550614.04</v>
      </c>
      <c r="C1701" s="5">
        <v>4122711.65</v>
      </c>
      <c r="D1701" s="5">
        <v>1971.32</v>
      </c>
      <c r="E1701" t="s">
        <v>9</v>
      </c>
      <c r="F1701" t="s">
        <v>5</v>
      </c>
      <c r="G1701" s="6">
        <v>2149.9343832020995</v>
      </c>
      <c r="H1701" s="6">
        <v>2180.1181102362202</v>
      </c>
      <c r="I1701" s="6">
        <v>30.183727034120732</v>
      </c>
      <c r="J1701" s="5">
        <v>2052</v>
      </c>
    </row>
    <row r="1702" spans="1:10" x14ac:dyDescent="0.25">
      <c r="A1702" t="s">
        <v>146</v>
      </c>
      <c r="B1702" s="5">
        <v>550614.04</v>
      </c>
      <c r="C1702" s="5">
        <v>4122711.65</v>
      </c>
      <c r="D1702" s="5">
        <v>1971.32</v>
      </c>
      <c r="E1702" t="s">
        <v>11</v>
      </c>
      <c r="F1702" t="s">
        <v>12</v>
      </c>
      <c r="G1702" s="6">
        <v>2180.1181102362202</v>
      </c>
      <c r="H1702" s="6">
        <v>2826.1154855643044</v>
      </c>
      <c r="I1702" s="6">
        <v>645.99737532808399</v>
      </c>
      <c r="J1702" s="5">
        <v>2052</v>
      </c>
    </row>
    <row r="1703" spans="1:10" x14ac:dyDescent="0.25">
      <c r="A1703" t="s">
        <v>146</v>
      </c>
      <c r="B1703" s="5">
        <v>550614.04</v>
      </c>
      <c r="C1703" s="5">
        <v>4122711.65</v>
      </c>
      <c r="D1703" s="5">
        <v>1971.32</v>
      </c>
      <c r="E1703" t="s">
        <v>9</v>
      </c>
      <c r="F1703" t="s">
        <v>10</v>
      </c>
      <c r="G1703" s="6">
        <v>2826.1154855643044</v>
      </c>
      <c r="H1703" s="6">
        <v>3005.9055118110236</v>
      </c>
      <c r="I1703" s="6">
        <v>179.79002624671915</v>
      </c>
      <c r="J1703" s="5">
        <v>2052</v>
      </c>
    </row>
    <row r="1704" spans="1:10" x14ac:dyDescent="0.25">
      <c r="A1704" t="s">
        <v>146</v>
      </c>
      <c r="B1704" s="5">
        <v>550614.04</v>
      </c>
      <c r="C1704" s="5">
        <v>4122711.65</v>
      </c>
      <c r="D1704" s="5">
        <v>1971.32</v>
      </c>
      <c r="E1704" t="s">
        <v>11</v>
      </c>
      <c r="F1704" t="s">
        <v>12</v>
      </c>
      <c r="G1704" s="6">
        <v>3005.9055118110236</v>
      </c>
      <c r="H1704" s="6">
        <v>3240.1574803149606</v>
      </c>
      <c r="I1704" s="6">
        <v>234.25196850393701</v>
      </c>
      <c r="J1704" s="5">
        <v>2052</v>
      </c>
    </row>
    <row r="1705" spans="1:10" x14ac:dyDescent="0.25">
      <c r="A1705" t="s">
        <v>146</v>
      </c>
      <c r="B1705" s="5">
        <v>550614.04</v>
      </c>
      <c r="C1705" s="5">
        <v>4122711.65</v>
      </c>
      <c r="D1705" s="5">
        <v>1971.32</v>
      </c>
      <c r="E1705" t="s">
        <v>6</v>
      </c>
      <c r="F1705" t="s">
        <v>7</v>
      </c>
      <c r="G1705" s="6">
        <v>3240.1574803149606</v>
      </c>
      <c r="H1705" s="6">
        <v>3268.0118110236222</v>
      </c>
      <c r="I1705" s="6">
        <v>27.854330708661415</v>
      </c>
      <c r="J1705" s="5">
        <v>2052</v>
      </c>
    </row>
    <row r="1706" spans="1:10" x14ac:dyDescent="0.25">
      <c r="A1706" t="s">
        <v>122</v>
      </c>
      <c r="B1706" s="5">
        <v>552166.92000000004</v>
      </c>
      <c r="C1706" s="5">
        <v>4124002.43</v>
      </c>
      <c r="D1706" s="5">
        <v>2018.08</v>
      </c>
      <c r="E1706" t="s">
        <v>4</v>
      </c>
      <c r="F1706" t="s">
        <v>5</v>
      </c>
      <c r="G1706" s="6">
        <v>0</v>
      </c>
      <c r="H1706" s="6">
        <v>29.85564304461942</v>
      </c>
      <c r="I1706" s="6">
        <v>29.85564304461942</v>
      </c>
      <c r="J1706" s="5">
        <v>2138</v>
      </c>
    </row>
    <row r="1707" spans="1:10" x14ac:dyDescent="0.25">
      <c r="A1707" t="s">
        <v>122</v>
      </c>
      <c r="B1707" s="5">
        <v>552166.92000000004</v>
      </c>
      <c r="C1707" s="5">
        <v>4124002.43</v>
      </c>
      <c r="D1707" s="5">
        <v>2018.08</v>
      </c>
      <c r="E1707" t="s">
        <v>4</v>
      </c>
      <c r="F1707" t="s">
        <v>5</v>
      </c>
      <c r="G1707" s="6">
        <v>29.85564304461942</v>
      </c>
      <c r="H1707" s="6">
        <v>103.01837270341207</v>
      </c>
      <c r="I1707" s="6">
        <v>73.162729658792657</v>
      </c>
      <c r="J1707" s="5">
        <v>2138</v>
      </c>
    </row>
    <row r="1708" spans="1:10" x14ac:dyDescent="0.25">
      <c r="A1708" t="s">
        <v>122</v>
      </c>
      <c r="B1708" s="5">
        <v>552166.92000000004</v>
      </c>
      <c r="C1708" s="5">
        <v>4124002.43</v>
      </c>
      <c r="D1708" s="5">
        <v>2018.08</v>
      </c>
      <c r="E1708" t="s">
        <v>4</v>
      </c>
      <c r="F1708" t="s">
        <v>5</v>
      </c>
      <c r="G1708" s="6">
        <v>103.01837270341207</v>
      </c>
      <c r="H1708" s="6">
        <v>129.92125984251967</v>
      </c>
      <c r="I1708" s="6">
        <v>26.902887139107609</v>
      </c>
      <c r="J1708" s="5">
        <v>2138</v>
      </c>
    </row>
    <row r="1709" spans="1:10" x14ac:dyDescent="0.25">
      <c r="A1709" t="s">
        <v>122</v>
      </c>
      <c r="B1709" s="5">
        <v>552166.92000000004</v>
      </c>
      <c r="C1709" s="5">
        <v>4124002.43</v>
      </c>
      <c r="D1709" s="5">
        <v>2018.08</v>
      </c>
      <c r="E1709" t="s">
        <v>4</v>
      </c>
      <c r="F1709" t="s">
        <v>5</v>
      </c>
      <c r="G1709" s="6">
        <v>129.92125984251967</v>
      </c>
      <c r="H1709" s="6">
        <v>335.95800524934384</v>
      </c>
      <c r="I1709" s="6">
        <v>206.03674540682414</v>
      </c>
      <c r="J1709" s="5">
        <v>2138</v>
      </c>
    </row>
    <row r="1710" spans="1:10" x14ac:dyDescent="0.25">
      <c r="A1710" t="s">
        <v>122</v>
      </c>
      <c r="B1710" s="5">
        <v>552166.92000000004</v>
      </c>
      <c r="C1710" s="5">
        <v>4124002.43</v>
      </c>
      <c r="D1710" s="5">
        <v>2018.08</v>
      </c>
      <c r="E1710" t="s">
        <v>4</v>
      </c>
      <c r="F1710" t="s">
        <v>5</v>
      </c>
      <c r="G1710" s="6">
        <v>335.95800524934384</v>
      </c>
      <c r="H1710" s="6">
        <v>440.94488188976379</v>
      </c>
      <c r="I1710" s="6">
        <v>104.98687664041994</v>
      </c>
      <c r="J1710" s="5">
        <v>2138</v>
      </c>
    </row>
    <row r="1711" spans="1:10" x14ac:dyDescent="0.25">
      <c r="A1711" t="s">
        <v>122</v>
      </c>
      <c r="B1711" s="5">
        <v>552166.92000000004</v>
      </c>
      <c r="C1711" s="5">
        <v>4124002.43</v>
      </c>
      <c r="D1711" s="5">
        <v>2018.08</v>
      </c>
      <c r="E1711" t="s">
        <v>4</v>
      </c>
      <c r="F1711" t="s">
        <v>7</v>
      </c>
      <c r="G1711" s="6">
        <v>440.94488188976379</v>
      </c>
      <c r="H1711" s="6">
        <v>456.03674540682414</v>
      </c>
      <c r="I1711" s="6">
        <v>15.091863517060366</v>
      </c>
      <c r="J1711" s="5">
        <v>2138</v>
      </c>
    </row>
    <row r="1712" spans="1:10" x14ac:dyDescent="0.25">
      <c r="A1712" t="s">
        <v>122</v>
      </c>
      <c r="B1712" s="5">
        <v>552166.92000000004</v>
      </c>
      <c r="C1712" s="5">
        <v>4124002.43</v>
      </c>
      <c r="D1712" s="5">
        <v>2018.08</v>
      </c>
      <c r="E1712" t="s">
        <v>4</v>
      </c>
      <c r="F1712" t="s">
        <v>7</v>
      </c>
      <c r="G1712" s="6">
        <v>456.03674540682414</v>
      </c>
      <c r="H1712" s="6">
        <v>464.23884514435696</v>
      </c>
      <c r="I1712" s="6">
        <v>8.2020997375328086</v>
      </c>
      <c r="J1712" s="5">
        <v>2138</v>
      </c>
    </row>
    <row r="1713" spans="1:10" x14ac:dyDescent="0.25">
      <c r="A1713" t="s">
        <v>122</v>
      </c>
      <c r="B1713" s="5">
        <v>552166.92000000004</v>
      </c>
      <c r="C1713" s="5">
        <v>4124002.43</v>
      </c>
      <c r="D1713" s="5">
        <v>2018.08</v>
      </c>
      <c r="E1713" t="s">
        <v>6</v>
      </c>
      <c r="F1713" t="s">
        <v>7</v>
      </c>
      <c r="G1713" s="6">
        <v>464.23884514435696</v>
      </c>
      <c r="H1713" s="6">
        <v>522.63779527559052</v>
      </c>
      <c r="I1713" s="6">
        <v>58.398950131233597</v>
      </c>
      <c r="J1713" s="5">
        <v>2138</v>
      </c>
    </row>
    <row r="1714" spans="1:10" x14ac:dyDescent="0.25">
      <c r="A1714" t="s">
        <v>122</v>
      </c>
      <c r="B1714" s="5">
        <v>552166.92000000004</v>
      </c>
      <c r="C1714" s="5">
        <v>4124002.43</v>
      </c>
      <c r="D1714" s="5">
        <v>2018.08</v>
      </c>
      <c r="E1714" t="s">
        <v>6</v>
      </c>
      <c r="F1714" t="s">
        <v>7</v>
      </c>
      <c r="G1714" s="6">
        <v>522.63779527559052</v>
      </c>
      <c r="H1714" s="6">
        <v>662.07349081364828</v>
      </c>
      <c r="I1714" s="6">
        <v>139.43569553805773</v>
      </c>
      <c r="J1714" s="5">
        <v>2138</v>
      </c>
    </row>
    <row r="1715" spans="1:10" x14ac:dyDescent="0.25">
      <c r="A1715" t="s">
        <v>122</v>
      </c>
      <c r="B1715" s="5">
        <v>552166.92000000004</v>
      </c>
      <c r="C1715" s="5">
        <v>4124002.43</v>
      </c>
      <c r="D1715" s="5">
        <v>2018.08</v>
      </c>
      <c r="E1715" t="s">
        <v>9</v>
      </c>
      <c r="F1715" t="s">
        <v>5</v>
      </c>
      <c r="G1715" s="6">
        <v>662.07349081364828</v>
      </c>
      <c r="H1715" s="6">
        <v>674.86876640419939</v>
      </c>
      <c r="I1715" s="6">
        <v>12.79527559055118</v>
      </c>
      <c r="J1715" s="5">
        <v>2138</v>
      </c>
    </row>
    <row r="1716" spans="1:10" x14ac:dyDescent="0.25">
      <c r="A1716" t="s">
        <v>122</v>
      </c>
      <c r="B1716" s="5">
        <v>552166.92000000004</v>
      </c>
      <c r="C1716" s="5">
        <v>4124002.43</v>
      </c>
      <c r="D1716" s="5">
        <v>2018.08</v>
      </c>
      <c r="E1716" t="s">
        <v>9</v>
      </c>
      <c r="F1716" t="s">
        <v>7</v>
      </c>
      <c r="G1716" s="6">
        <v>674.86876640419939</v>
      </c>
      <c r="H1716" s="6">
        <v>705.0524934383202</v>
      </c>
      <c r="I1716" s="6">
        <v>30.183727034120732</v>
      </c>
      <c r="J1716" s="5">
        <v>2138</v>
      </c>
    </row>
    <row r="1717" spans="1:10" x14ac:dyDescent="0.25">
      <c r="A1717" t="s">
        <v>122</v>
      </c>
      <c r="B1717" s="5">
        <v>552166.92000000004</v>
      </c>
      <c r="C1717" s="5">
        <v>4124002.43</v>
      </c>
      <c r="D1717" s="5">
        <v>2018.08</v>
      </c>
      <c r="E1717" t="s">
        <v>6</v>
      </c>
      <c r="F1717" t="s">
        <v>19</v>
      </c>
      <c r="G1717" s="6">
        <v>705.0524934383202</v>
      </c>
      <c r="H1717" s="6">
        <v>806.75853018372698</v>
      </c>
      <c r="I1717" s="6">
        <v>101.70603674540682</v>
      </c>
      <c r="J1717" s="5">
        <v>2138</v>
      </c>
    </row>
    <row r="1718" spans="1:10" x14ac:dyDescent="0.25">
      <c r="A1718" t="s">
        <v>122</v>
      </c>
      <c r="B1718" s="5">
        <v>552166.92000000004</v>
      </c>
      <c r="C1718" s="5">
        <v>4124002.43</v>
      </c>
      <c r="D1718" s="5">
        <v>2018.08</v>
      </c>
      <c r="E1718" t="s">
        <v>6</v>
      </c>
      <c r="F1718" t="s">
        <v>19</v>
      </c>
      <c r="G1718" s="6">
        <v>806.75853018372698</v>
      </c>
      <c r="H1718" s="6">
        <v>895.01312335958005</v>
      </c>
      <c r="I1718" s="6">
        <v>88.254593175853003</v>
      </c>
      <c r="J1718" s="5">
        <v>2138</v>
      </c>
    </row>
    <row r="1719" spans="1:10" x14ac:dyDescent="0.25">
      <c r="A1719" t="s">
        <v>122</v>
      </c>
      <c r="B1719" s="5">
        <v>552166.92000000004</v>
      </c>
      <c r="C1719" s="5">
        <v>4124002.43</v>
      </c>
      <c r="D1719" s="5">
        <v>2018.08</v>
      </c>
      <c r="E1719" t="s">
        <v>6</v>
      </c>
      <c r="F1719" t="s">
        <v>19</v>
      </c>
      <c r="G1719" s="6">
        <v>895.01312335958005</v>
      </c>
      <c r="H1719" s="6">
        <v>973.09711286089237</v>
      </c>
      <c r="I1719" s="6">
        <v>78.083989501312331</v>
      </c>
      <c r="J1719" s="5">
        <v>2138</v>
      </c>
    </row>
    <row r="1720" spans="1:10" x14ac:dyDescent="0.25">
      <c r="A1720" t="s">
        <v>122</v>
      </c>
      <c r="B1720" s="5">
        <v>552166.92000000004</v>
      </c>
      <c r="C1720" s="5">
        <v>4124002.43</v>
      </c>
      <c r="D1720" s="5">
        <v>2018.08</v>
      </c>
      <c r="E1720" t="s">
        <v>11</v>
      </c>
      <c r="F1720" t="s">
        <v>18</v>
      </c>
      <c r="G1720" s="6">
        <v>973.09711286089237</v>
      </c>
      <c r="H1720" s="6">
        <v>1041.010498687664</v>
      </c>
      <c r="I1720" s="6">
        <v>67.913385826771645</v>
      </c>
      <c r="J1720" s="5">
        <v>2138</v>
      </c>
    </row>
    <row r="1721" spans="1:10" x14ac:dyDescent="0.25">
      <c r="A1721" t="s">
        <v>122</v>
      </c>
      <c r="B1721" s="5">
        <v>552166.92000000004</v>
      </c>
      <c r="C1721" s="5">
        <v>4124002.43</v>
      </c>
      <c r="D1721" s="5">
        <v>2018.08</v>
      </c>
      <c r="E1721" t="s">
        <v>11</v>
      </c>
      <c r="F1721" t="s">
        <v>18</v>
      </c>
      <c r="G1721" s="6">
        <v>1041.010498687664</v>
      </c>
      <c r="H1721" s="6">
        <v>1324.1469816272966</v>
      </c>
      <c r="I1721" s="6">
        <v>283.13648293963251</v>
      </c>
      <c r="J1721" s="5">
        <v>2138</v>
      </c>
    </row>
    <row r="1722" spans="1:10" x14ac:dyDescent="0.25">
      <c r="A1722" t="s">
        <v>122</v>
      </c>
      <c r="B1722" s="5">
        <v>552166.92000000004</v>
      </c>
      <c r="C1722" s="5">
        <v>4124002.43</v>
      </c>
      <c r="D1722" s="5">
        <v>2018.08</v>
      </c>
      <c r="E1722" t="s">
        <v>9</v>
      </c>
      <c r="F1722" t="s">
        <v>18</v>
      </c>
      <c r="G1722" s="6">
        <v>1324.1469816272966</v>
      </c>
      <c r="H1722" s="6">
        <v>1392.3884514435695</v>
      </c>
      <c r="I1722" s="6">
        <v>68.241469816272968</v>
      </c>
      <c r="J1722" s="5">
        <v>2138</v>
      </c>
    </row>
    <row r="1723" spans="1:10" x14ac:dyDescent="0.25">
      <c r="A1723" t="s">
        <v>122</v>
      </c>
      <c r="B1723" s="5">
        <v>552166.92000000004</v>
      </c>
      <c r="C1723" s="5">
        <v>4124002.43</v>
      </c>
      <c r="D1723" s="5">
        <v>2018.08</v>
      </c>
      <c r="E1723" t="s">
        <v>9</v>
      </c>
      <c r="F1723" t="s">
        <v>5</v>
      </c>
      <c r="G1723" s="6">
        <v>1392.3884514435695</v>
      </c>
      <c r="H1723" s="6">
        <v>1714.2388451443569</v>
      </c>
      <c r="I1723" s="6">
        <v>321.85039370078738</v>
      </c>
      <c r="J1723" s="5">
        <v>2138</v>
      </c>
    </row>
    <row r="1724" spans="1:10" x14ac:dyDescent="0.25">
      <c r="A1724" t="s">
        <v>122</v>
      </c>
      <c r="B1724" s="5">
        <v>552166.92000000004</v>
      </c>
      <c r="C1724" s="5">
        <v>4124002.43</v>
      </c>
      <c r="D1724" s="5">
        <v>2018.08</v>
      </c>
      <c r="E1724" t="s">
        <v>9</v>
      </c>
      <c r="F1724" t="s">
        <v>7</v>
      </c>
      <c r="G1724" s="6">
        <v>1714.2388451443569</v>
      </c>
      <c r="H1724" s="6">
        <v>1791.0104986876638</v>
      </c>
      <c r="I1724" s="6">
        <v>76.771653543307082</v>
      </c>
      <c r="J1724" s="5">
        <v>2138</v>
      </c>
    </row>
    <row r="1725" spans="1:10" x14ac:dyDescent="0.25">
      <c r="A1725" t="s">
        <v>122</v>
      </c>
      <c r="B1725" s="5">
        <v>552166.92000000004</v>
      </c>
      <c r="C1725" s="5">
        <v>4124002.43</v>
      </c>
      <c r="D1725" s="5">
        <v>2018.08</v>
      </c>
      <c r="E1725" t="s">
        <v>9</v>
      </c>
      <c r="F1725" t="s">
        <v>18</v>
      </c>
      <c r="G1725" s="6">
        <v>1791.0104986876638</v>
      </c>
      <c r="H1725" s="6">
        <v>2038.0577427821522</v>
      </c>
      <c r="I1725" s="6">
        <v>247.04724409448818</v>
      </c>
      <c r="J1725" s="5">
        <v>2138</v>
      </c>
    </row>
    <row r="1726" spans="1:10" x14ac:dyDescent="0.25">
      <c r="A1726" t="s">
        <v>122</v>
      </c>
      <c r="B1726" s="5">
        <v>552166.92000000004</v>
      </c>
      <c r="C1726" s="5">
        <v>4124002.43</v>
      </c>
      <c r="D1726" s="5">
        <v>2018.08</v>
      </c>
      <c r="E1726" t="s">
        <v>11</v>
      </c>
      <c r="F1726" t="s">
        <v>20</v>
      </c>
      <c r="G1726" s="6">
        <v>2038.0577427821522</v>
      </c>
      <c r="H1726" s="6">
        <v>2150</v>
      </c>
      <c r="I1726" s="6">
        <v>111.94225721784775</v>
      </c>
      <c r="J1726" s="5">
        <v>2138</v>
      </c>
    </row>
    <row r="1727" spans="1:10" x14ac:dyDescent="0.25">
      <c r="A1727" t="s">
        <v>124</v>
      </c>
      <c r="B1727" s="5">
        <v>549116.89</v>
      </c>
      <c r="C1727" s="5">
        <v>4120396.31</v>
      </c>
      <c r="D1727" s="5">
        <v>1992.17</v>
      </c>
      <c r="E1727" t="s">
        <v>4</v>
      </c>
      <c r="F1727" t="s">
        <v>5</v>
      </c>
      <c r="G1727" s="6">
        <v>0</v>
      </c>
      <c r="H1727" s="6">
        <v>15.091863517060366</v>
      </c>
      <c r="I1727" s="6">
        <v>15.091863517060366</v>
      </c>
      <c r="J1727" s="5">
        <v>2173</v>
      </c>
    </row>
    <row r="1728" spans="1:10" x14ac:dyDescent="0.25">
      <c r="A1728" t="s">
        <v>124</v>
      </c>
      <c r="B1728" s="5">
        <v>549116.89</v>
      </c>
      <c r="C1728" s="5">
        <v>4120396.31</v>
      </c>
      <c r="D1728" s="5">
        <v>1992.17</v>
      </c>
      <c r="E1728" t="s">
        <v>4</v>
      </c>
      <c r="F1728" t="s">
        <v>5</v>
      </c>
      <c r="G1728" s="6">
        <v>15.091863517060366</v>
      </c>
      <c r="H1728" s="6">
        <v>142.06036745406823</v>
      </c>
      <c r="I1728" s="6">
        <v>126.96850393700788</v>
      </c>
      <c r="J1728" s="5">
        <v>2173</v>
      </c>
    </row>
    <row r="1729" spans="1:10" x14ac:dyDescent="0.25">
      <c r="A1729" t="s">
        <v>124</v>
      </c>
      <c r="B1729" s="5">
        <v>549116.89</v>
      </c>
      <c r="C1729" s="5">
        <v>4120396.31</v>
      </c>
      <c r="D1729" s="5">
        <v>1992.17</v>
      </c>
      <c r="E1729" t="s">
        <v>6</v>
      </c>
      <c r="F1729" t="s">
        <v>7</v>
      </c>
      <c r="G1729" s="6">
        <v>142.06036745406823</v>
      </c>
      <c r="H1729" s="6">
        <v>166.99475065616795</v>
      </c>
      <c r="I1729" s="6">
        <v>24.934383202099735</v>
      </c>
      <c r="J1729" s="5">
        <v>2173</v>
      </c>
    </row>
    <row r="1730" spans="1:10" x14ac:dyDescent="0.25">
      <c r="A1730" t="s">
        <v>124</v>
      </c>
      <c r="B1730" s="5">
        <v>549116.89</v>
      </c>
      <c r="C1730" s="5">
        <v>4120396.31</v>
      </c>
      <c r="D1730" s="5">
        <v>1992.17</v>
      </c>
      <c r="E1730" t="s">
        <v>6</v>
      </c>
      <c r="F1730" t="s">
        <v>7</v>
      </c>
      <c r="G1730" s="6">
        <v>166.99475065616795</v>
      </c>
      <c r="H1730" s="6">
        <v>172.9002624671916</v>
      </c>
      <c r="I1730" s="6">
        <v>5.9055118110236222</v>
      </c>
      <c r="J1730" s="5">
        <v>2173</v>
      </c>
    </row>
    <row r="1731" spans="1:10" x14ac:dyDescent="0.25">
      <c r="A1731" t="s">
        <v>124</v>
      </c>
      <c r="B1731" s="5">
        <v>549116.89</v>
      </c>
      <c r="C1731" s="5">
        <v>4120396.31</v>
      </c>
      <c r="D1731" s="5">
        <v>1992.17</v>
      </c>
      <c r="E1731" t="s">
        <v>4</v>
      </c>
      <c r="F1731" t="s">
        <v>5</v>
      </c>
      <c r="G1731" s="6">
        <v>172.9002624671916</v>
      </c>
      <c r="H1731" s="6">
        <v>297.90026246719157</v>
      </c>
      <c r="I1731" s="6">
        <v>125</v>
      </c>
      <c r="J1731" s="5">
        <v>2173</v>
      </c>
    </row>
    <row r="1732" spans="1:10" x14ac:dyDescent="0.25">
      <c r="A1732" t="s">
        <v>124</v>
      </c>
      <c r="B1732" s="5">
        <v>549116.89</v>
      </c>
      <c r="C1732" s="5">
        <v>4120396.31</v>
      </c>
      <c r="D1732" s="5">
        <v>1992.17</v>
      </c>
      <c r="E1732" t="s">
        <v>6</v>
      </c>
      <c r="F1732" t="s">
        <v>7</v>
      </c>
      <c r="G1732" s="6">
        <v>297.90026246719157</v>
      </c>
      <c r="H1732" s="6">
        <v>359.9081364829396</v>
      </c>
      <c r="I1732" s="6">
        <v>62.007874015748023</v>
      </c>
      <c r="J1732" s="5">
        <v>2173</v>
      </c>
    </row>
    <row r="1733" spans="1:10" x14ac:dyDescent="0.25">
      <c r="A1733" t="s">
        <v>124</v>
      </c>
      <c r="B1733" s="5">
        <v>549116.89</v>
      </c>
      <c r="C1733" s="5">
        <v>4120396.31</v>
      </c>
      <c r="D1733" s="5">
        <v>1992.17</v>
      </c>
      <c r="E1733" t="s">
        <v>4</v>
      </c>
      <c r="F1733" t="s">
        <v>5</v>
      </c>
      <c r="G1733" s="6">
        <v>359.9081364829396</v>
      </c>
      <c r="H1733" s="6">
        <v>840.87926509186354</v>
      </c>
      <c r="I1733" s="6">
        <v>480.97112860892383</v>
      </c>
      <c r="J1733" s="5">
        <v>2173</v>
      </c>
    </row>
    <row r="1734" spans="1:10" x14ac:dyDescent="0.25">
      <c r="A1734" t="s">
        <v>124</v>
      </c>
      <c r="B1734" s="5">
        <v>549116.89</v>
      </c>
      <c r="C1734" s="5">
        <v>4120396.31</v>
      </c>
      <c r="D1734" s="5">
        <v>1992.17</v>
      </c>
      <c r="E1734" t="s">
        <v>4</v>
      </c>
      <c r="F1734" t="s">
        <v>7</v>
      </c>
      <c r="G1734" s="6">
        <v>840.87926509186354</v>
      </c>
      <c r="H1734" s="6">
        <v>861.87664041994742</v>
      </c>
      <c r="I1734" s="6">
        <v>20.99737532808399</v>
      </c>
      <c r="J1734" s="5">
        <v>2173</v>
      </c>
    </row>
    <row r="1735" spans="1:10" x14ac:dyDescent="0.25">
      <c r="A1735" t="s">
        <v>124</v>
      </c>
      <c r="B1735" s="5">
        <v>549116.89</v>
      </c>
      <c r="C1735" s="5">
        <v>4120396.31</v>
      </c>
      <c r="D1735" s="5">
        <v>1992.17</v>
      </c>
      <c r="E1735" t="s">
        <v>4</v>
      </c>
      <c r="F1735" t="s">
        <v>8</v>
      </c>
      <c r="G1735" s="6">
        <v>861.87664041994742</v>
      </c>
      <c r="H1735" s="6">
        <v>916.01049868766393</v>
      </c>
      <c r="I1735" s="6">
        <v>54.133858267716533</v>
      </c>
      <c r="J1735" s="5">
        <v>2173</v>
      </c>
    </row>
    <row r="1736" spans="1:10" x14ac:dyDescent="0.25">
      <c r="A1736" t="s">
        <v>124</v>
      </c>
      <c r="B1736" s="5">
        <v>549116.89</v>
      </c>
      <c r="C1736" s="5">
        <v>4120396.31</v>
      </c>
      <c r="D1736" s="5">
        <v>1992.17</v>
      </c>
      <c r="E1736" t="s">
        <v>6</v>
      </c>
      <c r="F1736" t="s">
        <v>7</v>
      </c>
      <c r="G1736" s="6">
        <v>916.01049868766393</v>
      </c>
      <c r="H1736" s="6">
        <v>1070.8661417322833</v>
      </c>
      <c r="I1736" s="6">
        <v>154.85564304461943</v>
      </c>
      <c r="J1736" s="5">
        <v>2173</v>
      </c>
    </row>
    <row r="1737" spans="1:10" x14ac:dyDescent="0.25">
      <c r="A1737" t="s">
        <v>124</v>
      </c>
      <c r="B1737" s="5">
        <v>549116.89</v>
      </c>
      <c r="C1737" s="5">
        <v>4120396.31</v>
      </c>
      <c r="D1737" s="5">
        <v>1992.17</v>
      </c>
      <c r="E1737" t="s">
        <v>6</v>
      </c>
      <c r="F1737" t="s">
        <v>7</v>
      </c>
      <c r="G1737" s="6">
        <v>1070.8661417322833</v>
      </c>
      <c r="H1737" s="6">
        <v>1095.1443569553805</v>
      </c>
      <c r="I1737" s="6">
        <v>24.278215223097114</v>
      </c>
      <c r="J1737" s="5">
        <v>2173</v>
      </c>
    </row>
    <row r="1738" spans="1:10" x14ac:dyDescent="0.25">
      <c r="A1738" t="s">
        <v>124</v>
      </c>
      <c r="B1738" s="5">
        <v>549116.89</v>
      </c>
      <c r="C1738" s="5">
        <v>4120396.31</v>
      </c>
      <c r="D1738" s="5">
        <v>1992.17</v>
      </c>
      <c r="E1738" t="s">
        <v>9</v>
      </c>
      <c r="F1738" t="s">
        <v>5</v>
      </c>
      <c r="G1738" s="6">
        <v>1095.1443569553805</v>
      </c>
      <c r="H1738" s="6">
        <v>1274.9343832020998</v>
      </c>
      <c r="I1738" s="6">
        <v>179.79002624671915</v>
      </c>
      <c r="J1738" s="5">
        <v>2173</v>
      </c>
    </row>
    <row r="1739" spans="1:10" x14ac:dyDescent="0.25">
      <c r="A1739" t="s">
        <v>124</v>
      </c>
      <c r="B1739" s="5">
        <v>549116.89</v>
      </c>
      <c r="C1739" s="5">
        <v>4120396.31</v>
      </c>
      <c r="D1739" s="5">
        <v>1992.17</v>
      </c>
      <c r="E1739" t="s">
        <v>6</v>
      </c>
      <c r="F1739" t="s">
        <v>19</v>
      </c>
      <c r="G1739" s="6">
        <v>1274.9343832020998</v>
      </c>
      <c r="H1739" s="6">
        <v>1413.0577427821522</v>
      </c>
      <c r="I1739" s="6">
        <v>138.12335958005249</v>
      </c>
      <c r="J1739" s="5">
        <v>2173</v>
      </c>
    </row>
    <row r="1740" spans="1:10" x14ac:dyDescent="0.25">
      <c r="A1740" t="s">
        <v>124</v>
      </c>
      <c r="B1740" s="5">
        <v>549116.89</v>
      </c>
      <c r="C1740" s="5">
        <v>4120396.31</v>
      </c>
      <c r="D1740" s="5">
        <v>1992.17</v>
      </c>
      <c r="E1740" t="s">
        <v>4</v>
      </c>
      <c r="F1740" t="s">
        <v>8</v>
      </c>
      <c r="G1740" s="6">
        <v>1413.0577427821522</v>
      </c>
      <c r="H1740" s="6">
        <v>1500</v>
      </c>
      <c r="I1740" s="6">
        <v>86.942257217847768</v>
      </c>
      <c r="J1740" s="5">
        <v>2173</v>
      </c>
    </row>
    <row r="1741" spans="1:10" x14ac:dyDescent="0.25">
      <c r="A1741" t="s">
        <v>124</v>
      </c>
      <c r="B1741" s="5">
        <v>549116.89</v>
      </c>
      <c r="C1741" s="5">
        <v>4120396.31</v>
      </c>
      <c r="D1741" s="5">
        <v>1992.17</v>
      </c>
      <c r="E1741" t="s">
        <v>11</v>
      </c>
      <c r="F1741" t="s">
        <v>12</v>
      </c>
      <c r="G1741" s="6">
        <v>1500</v>
      </c>
      <c r="H1741" s="6">
        <v>1587.9265091863517</v>
      </c>
      <c r="I1741" s="6">
        <v>87.926509186351709</v>
      </c>
      <c r="J1741" s="5">
        <v>2173</v>
      </c>
    </row>
    <row r="1742" spans="1:10" x14ac:dyDescent="0.25">
      <c r="A1742" t="s">
        <v>124</v>
      </c>
      <c r="B1742" s="5">
        <v>549116.89</v>
      </c>
      <c r="C1742" s="5">
        <v>4120396.31</v>
      </c>
      <c r="D1742" s="5">
        <v>1992.17</v>
      </c>
      <c r="E1742" t="s">
        <v>9</v>
      </c>
      <c r="F1742" t="s">
        <v>31</v>
      </c>
      <c r="G1742" s="6">
        <v>1587.9265091863517</v>
      </c>
      <c r="H1742" s="6">
        <v>1618.4383202099737</v>
      </c>
      <c r="I1742" s="6">
        <v>30.511811023622048</v>
      </c>
      <c r="J1742" s="5">
        <v>2173</v>
      </c>
    </row>
    <row r="1743" spans="1:10" x14ac:dyDescent="0.25">
      <c r="A1743" t="s">
        <v>124</v>
      </c>
      <c r="B1743" s="5">
        <v>549116.89</v>
      </c>
      <c r="C1743" s="5">
        <v>4120396.31</v>
      </c>
      <c r="D1743" s="5">
        <v>1992.17</v>
      </c>
      <c r="E1743" t="s">
        <v>9</v>
      </c>
      <c r="F1743" t="s">
        <v>5</v>
      </c>
      <c r="G1743" s="6">
        <v>1618.4383202099737</v>
      </c>
      <c r="H1743" s="6">
        <v>1880.2493438320209</v>
      </c>
      <c r="I1743" s="6">
        <v>261.81102362204723</v>
      </c>
      <c r="J1743" s="5">
        <v>2173</v>
      </c>
    </row>
    <row r="1744" spans="1:10" x14ac:dyDescent="0.25">
      <c r="A1744" t="s">
        <v>124</v>
      </c>
      <c r="B1744" s="5">
        <v>549116.89</v>
      </c>
      <c r="C1744" s="5">
        <v>4120396.31</v>
      </c>
      <c r="D1744" s="5">
        <v>1992.17</v>
      </c>
      <c r="E1744" t="s">
        <v>9</v>
      </c>
      <c r="F1744" t="s">
        <v>5</v>
      </c>
      <c r="G1744" s="6">
        <v>1880.2493438320209</v>
      </c>
      <c r="H1744" s="6">
        <v>1895.9973753280838</v>
      </c>
      <c r="I1744" s="6">
        <v>15.748031496062991</v>
      </c>
      <c r="J1744" s="5">
        <v>2173</v>
      </c>
    </row>
    <row r="1745" spans="1:10" x14ac:dyDescent="0.25">
      <c r="A1745" t="s">
        <v>124</v>
      </c>
      <c r="B1745" s="5">
        <v>549116.89</v>
      </c>
      <c r="C1745" s="5">
        <v>4120396.31</v>
      </c>
      <c r="D1745" s="5">
        <v>1992.17</v>
      </c>
      <c r="E1745" t="s">
        <v>4</v>
      </c>
      <c r="F1745" t="s">
        <v>125</v>
      </c>
      <c r="G1745" s="6">
        <v>1895.9973753280838</v>
      </c>
      <c r="H1745" s="6">
        <v>1935.0393700787399</v>
      </c>
      <c r="I1745" s="6">
        <v>39.041994750656166</v>
      </c>
      <c r="J1745" s="5">
        <v>2173</v>
      </c>
    </row>
    <row r="1746" spans="1:10" x14ac:dyDescent="0.25">
      <c r="A1746" t="s">
        <v>124</v>
      </c>
      <c r="B1746" s="5">
        <v>549116.89</v>
      </c>
      <c r="C1746" s="5">
        <v>4120396.31</v>
      </c>
      <c r="D1746" s="5">
        <v>1992.17</v>
      </c>
      <c r="E1746" t="s">
        <v>11</v>
      </c>
      <c r="F1746" t="s">
        <v>12</v>
      </c>
      <c r="G1746" s="6">
        <v>1935.0393700787399</v>
      </c>
      <c r="H1746" s="6">
        <v>2199.9999999999995</v>
      </c>
      <c r="I1746" s="6">
        <v>264.96062992125985</v>
      </c>
      <c r="J1746" s="5">
        <v>2173</v>
      </c>
    </row>
    <row r="1747" spans="1:10" x14ac:dyDescent="0.25">
      <c r="A1747" t="s">
        <v>126</v>
      </c>
      <c r="B1747" s="5">
        <v>549562.42000000004</v>
      </c>
      <c r="C1747" s="5">
        <v>4123673.3</v>
      </c>
      <c r="D1747" s="5">
        <v>1987.45</v>
      </c>
      <c r="E1747" t="s">
        <v>4</v>
      </c>
      <c r="F1747" t="s">
        <v>5</v>
      </c>
      <c r="G1747" s="6">
        <v>0</v>
      </c>
      <c r="H1747" s="6">
        <v>20.01312335958005</v>
      </c>
      <c r="I1747" s="6">
        <v>20.01312335958005</v>
      </c>
      <c r="J1747" s="5">
        <v>2055</v>
      </c>
    </row>
    <row r="1748" spans="1:10" x14ac:dyDescent="0.25">
      <c r="A1748" t="s">
        <v>126</v>
      </c>
      <c r="B1748" s="5">
        <v>549562.42000000004</v>
      </c>
      <c r="C1748" s="5">
        <v>4123673.3</v>
      </c>
      <c r="D1748" s="5">
        <v>1987.45</v>
      </c>
      <c r="E1748" t="s">
        <v>4</v>
      </c>
      <c r="F1748" t="s">
        <v>5</v>
      </c>
      <c r="G1748" s="6">
        <v>20.01312335958005</v>
      </c>
      <c r="H1748" s="6">
        <v>116.14173228346456</v>
      </c>
      <c r="I1748" s="6">
        <v>96.128608923884514</v>
      </c>
      <c r="J1748" s="5">
        <v>2055</v>
      </c>
    </row>
    <row r="1749" spans="1:10" x14ac:dyDescent="0.25">
      <c r="A1749" t="s">
        <v>126</v>
      </c>
      <c r="B1749" s="5">
        <v>549562.42000000004</v>
      </c>
      <c r="C1749" s="5">
        <v>4123673.3</v>
      </c>
      <c r="D1749" s="5">
        <v>1987.45</v>
      </c>
      <c r="E1749" t="s">
        <v>4</v>
      </c>
      <c r="F1749" t="s">
        <v>5</v>
      </c>
      <c r="G1749" s="6">
        <v>116.14173228346456</v>
      </c>
      <c r="H1749" s="6">
        <v>145.99737532808399</v>
      </c>
      <c r="I1749" s="6">
        <v>29.85564304461942</v>
      </c>
      <c r="J1749" s="5">
        <v>2055</v>
      </c>
    </row>
    <row r="1750" spans="1:10" x14ac:dyDescent="0.25">
      <c r="A1750" t="s">
        <v>126</v>
      </c>
      <c r="B1750" s="5">
        <v>549562.42000000004</v>
      </c>
      <c r="C1750" s="5">
        <v>4123673.3</v>
      </c>
      <c r="D1750" s="5">
        <v>1987.45</v>
      </c>
      <c r="E1750" t="s">
        <v>6</v>
      </c>
      <c r="F1750" t="s">
        <v>7</v>
      </c>
      <c r="G1750" s="6">
        <v>145.99737532808399</v>
      </c>
      <c r="H1750" s="6">
        <v>195.86614173228347</v>
      </c>
      <c r="I1750" s="6">
        <v>49.868766404199469</v>
      </c>
      <c r="J1750" s="5">
        <v>2055</v>
      </c>
    </row>
    <row r="1751" spans="1:10" x14ac:dyDescent="0.25">
      <c r="A1751" t="s">
        <v>126</v>
      </c>
      <c r="B1751" s="5">
        <v>549562.42000000004</v>
      </c>
      <c r="C1751" s="5">
        <v>4123673.3</v>
      </c>
      <c r="D1751" s="5">
        <v>1987.45</v>
      </c>
      <c r="E1751" t="s">
        <v>6</v>
      </c>
      <c r="F1751" t="s">
        <v>7</v>
      </c>
      <c r="G1751" s="6">
        <v>195.86614173228347</v>
      </c>
      <c r="H1751" s="6">
        <v>208.98950131233596</v>
      </c>
      <c r="I1751" s="6">
        <v>13.123359580052492</v>
      </c>
      <c r="J1751" s="5">
        <v>2055</v>
      </c>
    </row>
    <row r="1752" spans="1:10" x14ac:dyDescent="0.25">
      <c r="A1752" t="s">
        <v>126</v>
      </c>
      <c r="B1752" s="5">
        <v>549562.42000000004</v>
      </c>
      <c r="C1752" s="5">
        <v>4123673.3</v>
      </c>
      <c r="D1752" s="5">
        <v>1987.45</v>
      </c>
      <c r="E1752" t="s">
        <v>4</v>
      </c>
      <c r="F1752" t="s">
        <v>127</v>
      </c>
      <c r="G1752" s="6">
        <v>208.98950131233596</v>
      </c>
      <c r="H1752" s="6">
        <v>436.02362204724409</v>
      </c>
      <c r="I1752" s="6">
        <v>227.03412073490813</v>
      </c>
      <c r="J1752" s="5">
        <v>2055</v>
      </c>
    </row>
    <row r="1753" spans="1:10" x14ac:dyDescent="0.25">
      <c r="A1753" t="s">
        <v>126</v>
      </c>
      <c r="B1753" s="5">
        <v>549562.42000000004</v>
      </c>
      <c r="C1753" s="5">
        <v>4123673.3</v>
      </c>
      <c r="D1753" s="5">
        <v>1987.45</v>
      </c>
      <c r="E1753" t="s">
        <v>6</v>
      </c>
      <c r="F1753" t="s">
        <v>7</v>
      </c>
      <c r="G1753" s="6">
        <v>436.02362204724409</v>
      </c>
      <c r="H1753" s="6">
        <v>500</v>
      </c>
      <c r="I1753" s="6">
        <v>63.976377952755904</v>
      </c>
      <c r="J1753" s="5">
        <v>2055</v>
      </c>
    </row>
    <row r="1754" spans="1:10" x14ac:dyDescent="0.25">
      <c r="A1754" t="s">
        <v>126</v>
      </c>
      <c r="B1754" s="5">
        <v>549562.42000000004</v>
      </c>
      <c r="C1754" s="5">
        <v>4123673.3</v>
      </c>
      <c r="D1754" s="5">
        <v>1987.45</v>
      </c>
      <c r="E1754" t="s">
        <v>6</v>
      </c>
      <c r="F1754" t="s">
        <v>7</v>
      </c>
      <c r="G1754" s="6">
        <v>500</v>
      </c>
      <c r="H1754" s="6">
        <v>513.12335958005247</v>
      </c>
      <c r="I1754" s="6">
        <v>13.123359580052492</v>
      </c>
      <c r="J1754" s="5">
        <v>2055</v>
      </c>
    </row>
    <row r="1755" spans="1:10" x14ac:dyDescent="0.25">
      <c r="A1755" t="s">
        <v>126</v>
      </c>
      <c r="B1755" s="5">
        <v>549562.42000000004</v>
      </c>
      <c r="C1755" s="5">
        <v>4123673.3</v>
      </c>
      <c r="D1755" s="5">
        <v>1987.45</v>
      </c>
      <c r="E1755" t="s">
        <v>4</v>
      </c>
      <c r="F1755" t="s">
        <v>7</v>
      </c>
      <c r="G1755" s="6">
        <v>513.12335958005247</v>
      </c>
      <c r="H1755" s="6">
        <v>560.03937007874015</v>
      </c>
      <c r="I1755" s="6">
        <v>46.916010498687662</v>
      </c>
      <c r="J1755" s="5">
        <v>2055</v>
      </c>
    </row>
    <row r="1756" spans="1:10" x14ac:dyDescent="0.25">
      <c r="A1756" t="s">
        <v>126</v>
      </c>
      <c r="B1756" s="5">
        <v>549562.42000000004</v>
      </c>
      <c r="C1756" s="5">
        <v>4123673.3</v>
      </c>
      <c r="D1756" s="5">
        <v>1987.45</v>
      </c>
      <c r="E1756" t="s">
        <v>4</v>
      </c>
      <c r="F1756" t="s">
        <v>5</v>
      </c>
      <c r="G1756" s="6">
        <v>560.03937007874015</v>
      </c>
      <c r="H1756" s="6">
        <v>1227.0341207349081</v>
      </c>
      <c r="I1756" s="6">
        <v>666.99475065616798</v>
      </c>
      <c r="J1756" s="5">
        <v>2055</v>
      </c>
    </row>
    <row r="1757" spans="1:10" x14ac:dyDescent="0.25">
      <c r="A1757" t="s">
        <v>126</v>
      </c>
      <c r="B1757" s="5">
        <v>549562.42000000004</v>
      </c>
      <c r="C1757" s="5">
        <v>4123673.3</v>
      </c>
      <c r="D1757" s="5">
        <v>1987.45</v>
      </c>
      <c r="E1757" t="s">
        <v>4</v>
      </c>
      <c r="F1757" t="s">
        <v>7</v>
      </c>
      <c r="G1757" s="6">
        <v>1227.0341207349081</v>
      </c>
      <c r="H1757" s="6">
        <v>1246.7191601049867</v>
      </c>
      <c r="I1757" s="6">
        <v>19.685039370078741</v>
      </c>
      <c r="J1757" s="5">
        <v>2055</v>
      </c>
    </row>
    <row r="1758" spans="1:10" x14ac:dyDescent="0.25">
      <c r="A1758" t="s">
        <v>126</v>
      </c>
      <c r="B1758" s="5">
        <v>549562.42000000004</v>
      </c>
      <c r="C1758" s="5">
        <v>4123673.3</v>
      </c>
      <c r="D1758" s="5">
        <v>1987.45</v>
      </c>
      <c r="E1758" t="s">
        <v>6</v>
      </c>
      <c r="F1758" t="s">
        <v>7</v>
      </c>
      <c r="G1758" s="6">
        <v>1246.7191601049867</v>
      </c>
      <c r="H1758" s="6">
        <v>1377.9527559055118</v>
      </c>
      <c r="I1758" s="6">
        <v>131.23359580052494</v>
      </c>
      <c r="J1758" s="5">
        <v>2055</v>
      </c>
    </row>
    <row r="1759" spans="1:10" x14ac:dyDescent="0.25">
      <c r="A1759" t="s">
        <v>126</v>
      </c>
      <c r="B1759" s="5">
        <v>549562.42000000004</v>
      </c>
      <c r="C1759" s="5">
        <v>4123673.3</v>
      </c>
      <c r="D1759" s="5">
        <v>1987.45</v>
      </c>
      <c r="E1759" t="s">
        <v>6</v>
      </c>
      <c r="F1759" t="s">
        <v>7</v>
      </c>
      <c r="G1759" s="6">
        <v>1377.9527559055118</v>
      </c>
      <c r="H1759" s="6">
        <v>1551.8372703412072</v>
      </c>
      <c r="I1759" s="6">
        <v>173.88451443569554</v>
      </c>
      <c r="J1759" s="5">
        <v>2055</v>
      </c>
    </row>
    <row r="1760" spans="1:10" x14ac:dyDescent="0.25">
      <c r="A1760" t="s">
        <v>126</v>
      </c>
      <c r="B1760" s="5">
        <v>549562.42000000004</v>
      </c>
      <c r="C1760" s="5">
        <v>4123673.3</v>
      </c>
      <c r="D1760" s="5">
        <v>1987.45</v>
      </c>
      <c r="E1760" t="s">
        <v>6</v>
      </c>
      <c r="F1760" t="s">
        <v>7</v>
      </c>
      <c r="G1760" s="6">
        <v>1551.8372703412072</v>
      </c>
      <c r="H1760" s="6">
        <v>1616.1417322834645</v>
      </c>
      <c r="I1760" s="6">
        <v>64.30446194225722</v>
      </c>
      <c r="J1760" s="5">
        <v>2055</v>
      </c>
    </row>
    <row r="1761" spans="1:10" x14ac:dyDescent="0.25">
      <c r="A1761" t="s">
        <v>126</v>
      </c>
      <c r="B1761" s="5">
        <v>549562.42000000004</v>
      </c>
      <c r="C1761" s="5">
        <v>4123673.3</v>
      </c>
      <c r="D1761" s="5">
        <v>1987.45</v>
      </c>
      <c r="E1761" t="s">
        <v>4</v>
      </c>
      <c r="F1761" t="s">
        <v>7</v>
      </c>
      <c r="G1761" s="6">
        <v>1616.1417322834645</v>
      </c>
      <c r="H1761" s="6">
        <v>1647.9658792650919</v>
      </c>
      <c r="I1761" s="6">
        <v>31.824146981627294</v>
      </c>
      <c r="J1761" s="5">
        <v>2055</v>
      </c>
    </row>
    <row r="1762" spans="1:10" x14ac:dyDescent="0.25">
      <c r="A1762" t="s">
        <v>126</v>
      </c>
      <c r="B1762" s="5">
        <v>549562.42000000004</v>
      </c>
      <c r="C1762" s="5">
        <v>4123673.3</v>
      </c>
      <c r="D1762" s="5">
        <v>1987.45</v>
      </c>
      <c r="E1762" t="s">
        <v>11</v>
      </c>
      <c r="F1762" t="s">
        <v>12</v>
      </c>
      <c r="G1762" s="6">
        <v>1647.9658792650919</v>
      </c>
      <c r="H1762" s="6">
        <v>1891.0761154855641</v>
      </c>
      <c r="I1762" s="6">
        <v>243.11023622047242</v>
      </c>
      <c r="J1762" s="5">
        <v>2055</v>
      </c>
    </row>
    <row r="1763" spans="1:10" x14ac:dyDescent="0.25">
      <c r="A1763" t="s">
        <v>126</v>
      </c>
      <c r="B1763" s="5">
        <v>549562.42000000004</v>
      </c>
      <c r="C1763" s="5">
        <v>4123673.3</v>
      </c>
      <c r="D1763" s="5">
        <v>1987.45</v>
      </c>
      <c r="E1763" t="s">
        <v>6</v>
      </c>
      <c r="F1763" t="s">
        <v>7</v>
      </c>
      <c r="G1763" s="6">
        <v>1891.0761154855641</v>
      </c>
      <c r="H1763" s="6">
        <v>1913.0577427821522</v>
      </c>
      <c r="I1763" s="6">
        <v>21.981627296587927</v>
      </c>
      <c r="J1763" s="5">
        <v>2055</v>
      </c>
    </row>
    <row r="1764" spans="1:10" x14ac:dyDescent="0.25">
      <c r="A1764" t="s">
        <v>126</v>
      </c>
      <c r="B1764" s="5">
        <v>549562.42000000004</v>
      </c>
      <c r="C1764" s="5">
        <v>4123673.3</v>
      </c>
      <c r="D1764" s="5">
        <v>1987.45</v>
      </c>
      <c r="E1764" t="s">
        <v>9</v>
      </c>
      <c r="F1764" t="s">
        <v>7</v>
      </c>
      <c r="G1764" s="6">
        <v>1913.0577427821522</v>
      </c>
      <c r="H1764" s="6">
        <v>2020.01312335958</v>
      </c>
      <c r="I1764" s="6">
        <v>106.95538057742782</v>
      </c>
      <c r="J1764" s="5">
        <v>2055</v>
      </c>
    </row>
    <row r="1765" spans="1:10" x14ac:dyDescent="0.25">
      <c r="A1765" t="s">
        <v>126</v>
      </c>
      <c r="B1765" s="5">
        <v>549562.42000000004</v>
      </c>
      <c r="C1765" s="5">
        <v>4123673.3</v>
      </c>
      <c r="D1765" s="5">
        <v>1987.45</v>
      </c>
      <c r="E1765" t="s">
        <v>9</v>
      </c>
      <c r="F1765" t="s">
        <v>7</v>
      </c>
      <c r="G1765" s="6">
        <v>2020.01312335958</v>
      </c>
      <c r="H1765" s="6">
        <v>2100.0656167979</v>
      </c>
      <c r="I1765" s="6">
        <v>80.052493438320198</v>
      </c>
      <c r="J1765" s="5">
        <v>2055</v>
      </c>
    </row>
    <row r="1766" spans="1:10" x14ac:dyDescent="0.25">
      <c r="A1766" t="s">
        <v>128</v>
      </c>
      <c r="B1766" s="5">
        <v>552392.36</v>
      </c>
      <c r="C1766" s="5">
        <v>4120468.47</v>
      </c>
      <c r="D1766" s="5">
        <v>2003.45</v>
      </c>
      <c r="E1766" t="s">
        <v>4</v>
      </c>
      <c r="F1766" t="s">
        <v>5</v>
      </c>
      <c r="G1766" s="6">
        <v>0</v>
      </c>
      <c r="H1766" s="6">
        <v>29.85564304461942</v>
      </c>
      <c r="I1766" s="6">
        <v>29.85564304461942</v>
      </c>
      <c r="J1766" s="5">
        <v>2160</v>
      </c>
    </row>
    <row r="1767" spans="1:10" x14ac:dyDescent="0.25">
      <c r="A1767" t="s">
        <v>128</v>
      </c>
      <c r="B1767" s="5">
        <v>552392.36</v>
      </c>
      <c r="C1767" s="5">
        <v>4120468.47</v>
      </c>
      <c r="D1767" s="5">
        <v>2003.45</v>
      </c>
      <c r="E1767" t="s">
        <v>4</v>
      </c>
      <c r="F1767" t="s">
        <v>26</v>
      </c>
      <c r="G1767" s="6">
        <v>29.85564304461942</v>
      </c>
      <c r="H1767" s="6">
        <v>89.895013123359576</v>
      </c>
      <c r="I1767" s="6">
        <v>60.039370078740156</v>
      </c>
      <c r="J1767" s="5">
        <v>2160</v>
      </c>
    </row>
    <row r="1768" spans="1:10" x14ac:dyDescent="0.25">
      <c r="A1768" t="s">
        <v>128</v>
      </c>
      <c r="B1768" s="5">
        <v>552392.36</v>
      </c>
      <c r="C1768" s="5">
        <v>4120468.47</v>
      </c>
      <c r="D1768" s="5">
        <v>2003.45</v>
      </c>
      <c r="E1768" t="s">
        <v>4</v>
      </c>
      <c r="F1768" t="s">
        <v>8</v>
      </c>
      <c r="G1768" s="6">
        <v>89.895013123359576</v>
      </c>
      <c r="H1768" s="6">
        <v>104.98687664041994</v>
      </c>
      <c r="I1768" s="6">
        <v>15.091863517060366</v>
      </c>
      <c r="J1768" s="5">
        <v>2160</v>
      </c>
    </row>
    <row r="1769" spans="1:10" x14ac:dyDescent="0.25">
      <c r="A1769" t="s">
        <v>128</v>
      </c>
      <c r="B1769" s="5">
        <v>552392.36</v>
      </c>
      <c r="C1769" s="5">
        <v>4120468.47</v>
      </c>
      <c r="D1769" s="5">
        <v>2003.45</v>
      </c>
      <c r="E1769" t="s">
        <v>4</v>
      </c>
      <c r="F1769" t="s">
        <v>5</v>
      </c>
      <c r="G1769" s="6">
        <v>104.98687664041994</v>
      </c>
      <c r="H1769" s="6">
        <v>109.90813648293963</v>
      </c>
      <c r="I1769" s="6">
        <v>4.9212598425196852</v>
      </c>
      <c r="J1769" s="5">
        <v>2160</v>
      </c>
    </row>
    <row r="1770" spans="1:10" x14ac:dyDescent="0.25">
      <c r="A1770" t="s">
        <v>128</v>
      </c>
      <c r="B1770" s="5">
        <v>552392.36</v>
      </c>
      <c r="C1770" s="5">
        <v>4120468.47</v>
      </c>
      <c r="D1770" s="5">
        <v>2003.45</v>
      </c>
      <c r="E1770" t="s">
        <v>4</v>
      </c>
      <c r="F1770" t="s">
        <v>5</v>
      </c>
      <c r="G1770" s="6">
        <v>109.90813648293963</v>
      </c>
      <c r="H1770" s="6">
        <v>500</v>
      </c>
      <c r="I1770" s="6">
        <v>390.09186351706035</v>
      </c>
      <c r="J1770" s="5">
        <v>2160</v>
      </c>
    </row>
    <row r="1771" spans="1:10" x14ac:dyDescent="0.25">
      <c r="A1771" t="s">
        <v>128</v>
      </c>
      <c r="B1771" s="5">
        <v>552392.36</v>
      </c>
      <c r="C1771" s="5">
        <v>4120468.47</v>
      </c>
      <c r="D1771" s="5">
        <v>2003.45</v>
      </c>
      <c r="E1771" t="s">
        <v>4</v>
      </c>
      <c r="F1771" t="s">
        <v>7</v>
      </c>
      <c r="G1771" s="6">
        <v>500</v>
      </c>
      <c r="H1771" s="6">
        <v>515.09186351706035</v>
      </c>
      <c r="I1771" s="6">
        <v>15.091863517060366</v>
      </c>
      <c r="J1771" s="5">
        <v>2160</v>
      </c>
    </row>
    <row r="1772" spans="1:10" x14ac:dyDescent="0.25">
      <c r="A1772" t="s">
        <v>128</v>
      </c>
      <c r="B1772" s="5">
        <v>552392.36</v>
      </c>
      <c r="C1772" s="5">
        <v>4120468.47</v>
      </c>
      <c r="D1772" s="5">
        <v>2003.45</v>
      </c>
      <c r="E1772" t="s">
        <v>6</v>
      </c>
      <c r="F1772" t="s">
        <v>7</v>
      </c>
      <c r="G1772" s="6">
        <v>515.09186351706035</v>
      </c>
      <c r="H1772" s="6">
        <v>544.94750656167969</v>
      </c>
      <c r="I1772" s="6">
        <v>29.85564304461942</v>
      </c>
      <c r="J1772" s="5">
        <v>2160</v>
      </c>
    </row>
    <row r="1773" spans="1:10" x14ac:dyDescent="0.25">
      <c r="A1773" t="s">
        <v>128</v>
      </c>
      <c r="B1773" s="5">
        <v>552392.36</v>
      </c>
      <c r="C1773" s="5">
        <v>4120468.47</v>
      </c>
      <c r="D1773" s="5">
        <v>2003.45</v>
      </c>
      <c r="E1773" t="s">
        <v>6</v>
      </c>
      <c r="F1773" t="s">
        <v>7</v>
      </c>
      <c r="G1773" s="6">
        <v>544.94750656167969</v>
      </c>
      <c r="H1773" s="6">
        <v>606.95538057742783</v>
      </c>
      <c r="I1773" s="6">
        <v>62.007874015748023</v>
      </c>
      <c r="J1773" s="5">
        <v>2160</v>
      </c>
    </row>
    <row r="1774" spans="1:10" x14ac:dyDescent="0.25">
      <c r="A1774" t="s">
        <v>128</v>
      </c>
      <c r="B1774" s="5">
        <v>552392.36</v>
      </c>
      <c r="C1774" s="5">
        <v>4120468.47</v>
      </c>
      <c r="D1774" s="5">
        <v>2003.45</v>
      </c>
      <c r="E1774" t="s">
        <v>4</v>
      </c>
      <c r="F1774" t="s">
        <v>7</v>
      </c>
      <c r="G1774" s="6">
        <v>606.95538057742783</v>
      </c>
      <c r="H1774" s="6">
        <v>615.15748031496059</v>
      </c>
      <c r="I1774" s="6">
        <v>8.2020997375328086</v>
      </c>
      <c r="J1774" s="5">
        <v>2160</v>
      </c>
    </row>
    <row r="1775" spans="1:10" x14ac:dyDescent="0.25">
      <c r="A1775" t="s">
        <v>128</v>
      </c>
      <c r="B1775" s="5">
        <v>552392.36</v>
      </c>
      <c r="C1775" s="5">
        <v>4120468.47</v>
      </c>
      <c r="D1775" s="5">
        <v>2003.45</v>
      </c>
      <c r="E1775" t="s">
        <v>4</v>
      </c>
      <c r="F1775" t="s">
        <v>7</v>
      </c>
      <c r="G1775" s="6">
        <v>615.15748031496059</v>
      </c>
      <c r="H1775" s="6">
        <v>629.9212598425197</v>
      </c>
      <c r="I1775" s="6">
        <v>14.763779527559054</v>
      </c>
      <c r="J1775" s="5">
        <v>2160</v>
      </c>
    </row>
    <row r="1776" spans="1:10" x14ac:dyDescent="0.25">
      <c r="A1776" t="s">
        <v>128</v>
      </c>
      <c r="B1776" s="5">
        <v>552392.36</v>
      </c>
      <c r="C1776" s="5">
        <v>4120468.47</v>
      </c>
      <c r="D1776" s="5">
        <v>2003.45</v>
      </c>
      <c r="E1776" t="s">
        <v>4</v>
      </c>
      <c r="F1776" t="s">
        <v>7</v>
      </c>
      <c r="G1776" s="6">
        <v>629.9212598425197</v>
      </c>
      <c r="H1776" s="6">
        <v>637.13910761154852</v>
      </c>
      <c r="I1776" s="6">
        <v>7.2178477690288716</v>
      </c>
      <c r="J1776" s="5">
        <v>2160</v>
      </c>
    </row>
    <row r="1777" spans="1:10" x14ac:dyDescent="0.25">
      <c r="A1777" t="s">
        <v>128</v>
      </c>
      <c r="B1777" s="5">
        <v>552392.36</v>
      </c>
      <c r="C1777" s="5">
        <v>4120468.47</v>
      </c>
      <c r="D1777" s="5">
        <v>2003.45</v>
      </c>
      <c r="E1777" t="s">
        <v>6</v>
      </c>
      <c r="F1777" t="s">
        <v>7</v>
      </c>
      <c r="G1777" s="6">
        <v>637.13910761154852</v>
      </c>
      <c r="H1777" s="6">
        <v>729.98687664041995</v>
      </c>
      <c r="I1777" s="6">
        <v>92.847769028871383</v>
      </c>
      <c r="J1777" s="5">
        <v>2160</v>
      </c>
    </row>
    <row r="1778" spans="1:10" x14ac:dyDescent="0.25">
      <c r="A1778" t="s">
        <v>128</v>
      </c>
      <c r="B1778" s="5">
        <v>552392.36</v>
      </c>
      <c r="C1778" s="5">
        <v>4120468.47</v>
      </c>
      <c r="D1778" s="5">
        <v>2003.45</v>
      </c>
      <c r="E1778" t="s">
        <v>6</v>
      </c>
      <c r="F1778" t="s">
        <v>7</v>
      </c>
      <c r="G1778" s="6">
        <v>729.98687664041995</v>
      </c>
      <c r="H1778" s="6">
        <v>770.01312335957994</v>
      </c>
      <c r="I1778" s="6">
        <v>40.026246719160099</v>
      </c>
      <c r="J1778" s="5">
        <v>2160</v>
      </c>
    </row>
    <row r="1779" spans="1:10" x14ac:dyDescent="0.25">
      <c r="A1779" t="s">
        <v>128</v>
      </c>
      <c r="B1779" s="5">
        <v>552392.36</v>
      </c>
      <c r="C1779" s="5">
        <v>4120468.47</v>
      </c>
      <c r="D1779" s="5">
        <v>2003.45</v>
      </c>
      <c r="E1779" t="s">
        <v>6</v>
      </c>
      <c r="F1779" t="s">
        <v>8</v>
      </c>
      <c r="G1779" s="6">
        <v>770.01312335957994</v>
      </c>
      <c r="H1779" s="6">
        <v>884.84251968503929</v>
      </c>
      <c r="I1779" s="6">
        <v>114.82939632545931</v>
      </c>
      <c r="J1779" s="5">
        <v>2160</v>
      </c>
    </row>
    <row r="1780" spans="1:10" x14ac:dyDescent="0.25">
      <c r="A1780" t="s">
        <v>128</v>
      </c>
      <c r="B1780" s="5">
        <v>552392.36</v>
      </c>
      <c r="C1780" s="5">
        <v>4120468.47</v>
      </c>
      <c r="D1780" s="5">
        <v>2003.45</v>
      </c>
      <c r="E1780" t="s">
        <v>9</v>
      </c>
      <c r="F1780" t="s">
        <v>8</v>
      </c>
      <c r="G1780" s="6">
        <v>884.84251968503929</v>
      </c>
      <c r="H1780" s="6">
        <v>924.86876640419939</v>
      </c>
      <c r="I1780" s="6">
        <v>40.026246719160099</v>
      </c>
      <c r="J1780" s="5">
        <v>2160</v>
      </c>
    </row>
    <row r="1781" spans="1:10" x14ac:dyDescent="0.25">
      <c r="A1781" t="s">
        <v>128</v>
      </c>
      <c r="B1781" s="5">
        <v>552392.36</v>
      </c>
      <c r="C1781" s="5">
        <v>4120468.47</v>
      </c>
      <c r="D1781" s="5">
        <v>2003.45</v>
      </c>
      <c r="E1781" t="s">
        <v>6</v>
      </c>
      <c r="F1781" t="s">
        <v>7</v>
      </c>
      <c r="G1781" s="6">
        <v>924.86876640419939</v>
      </c>
      <c r="H1781" s="6">
        <v>1140.0918635170603</v>
      </c>
      <c r="I1781" s="6">
        <v>215.22309711286087</v>
      </c>
      <c r="J1781" s="5">
        <v>2160</v>
      </c>
    </row>
    <row r="1782" spans="1:10" x14ac:dyDescent="0.25">
      <c r="A1782" t="s">
        <v>128</v>
      </c>
      <c r="B1782" s="5">
        <v>552392.36</v>
      </c>
      <c r="C1782" s="5">
        <v>4120468.47</v>
      </c>
      <c r="D1782" s="5">
        <v>2003.45</v>
      </c>
      <c r="E1782" t="s">
        <v>6</v>
      </c>
      <c r="F1782" t="s">
        <v>18</v>
      </c>
      <c r="G1782" s="6">
        <v>1140.0918635170603</v>
      </c>
      <c r="H1782" s="6">
        <v>1264.9278215223096</v>
      </c>
      <c r="I1782" s="6">
        <v>124.83595800524932</v>
      </c>
      <c r="J1782" s="5">
        <v>2160</v>
      </c>
    </row>
    <row r="1783" spans="1:10" x14ac:dyDescent="0.25">
      <c r="A1783" t="s">
        <v>128</v>
      </c>
      <c r="B1783" s="5">
        <v>552392.36</v>
      </c>
      <c r="C1783" s="5">
        <v>4120468.47</v>
      </c>
      <c r="D1783" s="5">
        <v>2003.45</v>
      </c>
      <c r="E1783" t="s">
        <v>11</v>
      </c>
      <c r="F1783" t="s">
        <v>18</v>
      </c>
      <c r="G1783" s="6">
        <v>1264.9278215223096</v>
      </c>
      <c r="H1783" s="6">
        <v>2249.9999999999995</v>
      </c>
      <c r="I1783" s="6">
        <v>985.07217847769027</v>
      </c>
      <c r="J1783" s="5">
        <v>2160</v>
      </c>
    </row>
    <row r="1784" spans="1:10" x14ac:dyDescent="0.25">
      <c r="A1784" t="s">
        <v>129</v>
      </c>
      <c r="B1784" s="5">
        <v>544857.89</v>
      </c>
      <c r="C1784" s="5">
        <v>4122285.19</v>
      </c>
      <c r="D1784" s="5">
        <v>1897.78</v>
      </c>
      <c r="E1784" t="s">
        <v>4</v>
      </c>
      <c r="F1784" t="s">
        <v>5</v>
      </c>
      <c r="G1784" s="6">
        <v>0</v>
      </c>
      <c r="H1784" s="6">
        <v>74.146981627296583</v>
      </c>
      <c r="I1784" s="6">
        <v>74.146981627296583</v>
      </c>
      <c r="J1784" s="5">
        <v>2013</v>
      </c>
    </row>
    <row r="1785" spans="1:10" x14ac:dyDescent="0.25">
      <c r="A1785" t="s">
        <v>129</v>
      </c>
      <c r="B1785" s="5">
        <v>544857.89</v>
      </c>
      <c r="C1785" s="5">
        <v>4122285.19</v>
      </c>
      <c r="D1785" s="5">
        <v>1897.78</v>
      </c>
      <c r="E1785" t="s">
        <v>6</v>
      </c>
      <c r="F1785" t="s">
        <v>7</v>
      </c>
      <c r="G1785" s="6">
        <v>74.146981627296583</v>
      </c>
      <c r="H1785" s="6">
        <v>102.03412073490814</v>
      </c>
      <c r="I1785" s="6">
        <v>27.887139107611546</v>
      </c>
      <c r="J1785" s="5">
        <v>2013</v>
      </c>
    </row>
    <row r="1786" spans="1:10" x14ac:dyDescent="0.25">
      <c r="A1786" t="s">
        <v>129</v>
      </c>
      <c r="B1786" s="5">
        <v>544857.89</v>
      </c>
      <c r="C1786" s="5">
        <v>4122285.19</v>
      </c>
      <c r="D1786" s="5">
        <v>1897.78</v>
      </c>
      <c r="E1786" t="s">
        <v>6</v>
      </c>
      <c r="F1786" t="s">
        <v>130</v>
      </c>
      <c r="G1786" s="6">
        <v>102.03412073490814</v>
      </c>
      <c r="H1786" s="6">
        <v>189.96062992125982</v>
      </c>
      <c r="I1786" s="6">
        <v>87.926509186351709</v>
      </c>
      <c r="J1786" s="5">
        <v>2013</v>
      </c>
    </row>
    <row r="1787" spans="1:10" x14ac:dyDescent="0.25">
      <c r="A1787" t="s">
        <v>129</v>
      </c>
      <c r="B1787" s="5">
        <v>544857.89</v>
      </c>
      <c r="C1787" s="5">
        <v>4122285.19</v>
      </c>
      <c r="D1787" s="5">
        <v>1897.78</v>
      </c>
      <c r="E1787" t="s">
        <v>6</v>
      </c>
      <c r="F1787" t="s">
        <v>7</v>
      </c>
      <c r="G1787" s="6">
        <v>189.96062992125982</v>
      </c>
      <c r="H1787" s="6">
        <v>214.89501312335958</v>
      </c>
      <c r="I1787" s="6">
        <v>24.934383202099735</v>
      </c>
      <c r="J1787" s="5">
        <v>2013</v>
      </c>
    </row>
    <row r="1788" spans="1:10" x14ac:dyDescent="0.25">
      <c r="A1788" t="s">
        <v>129</v>
      </c>
      <c r="B1788" s="5">
        <v>544857.89</v>
      </c>
      <c r="C1788" s="5">
        <v>4122285.19</v>
      </c>
      <c r="D1788" s="5">
        <v>1897.78</v>
      </c>
      <c r="E1788" t="s">
        <v>6</v>
      </c>
      <c r="F1788" t="s">
        <v>7</v>
      </c>
      <c r="G1788" s="6">
        <v>214.89501312335958</v>
      </c>
      <c r="H1788" s="6">
        <v>235.89238845144357</v>
      </c>
      <c r="I1788" s="6">
        <v>20.99737532808399</v>
      </c>
      <c r="J1788" s="5">
        <v>2013</v>
      </c>
    </row>
    <row r="1789" spans="1:10" x14ac:dyDescent="0.25">
      <c r="A1789" t="s">
        <v>129</v>
      </c>
      <c r="B1789" s="5">
        <v>544857.89</v>
      </c>
      <c r="C1789" s="5">
        <v>4122285.19</v>
      </c>
      <c r="D1789" s="5">
        <v>1897.78</v>
      </c>
      <c r="E1789" t="s">
        <v>6</v>
      </c>
      <c r="F1789" t="s">
        <v>7</v>
      </c>
      <c r="G1789" s="6">
        <v>235.89238845144357</v>
      </c>
      <c r="H1789" s="6">
        <v>252.95275590551179</v>
      </c>
      <c r="I1789" s="6">
        <v>17.060367454068242</v>
      </c>
      <c r="J1789" s="5">
        <v>2013</v>
      </c>
    </row>
    <row r="1790" spans="1:10" x14ac:dyDescent="0.25">
      <c r="A1790" t="s">
        <v>129</v>
      </c>
      <c r="B1790" s="5">
        <v>544857.89</v>
      </c>
      <c r="C1790" s="5">
        <v>4122285.19</v>
      </c>
      <c r="D1790" s="5">
        <v>1897.78</v>
      </c>
      <c r="E1790" t="s">
        <v>6</v>
      </c>
      <c r="F1790" t="s">
        <v>7</v>
      </c>
      <c r="G1790" s="6">
        <v>252.95275590551179</v>
      </c>
      <c r="H1790" s="6">
        <v>279.8556430446194</v>
      </c>
      <c r="I1790" s="6">
        <v>26.902887139107609</v>
      </c>
      <c r="J1790" s="5">
        <v>2013</v>
      </c>
    </row>
    <row r="1791" spans="1:10" x14ac:dyDescent="0.25">
      <c r="A1791" t="s">
        <v>129</v>
      </c>
      <c r="B1791" s="5">
        <v>544857.89</v>
      </c>
      <c r="C1791" s="5">
        <v>4122285.19</v>
      </c>
      <c r="D1791" s="5">
        <v>1897.78</v>
      </c>
      <c r="E1791" t="s">
        <v>6</v>
      </c>
      <c r="F1791" t="s">
        <v>7</v>
      </c>
      <c r="G1791" s="6">
        <v>279.8556430446194</v>
      </c>
      <c r="H1791" s="6">
        <v>354.98687664041995</v>
      </c>
      <c r="I1791" s="6">
        <v>75.131233595800524</v>
      </c>
      <c r="J1791" s="5">
        <v>2013</v>
      </c>
    </row>
    <row r="1792" spans="1:10" x14ac:dyDescent="0.25">
      <c r="A1792" t="s">
        <v>129</v>
      </c>
      <c r="B1792" s="5">
        <v>544857.89</v>
      </c>
      <c r="C1792" s="5">
        <v>4122285.19</v>
      </c>
      <c r="D1792" s="5">
        <v>1897.78</v>
      </c>
      <c r="E1792" t="s">
        <v>6</v>
      </c>
      <c r="F1792" t="s">
        <v>7</v>
      </c>
      <c r="G1792" s="6">
        <v>354.98687664041995</v>
      </c>
      <c r="H1792" s="6">
        <v>476.04986876640413</v>
      </c>
      <c r="I1792" s="6">
        <v>121.06299212598424</v>
      </c>
      <c r="J1792" s="5">
        <v>2013</v>
      </c>
    </row>
    <row r="1793" spans="1:10" x14ac:dyDescent="0.25">
      <c r="A1793" t="s">
        <v>129</v>
      </c>
      <c r="B1793" s="5">
        <v>544857.89</v>
      </c>
      <c r="C1793" s="5">
        <v>4122285.19</v>
      </c>
      <c r="D1793" s="5">
        <v>1897.78</v>
      </c>
      <c r="E1793" t="s">
        <v>6</v>
      </c>
      <c r="F1793" t="s">
        <v>7</v>
      </c>
      <c r="G1793" s="6">
        <v>476.04986876640413</v>
      </c>
      <c r="H1793" s="6">
        <v>540.0262467191601</v>
      </c>
      <c r="I1793" s="6">
        <v>63.976377952755904</v>
      </c>
      <c r="J1793" s="5">
        <v>2013</v>
      </c>
    </row>
    <row r="1794" spans="1:10" x14ac:dyDescent="0.25">
      <c r="A1794" t="s">
        <v>129</v>
      </c>
      <c r="B1794" s="5">
        <v>544857.89</v>
      </c>
      <c r="C1794" s="5">
        <v>4122285.19</v>
      </c>
      <c r="D1794" s="5">
        <v>1897.78</v>
      </c>
      <c r="E1794" t="s">
        <v>4</v>
      </c>
      <c r="F1794" t="s">
        <v>26</v>
      </c>
      <c r="G1794" s="6">
        <v>540.0262467191601</v>
      </c>
      <c r="H1794" s="6">
        <v>595.14435695538054</v>
      </c>
      <c r="I1794" s="6">
        <v>55.118110236220474</v>
      </c>
      <c r="J1794" s="5">
        <v>2013</v>
      </c>
    </row>
    <row r="1795" spans="1:10" x14ac:dyDescent="0.25">
      <c r="A1795" t="s">
        <v>129</v>
      </c>
      <c r="B1795" s="5">
        <v>544857.89</v>
      </c>
      <c r="C1795" s="5">
        <v>4122285.19</v>
      </c>
      <c r="D1795" s="5">
        <v>1897.78</v>
      </c>
      <c r="E1795" t="s">
        <v>4</v>
      </c>
      <c r="F1795" t="s">
        <v>26</v>
      </c>
      <c r="G1795" s="6">
        <v>595.14435695538054</v>
      </c>
      <c r="H1795" s="6">
        <v>705.0524934383202</v>
      </c>
      <c r="I1795" s="6">
        <v>109.90813648293963</v>
      </c>
      <c r="J1795" s="5">
        <v>2013</v>
      </c>
    </row>
    <row r="1796" spans="1:10" x14ac:dyDescent="0.25">
      <c r="A1796" t="s">
        <v>129</v>
      </c>
      <c r="B1796" s="5">
        <v>544857.89</v>
      </c>
      <c r="C1796" s="5">
        <v>4122285.19</v>
      </c>
      <c r="D1796" s="5">
        <v>1897.78</v>
      </c>
      <c r="E1796" t="s">
        <v>4</v>
      </c>
      <c r="F1796" t="s">
        <v>5</v>
      </c>
      <c r="G1796" s="6">
        <v>705.0524934383202</v>
      </c>
      <c r="H1796" s="6">
        <v>785.1049868766404</v>
      </c>
      <c r="I1796" s="6">
        <v>80.052493438320198</v>
      </c>
      <c r="J1796" s="5">
        <v>2013</v>
      </c>
    </row>
    <row r="1797" spans="1:10" x14ac:dyDescent="0.25">
      <c r="A1797" t="s">
        <v>129</v>
      </c>
      <c r="B1797" s="5">
        <v>544857.89</v>
      </c>
      <c r="C1797" s="5">
        <v>4122285.19</v>
      </c>
      <c r="D1797" s="5">
        <v>1897.78</v>
      </c>
      <c r="E1797" t="s">
        <v>4</v>
      </c>
      <c r="F1797" t="s">
        <v>5</v>
      </c>
      <c r="G1797" s="6">
        <v>785.1049868766404</v>
      </c>
      <c r="H1797" s="6">
        <v>1084.9737532808399</v>
      </c>
      <c r="I1797" s="6">
        <v>299.8687664041995</v>
      </c>
      <c r="J1797" s="5">
        <v>2013</v>
      </c>
    </row>
    <row r="1798" spans="1:10" x14ac:dyDescent="0.25">
      <c r="A1798" t="s">
        <v>129</v>
      </c>
      <c r="B1798" s="5">
        <v>544857.89</v>
      </c>
      <c r="C1798" s="5">
        <v>4122285.19</v>
      </c>
      <c r="D1798" s="5">
        <v>1897.78</v>
      </c>
      <c r="E1798" t="s">
        <v>4</v>
      </c>
      <c r="F1798" t="s">
        <v>7</v>
      </c>
      <c r="G1798" s="6">
        <v>1084.9737532808399</v>
      </c>
      <c r="H1798" s="6">
        <v>1104.98687664042</v>
      </c>
      <c r="I1798" s="6">
        <v>20.01312335958005</v>
      </c>
      <c r="J1798" s="5">
        <v>2013</v>
      </c>
    </row>
    <row r="1799" spans="1:10" x14ac:dyDescent="0.25">
      <c r="A1799" t="s">
        <v>129</v>
      </c>
      <c r="B1799" s="5">
        <v>544857.89</v>
      </c>
      <c r="C1799" s="5">
        <v>4122285.19</v>
      </c>
      <c r="D1799" s="5">
        <v>1897.78</v>
      </c>
      <c r="E1799" t="s">
        <v>6</v>
      </c>
      <c r="F1799" t="s">
        <v>7</v>
      </c>
      <c r="G1799" s="6">
        <v>1104.98687664042</v>
      </c>
      <c r="H1799" s="6">
        <v>1144.0288713910761</v>
      </c>
      <c r="I1799" s="6">
        <v>39.041994750656166</v>
      </c>
      <c r="J1799" s="5">
        <v>2013</v>
      </c>
    </row>
    <row r="1800" spans="1:10" x14ac:dyDescent="0.25">
      <c r="A1800" t="s">
        <v>129</v>
      </c>
      <c r="B1800" s="5">
        <v>544857.89</v>
      </c>
      <c r="C1800" s="5">
        <v>4122285.19</v>
      </c>
      <c r="D1800" s="5">
        <v>1897.78</v>
      </c>
      <c r="E1800" t="s">
        <v>6</v>
      </c>
      <c r="F1800" t="s">
        <v>7</v>
      </c>
      <c r="G1800" s="6">
        <v>1144.0288713910761</v>
      </c>
      <c r="H1800" s="6">
        <v>1440.9448818897636</v>
      </c>
      <c r="I1800" s="6">
        <v>296.91601049868763</v>
      </c>
      <c r="J1800" s="5">
        <v>2013</v>
      </c>
    </row>
    <row r="1801" spans="1:10" x14ac:dyDescent="0.25">
      <c r="A1801" t="s">
        <v>129</v>
      </c>
      <c r="B1801" s="5">
        <v>544857.89</v>
      </c>
      <c r="C1801" s="5">
        <v>4122285.19</v>
      </c>
      <c r="D1801" s="5">
        <v>1897.78</v>
      </c>
      <c r="E1801" t="s">
        <v>6</v>
      </c>
      <c r="F1801" t="s">
        <v>7</v>
      </c>
      <c r="G1801" s="6">
        <v>1440.9448818897636</v>
      </c>
      <c r="H1801" s="6">
        <v>1484.9081364829397</v>
      </c>
      <c r="I1801" s="6">
        <v>43.963254593175854</v>
      </c>
      <c r="J1801" s="5">
        <v>2013</v>
      </c>
    </row>
    <row r="1802" spans="1:10" x14ac:dyDescent="0.25">
      <c r="A1802" t="s">
        <v>129</v>
      </c>
      <c r="B1802" s="5">
        <v>544857.89</v>
      </c>
      <c r="C1802" s="5">
        <v>4122285.19</v>
      </c>
      <c r="D1802" s="5">
        <v>1897.78</v>
      </c>
      <c r="E1802" t="s">
        <v>11</v>
      </c>
      <c r="F1802" t="s">
        <v>12</v>
      </c>
      <c r="G1802" s="6">
        <v>1484.9081364829397</v>
      </c>
      <c r="H1802" s="6">
        <v>1515.0918635170603</v>
      </c>
      <c r="I1802" s="6">
        <v>30.183727034120732</v>
      </c>
      <c r="J1802" s="5">
        <v>2013</v>
      </c>
    </row>
    <row r="1803" spans="1:10" x14ac:dyDescent="0.25">
      <c r="A1803" t="s">
        <v>129</v>
      </c>
      <c r="B1803" s="5">
        <v>544857.89</v>
      </c>
      <c r="C1803" s="5">
        <v>4122285.19</v>
      </c>
      <c r="D1803" s="5">
        <v>1897.78</v>
      </c>
      <c r="E1803" t="s">
        <v>11</v>
      </c>
      <c r="F1803" t="s">
        <v>12</v>
      </c>
      <c r="G1803" s="6">
        <v>1515.0918635170603</v>
      </c>
      <c r="H1803" s="6">
        <v>1564.9606299212599</v>
      </c>
      <c r="I1803" s="6">
        <v>49.868766404199469</v>
      </c>
      <c r="J1803" s="5">
        <v>2013</v>
      </c>
    </row>
    <row r="1804" spans="1:10" x14ac:dyDescent="0.25">
      <c r="A1804" t="s">
        <v>129</v>
      </c>
      <c r="B1804" s="5">
        <v>544857.89</v>
      </c>
      <c r="C1804" s="5">
        <v>4122285.19</v>
      </c>
      <c r="D1804" s="5">
        <v>1897.78</v>
      </c>
      <c r="E1804" t="s">
        <v>11</v>
      </c>
      <c r="F1804" t="s">
        <v>12</v>
      </c>
      <c r="G1804" s="6">
        <v>1564.9606299212599</v>
      </c>
      <c r="H1804" s="6">
        <v>1665.0262467191601</v>
      </c>
      <c r="I1804" s="6">
        <v>100.06561679790026</v>
      </c>
      <c r="J1804" s="5">
        <v>2013</v>
      </c>
    </row>
    <row r="1805" spans="1:10" x14ac:dyDescent="0.25">
      <c r="A1805" t="s">
        <v>129</v>
      </c>
      <c r="B1805" s="5">
        <v>544857.89</v>
      </c>
      <c r="C1805" s="5">
        <v>4122285.19</v>
      </c>
      <c r="D1805" s="5">
        <v>1897.78</v>
      </c>
      <c r="E1805" t="s">
        <v>11</v>
      </c>
      <c r="F1805" t="s">
        <v>12</v>
      </c>
      <c r="G1805" s="6">
        <v>1665.0262467191601</v>
      </c>
      <c r="H1805" s="6">
        <v>1687.007874015748</v>
      </c>
      <c r="I1805" s="6">
        <v>21.981627296587927</v>
      </c>
      <c r="J1805" s="5">
        <v>2013</v>
      </c>
    </row>
    <row r="1806" spans="1:10" x14ac:dyDescent="0.25">
      <c r="A1806" t="s">
        <v>129</v>
      </c>
      <c r="B1806" s="5">
        <v>544857.89</v>
      </c>
      <c r="C1806" s="5">
        <v>4122285.19</v>
      </c>
      <c r="D1806" s="5">
        <v>1897.78</v>
      </c>
      <c r="E1806" t="s">
        <v>11</v>
      </c>
      <c r="F1806" t="s">
        <v>12</v>
      </c>
      <c r="G1806" s="6">
        <v>1687.007874015748</v>
      </c>
      <c r="H1806" s="6">
        <v>2009.8425196850394</v>
      </c>
      <c r="I1806" s="6">
        <v>322.83464566929132</v>
      </c>
      <c r="J1806" s="5">
        <v>2013</v>
      </c>
    </row>
    <row r="1807" spans="1:10" x14ac:dyDescent="0.25">
      <c r="A1807" t="s">
        <v>129</v>
      </c>
      <c r="B1807" s="5">
        <v>544857.89</v>
      </c>
      <c r="C1807" s="5">
        <v>4122285.19</v>
      </c>
      <c r="D1807" s="5">
        <v>1897.78</v>
      </c>
      <c r="E1807" t="s">
        <v>11</v>
      </c>
      <c r="F1807" t="s">
        <v>12</v>
      </c>
      <c r="G1807" s="6">
        <v>2009.8425196850394</v>
      </c>
      <c r="H1807" s="6">
        <v>2112.8608923884512</v>
      </c>
      <c r="I1807" s="6">
        <v>103.01837270341207</v>
      </c>
      <c r="J1807" s="5">
        <v>2013</v>
      </c>
    </row>
    <row r="1808" spans="1:10" x14ac:dyDescent="0.25">
      <c r="A1808" t="s">
        <v>129</v>
      </c>
      <c r="B1808" s="5">
        <v>544857.89</v>
      </c>
      <c r="C1808" s="5">
        <v>4122285.19</v>
      </c>
      <c r="D1808" s="5">
        <v>1897.78</v>
      </c>
      <c r="E1808" t="s">
        <v>9</v>
      </c>
      <c r="F1808" t="s">
        <v>52</v>
      </c>
      <c r="G1808" s="6">
        <v>2112.8608923884512</v>
      </c>
      <c r="H1808" s="6">
        <v>2160.1049868766404</v>
      </c>
      <c r="I1808" s="6">
        <v>47.244094488188978</v>
      </c>
      <c r="J1808" s="5">
        <v>2013</v>
      </c>
    </row>
    <row r="1809" spans="1:10" x14ac:dyDescent="0.25">
      <c r="A1809" t="s">
        <v>129</v>
      </c>
      <c r="B1809" s="5">
        <v>544857.89</v>
      </c>
      <c r="C1809" s="5">
        <v>4122285.19</v>
      </c>
      <c r="D1809" s="5">
        <v>1897.78</v>
      </c>
      <c r="E1809" t="s">
        <v>11</v>
      </c>
      <c r="F1809" t="s">
        <v>12</v>
      </c>
      <c r="G1809" s="6">
        <v>2160.1049868766404</v>
      </c>
      <c r="H1809" s="6">
        <v>2220.0131233595798</v>
      </c>
      <c r="I1809" s="6">
        <v>59.908136482939632</v>
      </c>
      <c r="J1809" s="5">
        <v>2013</v>
      </c>
    </row>
    <row r="1810" spans="1:10" x14ac:dyDescent="0.25">
      <c r="A1810" t="s">
        <v>131</v>
      </c>
      <c r="B1810" s="5">
        <v>545158.17000000004</v>
      </c>
      <c r="C1810" s="5">
        <v>4123977.74</v>
      </c>
      <c r="D1810" s="5">
        <v>1873.3</v>
      </c>
      <c r="E1810" t="s">
        <v>4</v>
      </c>
      <c r="F1810" t="s">
        <v>5</v>
      </c>
      <c r="G1810" s="6">
        <v>0</v>
      </c>
      <c r="H1810" s="6">
        <v>80.052493438320198</v>
      </c>
      <c r="I1810" s="6">
        <v>80.052493438320198</v>
      </c>
      <c r="J1810" s="5">
        <v>1871</v>
      </c>
    </row>
    <row r="1811" spans="1:10" x14ac:dyDescent="0.25">
      <c r="A1811" t="s">
        <v>131</v>
      </c>
      <c r="B1811" s="5">
        <v>545158.17000000004</v>
      </c>
      <c r="C1811" s="5">
        <v>4123977.74</v>
      </c>
      <c r="D1811" s="5">
        <v>1873.3</v>
      </c>
      <c r="E1811" t="s">
        <v>6</v>
      </c>
      <c r="F1811" t="s">
        <v>7</v>
      </c>
      <c r="G1811" s="6">
        <v>80.052493438320198</v>
      </c>
      <c r="H1811" s="6">
        <v>87.926509186351709</v>
      </c>
      <c r="I1811" s="6">
        <v>7.8740157480314954</v>
      </c>
      <c r="J1811" s="5">
        <v>1871</v>
      </c>
    </row>
    <row r="1812" spans="1:10" x14ac:dyDescent="0.25">
      <c r="A1812" t="s">
        <v>131</v>
      </c>
      <c r="B1812" s="5">
        <v>545158.17000000004</v>
      </c>
      <c r="C1812" s="5">
        <v>4123977.74</v>
      </c>
      <c r="D1812" s="5">
        <v>1873.3</v>
      </c>
      <c r="E1812" t="s">
        <v>4</v>
      </c>
      <c r="F1812" t="s">
        <v>8</v>
      </c>
      <c r="G1812" s="6">
        <v>87.926509186351709</v>
      </c>
      <c r="H1812" s="6">
        <v>208.00524934383202</v>
      </c>
      <c r="I1812" s="6">
        <v>120.07874015748031</v>
      </c>
      <c r="J1812" s="5">
        <v>1871</v>
      </c>
    </row>
    <row r="1813" spans="1:10" x14ac:dyDescent="0.25">
      <c r="A1813" t="s">
        <v>131</v>
      </c>
      <c r="B1813" s="5">
        <v>545158.17000000004</v>
      </c>
      <c r="C1813" s="5">
        <v>4123977.74</v>
      </c>
      <c r="D1813" s="5">
        <v>1873.3</v>
      </c>
      <c r="E1813" t="s">
        <v>6</v>
      </c>
      <c r="F1813" t="s">
        <v>7</v>
      </c>
      <c r="G1813" s="6">
        <v>208.00524934383202</v>
      </c>
      <c r="H1813" s="6">
        <v>231.95538057742783</v>
      </c>
      <c r="I1813" s="6">
        <v>23.950131233595798</v>
      </c>
      <c r="J1813" s="5">
        <v>1871</v>
      </c>
    </row>
    <row r="1814" spans="1:10" x14ac:dyDescent="0.25">
      <c r="A1814" t="s">
        <v>131</v>
      </c>
      <c r="B1814" s="5">
        <v>545158.17000000004</v>
      </c>
      <c r="C1814" s="5">
        <v>4123977.74</v>
      </c>
      <c r="D1814" s="5">
        <v>1873.3</v>
      </c>
      <c r="E1814" t="s">
        <v>4</v>
      </c>
      <c r="F1814" t="s">
        <v>5</v>
      </c>
      <c r="G1814" s="6">
        <v>231.95538057742783</v>
      </c>
      <c r="H1814" s="6">
        <v>270.01312335958005</v>
      </c>
      <c r="I1814" s="6">
        <v>38.057742782152225</v>
      </c>
      <c r="J1814" s="5">
        <v>1871</v>
      </c>
    </row>
    <row r="1815" spans="1:10" x14ac:dyDescent="0.25">
      <c r="A1815" t="s">
        <v>131</v>
      </c>
      <c r="B1815" s="5">
        <v>545158.17000000004</v>
      </c>
      <c r="C1815" s="5">
        <v>4123977.74</v>
      </c>
      <c r="D1815" s="5">
        <v>1873.3</v>
      </c>
      <c r="E1815" t="s">
        <v>6</v>
      </c>
      <c r="F1815" t="s">
        <v>121</v>
      </c>
      <c r="G1815" s="6">
        <v>270.01312335958005</v>
      </c>
      <c r="H1815" s="6">
        <v>312.00787401574797</v>
      </c>
      <c r="I1815" s="6">
        <v>41.99475065616798</v>
      </c>
      <c r="J1815" s="5">
        <v>1871</v>
      </c>
    </row>
    <row r="1816" spans="1:10" x14ac:dyDescent="0.25">
      <c r="A1816" t="s">
        <v>131</v>
      </c>
      <c r="B1816" s="5">
        <v>545158.17000000004</v>
      </c>
      <c r="C1816" s="5">
        <v>4123977.74</v>
      </c>
      <c r="D1816" s="5">
        <v>1873.3</v>
      </c>
      <c r="E1816" t="s">
        <v>6</v>
      </c>
      <c r="F1816" t="s">
        <v>7</v>
      </c>
      <c r="G1816" s="6">
        <v>312.00787401574797</v>
      </c>
      <c r="H1816" s="6">
        <v>320.86614173228344</v>
      </c>
      <c r="I1816" s="6">
        <v>8.8582677165354333</v>
      </c>
      <c r="J1816" s="5">
        <v>1871</v>
      </c>
    </row>
    <row r="1817" spans="1:10" x14ac:dyDescent="0.25">
      <c r="A1817" t="s">
        <v>131</v>
      </c>
      <c r="B1817" s="5">
        <v>545158.17000000004</v>
      </c>
      <c r="C1817" s="5">
        <v>4123977.74</v>
      </c>
      <c r="D1817" s="5">
        <v>1873.3</v>
      </c>
      <c r="E1817" t="s">
        <v>4</v>
      </c>
      <c r="F1817" t="s">
        <v>7</v>
      </c>
      <c r="G1817" s="6">
        <v>320.86614173228344</v>
      </c>
      <c r="H1817" s="6">
        <v>399.93438320209975</v>
      </c>
      <c r="I1817" s="6">
        <v>79.068241469816272</v>
      </c>
      <c r="J1817" s="5">
        <v>1871</v>
      </c>
    </row>
    <row r="1818" spans="1:10" x14ac:dyDescent="0.25">
      <c r="A1818" t="s">
        <v>131</v>
      </c>
      <c r="B1818" s="5">
        <v>545158.17000000004</v>
      </c>
      <c r="C1818" s="5">
        <v>4123977.74</v>
      </c>
      <c r="D1818" s="5">
        <v>1873.3</v>
      </c>
      <c r="E1818" t="s">
        <v>4</v>
      </c>
      <c r="F1818" t="s">
        <v>8</v>
      </c>
      <c r="G1818" s="6">
        <v>399.93438320209975</v>
      </c>
      <c r="H1818" s="6">
        <v>430.11811023622045</v>
      </c>
      <c r="I1818" s="6">
        <v>30.183727034120732</v>
      </c>
      <c r="J1818" s="5">
        <v>1871</v>
      </c>
    </row>
    <row r="1819" spans="1:10" x14ac:dyDescent="0.25">
      <c r="A1819" t="s">
        <v>131</v>
      </c>
      <c r="B1819" s="5">
        <v>545158.17000000004</v>
      </c>
      <c r="C1819" s="5">
        <v>4123977.74</v>
      </c>
      <c r="D1819" s="5">
        <v>1873.3</v>
      </c>
      <c r="E1819" t="s">
        <v>4</v>
      </c>
      <c r="F1819" t="s">
        <v>5</v>
      </c>
      <c r="G1819" s="6">
        <v>430.11811023622045</v>
      </c>
      <c r="H1819" s="6">
        <v>520.01312335958005</v>
      </c>
      <c r="I1819" s="6">
        <v>89.895013123359576</v>
      </c>
      <c r="J1819" s="5">
        <v>1871</v>
      </c>
    </row>
    <row r="1820" spans="1:10" x14ac:dyDescent="0.25">
      <c r="A1820" t="s">
        <v>131</v>
      </c>
      <c r="B1820" s="5">
        <v>545158.17000000004</v>
      </c>
      <c r="C1820" s="5">
        <v>4123977.74</v>
      </c>
      <c r="D1820" s="5">
        <v>1873.3</v>
      </c>
      <c r="E1820" t="s">
        <v>4</v>
      </c>
      <c r="F1820" t="s">
        <v>7</v>
      </c>
      <c r="G1820" s="6">
        <v>520.01312335958005</v>
      </c>
      <c r="H1820" s="6">
        <v>571.85039370078744</v>
      </c>
      <c r="I1820" s="6">
        <v>51.837270341207351</v>
      </c>
      <c r="J1820" s="5">
        <v>1871</v>
      </c>
    </row>
    <row r="1821" spans="1:10" x14ac:dyDescent="0.25">
      <c r="A1821" t="s">
        <v>131</v>
      </c>
      <c r="B1821" s="5">
        <v>545158.17000000004</v>
      </c>
      <c r="C1821" s="5">
        <v>4123977.74</v>
      </c>
      <c r="D1821" s="5">
        <v>1873.3</v>
      </c>
      <c r="E1821" t="s">
        <v>6</v>
      </c>
      <c r="F1821" t="s">
        <v>7</v>
      </c>
      <c r="G1821" s="6">
        <v>571.85039370078744</v>
      </c>
      <c r="H1821" s="6">
        <v>630.90551181102364</v>
      </c>
      <c r="I1821" s="6">
        <v>59.055118110236215</v>
      </c>
      <c r="J1821" s="5">
        <v>1871</v>
      </c>
    </row>
    <row r="1822" spans="1:10" x14ac:dyDescent="0.25">
      <c r="A1822" t="s">
        <v>131</v>
      </c>
      <c r="B1822" s="5">
        <v>545158.17000000004</v>
      </c>
      <c r="C1822" s="5">
        <v>4123977.74</v>
      </c>
      <c r="D1822" s="5">
        <v>1873.3</v>
      </c>
      <c r="E1822" t="s">
        <v>6</v>
      </c>
      <c r="F1822" t="s">
        <v>7</v>
      </c>
      <c r="G1822" s="6">
        <v>630.90551181102364</v>
      </c>
      <c r="H1822" s="6">
        <v>651.90288713910752</v>
      </c>
      <c r="I1822" s="6">
        <v>20.99737532808399</v>
      </c>
      <c r="J1822" s="5">
        <v>1871</v>
      </c>
    </row>
    <row r="1823" spans="1:10" x14ac:dyDescent="0.25">
      <c r="A1823" t="s">
        <v>131</v>
      </c>
      <c r="B1823" s="5">
        <v>545158.17000000004</v>
      </c>
      <c r="C1823" s="5">
        <v>4123977.74</v>
      </c>
      <c r="D1823" s="5">
        <v>1873.3</v>
      </c>
      <c r="E1823" t="s">
        <v>4</v>
      </c>
      <c r="F1823" t="s">
        <v>5</v>
      </c>
      <c r="G1823" s="6">
        <v>651.90288713910752</v>
      </c>
      <c r="H1823" s="6">
        <v>717.84776902887143</v>
      </c>
      <c r="I1823" s="6">
        <v>65.944881889763778</v>
      </c>
      <c r="J1823" s="5">
        <v>1871</v>
      </c>
    </row>
    <row r="1824" spans="1:10" x14ac:dyDescent="0.25">
      <c r="A1824" t="s">
        <v>131</v>
      </c>
      <c r="B1824" s="5">
        <v>545158.17000000004</v>
      </c>
      <c r="C1824" s="5">
        <v>4123977.74</v>
      </c>
      <c r="D1824" s="5">
        <v>1873.3</v>
      </c>
      <c r="E1824" t="s">
        <v>4</v>
      </c>
      <c r="F1824" t="s">
        <v>5</v>
      </c>
      <c r="G1824" s="6">
        <v>717.84776902887143</v>
      </c>
      <c r="H1824" s="6">
        <v>1337.9265091863517</v>
      </c>
      <c r="I1824" s="6">
        <v>620.0787401574803</v>
      </c>
      <c r="J1824" s="5">
        <v>1871</v>
      </c>
    </row>
    <row r="1825" spans="1:10" x14ac:dyDescent="0.25">
      <c r="A1825" t="s">
        <v>131</v>
      </c>
      <c r="B1825" s="5">
        <v>545158.17000000004</v>
      </c>
      <c r="C1825" s="5">
        <v>4123977.74</v>
      </c>
      <c r="D1825" s="5">
        <v>1873.3</v>
      </c>
      <c r="E1825" t="s">
        <v>4</v>
      </c>
      <c r="F1825" t="s">
        <v>7</v>
      </c>
      <c r="G1825" s="6">
        <v>1337.9265091863517</v>
      </c>
      <c r="H1825" s="6">
        <v>1355.9711286089239</v>
      </c>
      <c r="I1825" s="6">
        <v>18.044619422572179</v>
      </c>
      <c r="J1825" s="5">
        <v>1871</v>
      </c>
    </row>
    <row r="1826" spans="1:10" x14ac:dyDescent="0.25">
      <c r="A1826" t="s">
        <v>131</v>
      </c>
      <c r="B1826" s="5">
        <v>545158.17000000004</v>
      </c>
      <c r="C1826" s="5">
        <v>4123977.74</v>
      </c>
      <c r="D1826" s="5">
        <v>1873.3</v>
      </c>
      <c r="E1826" t="s">
        <v>6</v>
      </c>
      <c r="F1826" t="s">
        <v>8</v>
      </c>
      <c r="G1826" s="6">
        <v>1355.9711286089239</v>
      </c>
      <c r="H1826" s="6">
        <v>1452.0997375328084</v>
      </c>
      <c r="I1826" s="6">
        <v>96.128608923884514</v>
      </c>
      <c r="J1826" s="5">
        <v>1871</v>
      </c>
    </row>
    <row r="1827" spans="1:10" x14ac:dyDescent="0.25">
      <c r="A1827" t="s">
        <v>131</v>
      </c>
      <c r="B1827" s="5">
        <v>545158.17000000004</v>
      </c>
      <c r="C1827" s="5">
        <v>4123977.74</v>
      </c>
      <c r="D1827" s="5">
        <v>1873.3</v>
      </c>
      <c r="E1827" t="s">
        <v>6</v>
      </c>
      <c r="F1827" t="s">
        <v>7</v>
      </c>
      <c r="G1827" s="6">
        <v>1452.0997375328084</v>
      </c>
      <c r="H1827" s="6">
        <v>1664.0419947506562</v>
      </c>
      <c r="I1827" s="6">
        <v>211.94225721784775</v>
      </c>
      <c r="J1827" s="5">
        <v>1871</v>
      </c>
    </row>
    <row r="1828" spans="1:10" x14ac:dyDescent="0.25">
      <c r="A1828" t="s">
        <v>131</v>
      </c>
      <c r="B1828" s="5">
        <v>545158.17000000004</v>
      </c>
      <c r="C1828" s="5">
        <v>4123977.74</v>
      </c>
      <c r="D1828" s="5">
        <v>1873.3</v>
      </c>
      <c r="E1828" t="s">
        <v>6</v>
      </c>
      <c r="F1828" t="s">
        <v>7</v>
      </c>
      <c r="G1828" s="6">
        <v>1664.0419947506562</v>
      </c>
      <c r="H1828" s="6">
        <v>1754.9212598425195</v>
      </c>
      <c r="I1828" s="6">
        <v>90.879265091863516</v>
      </c>
      <c r="J1828" s="5">
        <v>1871</v>
      </c>
    </row>
    <row r="1829" spans="1:10" x14ac:dyDescent="0.25">
      <c r="A1829" t="s">
        <v>131</v>
      </c>
      <c r="B1829" s="5">
        <v>545158.17000000004</v>
      </c>
      <c r="C1829" s="5">
        <v>4123977.74</v>
      </c>
      <c r="D1829" s="5">
        <v>1873.3</v>
      </c>
      <c r="E1829" t="s">
        <v>11</v>
      </c>
      <c r="F1829" t="s">
        <v>12</v>
      </c>
      <c r="G1829" s="6">
        <v>1754.9212598425195</v>
      </c>
      <c r="H1829" s="6">
        <v>2000</v>
      </c>
      <c r="I1829" s="6">
        <v>245.07874015748033</v>
      </c>
      <c r="J1829" s="5">
        <v>1871</v>
      </c>
    </row>
    <row r="1830" spans="1:10" x14ac:dyDescent="0.25">
      <c r="A1830" t="s">
        <v>132</v>
      </c>
      <c r="B1830" s="5">
        <v>551420.29</v>
      </c>
      <c r="C1830" s="5">
        <v>4123847.44</v>
      </c>
      <c r="D1830" s="5">
        <v>1976.66</v>
      </c>
      <c r="E1830" t="s">
        <v>16</v>
      </c>
      <c r="F1830" t="s">
        <v>17</v>
      </c>
      <c r="G1830" s="6">
        <v>0</v>
      </c>
      <c r="H1830" s="6">
        <v>46.916010498687662</v>
      </c>
      <c r="I1830" s="6">
        <v>46.916010498687662</v>
      </c>
      <c r="J1830" s="5">
        <v>1836</v>
      </c>
    </row>
    <row r="1831" spans="1:10" x14ac:dyDescent="0.25">
      <c r="A1831" t="s">
        <v>132</v>
      </c>
      <c r="B1831" s="5">
        <v>551420.29</v>
      </c>
      <c r="C1831" s="5">
        <v>4123847.44</v>
      </c>
      <c r="D1831" s="5">
        <v>1976.66</v>
      </c>
      <c r="E1831" t="s">
        <v>4</v>
      </c>
      <c r="F1831" t="s">
        <v>5</v>
      </c>
      <c r="G1831" s="6">
        <v>46.916010498687662</v>
      </c>
      <c r="H1831" s="6">
        <v>100.06561679790026</v>
      </c>
      <c r="I1831" s="6">
        <v>53.149606299212593</v>
      </c>
      <c r="J1831" s="5">
        <v>1836</v>
      </c>
    </row>
    <row r="1832" spans="1:10" x14ac:dyDescent="0.25">
      <c r="A1832" t="s">
        <v>132</v>
      </c>
      <c r="B1832" s="5">
        <v>551420.29</v>
      </c>
      <c r="C1832" s="5">
        <v>4123847.44</v>
      </c>
      <c r="D1832" s="5">
        <v>1976.66</v>
      </c>
      <c r="E1832" t="s">
        <v>4</v>
      </c>
      <c r="F1832" t="s">
        <v>5</v>
      </c>
      <c r="G1832" s="6">
        <v>100.06561679790026</v>
      </c>
      <c r="H1832" s="6">
        <v>191.9291338582677</v>
      </c>
      <c r="I1832" s="6">
        <v>91.863517060367442</v>
      </c>
      <c r="J1832" s="5">
        <v>1836</v>
      </c>
    </row>
    <row r="1833" spans="1:10" x14ac:dyDescent="0.25">
      <c r="A1833" t="s">
        <v>132</v>
      </c>
      <c r="B1833" s="5">
        <v>551420.29</v>
      </c>
      <c r="C1833" s="5">
        <v>4123847.44</v>
      </c>
      <c r="D1833" s="5">
        <v>1976.66</v>
      </c>
      <c r="E1833" t="s">
        <v>4</v>
      </c>
      <c r="F1833" t="s">
        <v>13</v>
      </c>
      <c r="G1833" s="6">
        <v>191.9291338582677</v>
      </c>
      <c r="H1833" s="6">
        <v>263.12335958005247</v>
      </c>
      <c r="I1833" s="6">
        <v>71.194225721784775</v>
      </c>
      <c r="J1833" s="5">
        <v>1836</v>
      </c>
    </row>
    <row r="1834" spans="1:10" x14ac:dyDescent="0.25">
      <c r="A1834" t="s">
        <v>132</v>
      </c>
      <c r="B1834" s="5">
        <v>551420.29</v>
      </c>
      <c r="C1834" s="5">
        <v>4123847.44</v>
      </c>
      <c r="D1834" s="5">
        <v>1976.66</v>
      </c>
      <c r="E1834" t="s">
        <v>6</v>
      </c>
      <c r="F1834" t="s">
        <v>7</v>
      </c>
      <c r="G1834" s="6">
        <v>263.12335958005247</v>
      </c>
      <c r="H1834" s="6">
        <v>348.09711286089237</v>
      </c>
      <c r="I1834" s="6">
        <v>84.973753280839887</v>
      </c>
      <c r="J1834" s="5">
        <v>1836</v>
      </c>
    </row>
    <row r="1835" spans="1:10" x14ac:dyDescent="0.25">
      <c r="A1835" t="s">
        <v>132</v>
      </c>
      <c r="B1835" s="5">
        <v>551420.29</v>
      </c>
      <c r="C1835" s="5">
        <v>4123847.44</v>
      </c>
      <c r="D1835" s="5">
        <v>1976.66</v>
      </c>
      <c r="E1835" t="s">
        <v>6</v>
      </c>
      <c r="F1835" t="s">
        <v>7</v>
      </c>
      <c r="G1835" s="6">
        <v>348.09711286089237</v>
      </c>
      <c r="H1835" s="6">
        <v>379.92125984251965</v>
      </c>
      <c r="I1835" s="6">
        <v>31.824146981627294</v>
      </c>
      <c r="J1835" s="5">
        <v>1836</v>
      </c>
    </row>
    <row r="1836" spans="1:10" x14ac:dyDescent="0.25">
      <c r="A1836" t="s">
        <v>132</v>
      </c>
      <c r="B1836" s="5">
        <v>551420.29</v>
      </c>
      <c r="C1836" s="5">
        <v>4123847.44</v>
      </c>
      <c r="D1836" s="5">
        <v>1976.66</v>
      </c>
      <c r="E1836" t="s">
        <v>6</v>
      </c>
      <c r="F1836" t="s">
        <v>7</v>
      </c>
      <c r="G1836" s="6">
        <v>379.92125984251965</v>
      </c>
      <c r="H1836" s="6">
        <v>401.90288713910758</v>
      </c>
      <c r="I1836" s="6">
        <v>21.981627296587927</v>
      </c>
      <c r="J1836" s="5">
        <v>1836</v>
      </c>
    </row>
    <row r="1837" spans="1:10" x14ac:dyDescent="0.25">
      <c r="A1837" t="s">
        <v>132</v>
      </c>
      <c r="B1837" s="5">
        <v>551420.29</v>
      </c>
      <c r="C1837" s="5">
        <v>4123847.44</v>
      </c>
      <c r="D1837" s="5">
        <v>1976.66</v>
      </c>
      <c r="E1837" t="s">
        <v>6</v>
      </c>
      <c r="F1837" t="s">
        <v>7</v>
      </c>
      <c r="G1837" s="6">
        <v>401.90288713910758</v>
      </c>
      <c r="H1837" s="6">
        <v>456.03674540682414</v>
      </c>
      <c r="I1837" s="6">
        <v>54.133858267716533</v>
      </c>
      <c r="J1837" s="5">
        <v>1836</v>
      </c>
    </row>
    <row r="1838" spans="1:10" x14ac:dyDescent="0.25">
      <c r="A1838" t="s">
        <v>132</v>
      </c>
      <c r="B1838" s="5">
        <v>551420.29</v>
      </c>
      <c r="C1838" s="5">
        <v>4123847.44</v>
      </c>
      <c r="D1838" s="5">
        <v>1976.66</v>
      </c>
      <c r="E1838" t="s">
        <v>4</v>
      </c>
      <c r="F1838" t="s">
        <v>5</v>
      </c>
      <c r="G1838" s="6">
        <v>456.03674540682414</v>
      </c>
      <c r="H1838" s="6">
        <v>645.01312335958005</v>
      </c>
      <c r="I1838" s="6">
        <v>188.97637795275591</v>
      </c>
      <c r="J1838" s="5">
        <v>1836</v>
      </c>
    </row>
    <row r="1839" spans="1:10" x14ac:dyDescent="0.25">
      <c r="A1839" t="s">
        <v>132</v>
      </c>
      <c r="B1839" s="5">
        <v>551420.29</v>
      </c>
      <c r="C1839" s="5">
        <v>4123847.44</v>
      </c>
      <c r="D1839" s="5">
        <v>1976.66</v>
      </c>
      <c r="E1839" t="s">
        <v>6</v>
      </c>
      <c r="F1839" t="s">
        <v>7</v>
      </c>
      <c r="G1839" s="6">
        <v>645.01312335958005</v>
      </c>
      <c r="H1839" s="6">
        <v>713.91076115485555</v>
      </c>
      <c r="I1839" s="6">
        <v>68.897637795275585</v>
      </c>
      <c r="J1839" s="5">
        <v>1836</v>
      </c>
    </row>
    <row r="1840" spans="1:10" x14ac:dyDescent="0.25">
      <c r="A1840" t="s">
        <v>132</v>
      </c>
      <c r="B1840" s="5">
        <v>551420.29</v>
      </c>
      <c r="C1840" s="5">
        <v>4123847.44</v>
      </c>
      <c r="D1840" s="5">
        <v>1976.66</v>
      </c>
      <c r="E1840" t="s">
        <v>4</v>
      </c>
      <c r="F1840" t="s">
        <v>7</v>
      </c>
      <c r="G1840" s="6">
        <v>713.91076115485555</v>
      </c>
      <c r="H1840" s="6">
        <v>1456.0367454068241</v>
      </c>
      <c r="I1840" s="6">
        <v>742.12598425196848</v>
      </c>
      <c r="J1840" s="5">
        <v>1836</v>
      </c>
    </row>
    <row r="1841" spans="1:10" x14ac:dyDescent="0.25">
      <c r="A1841" t="s">
        <v>132</v>
      </c>
      <c r="B1841" s="5">
        <v>551420.29</v>
      </c>
      <c r="C1841" s="5">
        <v>4123847.44</v>
      </c>
      <c r="D1841" s="5">
        <v>1976.66</v>
      </c>
      <c r="E1841" t="s">
        <v>4</v>
      </c>
      <c r="F1841" t="s">
        <v>7</v>
      </c>
      <c r="G1841" s="6">
        <v>1456.0367454068241</v>
      </c>
      <c r="H1841" s="6">
        <v>1465.8792650918635</v>
      </c>
      <c r="I1841" s="6">
        <v>9.8425196850393704</v>
      </c>
      <c r="J1841" s="5">
        <v>1836</v>
      </c>
    </row>
    <row r="1842" spans="1:10" x14ac:dyDescent="0.25">
      <c r="A1842" t="s">
        <v>132</v>
      </c>
      <c r="B1842" s="5">
        <v>551420.29</v>
      </c>
      <c r="C1842" s="5">
        <v>4123847.44</v>
      </c>
      <c r="D1842" s="5">
        <v>1976.66</v>
      </c>
      <c r="E1842" t="s">
        <v>4</v>
      </c>
      <c r="F1842" t="s">
        <v>5</v>
      </c>
      <c r="G1842" s="6">
        <v>1465.8792650918635</v>
      </c>
      <c r="H1842" s="6">
        <v>1541.994750656168</v>
      </c>
      <c r="I1842" s="6">
        <v>76.11548556430445</v>
      </c>
      <c r="J1842" s="5">
        <v>1836</v>
      </c>
    </row>
    <row r="1843" spans="1:10" x14ac:dyDescent="0.25">
      <c r="A1843" t="s">
        <v>132</v>
      </c>
      <c r="B1843" s="5">
        <v>551420.29</v>
      </c>
      <c r="C1843" s="5">
        <v>4123847.44</v>
      </c>
      <c r="D1843" s="5">
        <v>1976.66</v>
      </c>
      <c r="E1843" t="s">
        <v>11</v>
      </c>
      <c r="F1843" t="s">
        <v>12</v>
      </c>
      <c r="G1843" s="6">
        <v>1541.994750656168</v>
      </c>
      <c r="H1843" s="6">
        <v>1609.9081364829394</v>
      </c>
      <c r="I1843" s="6">
        <v>67.913385826771645</v>
      </c>
      <c r="J1843" s="5">
        <v>1836</v>
      </c>
    </row>
    <row r="1844" spans="1:10" x14ac:dyDescent="0.25">
      <c r="A1844" t="s">
        <v>132</v>
      </c>
      <c r="B1844" s="5">
        <v>551420.29</v>
      </c>
      <c r="C1844" s="5">
        <v>4123847.44</v>
      </c>
      <c r="D1844" s="5">
        <v>1976.66</v>
      </c>
      <c r="E1844" t="s">
        <v>11</v>
      </c>
      <c r="F1844" t="s">
        <v>18</v>
      </c>
      <c r="G1844" s="6">
        <v>1609.9081364829394</v>
      </c>
      <c r="H1844" s="6">
        <v>1722.1128608923882</v>
      </c>
      <c r="I1844" s="6">
        <v>112.20472440944883</v>
      </c>
      <c r="J1844" s="5">
        <v>1836</v>
      </c>
    </row>
    <row r="1845" spans="1:10" x14ac:dyDescent="0.25">
      <c r="A1845" t="s">
        <v>132</v>
      </c>
      <c r="B1845" s="5">
        <v>551420.29</v>
      </c>
      <c r="C1845" s="5">
        <v>4123847.44</v>
      </c>
      <c r="D1845" s="5">
        <v>1976.66</v>
      </c>
      <c r="E1845" t="s">
        <v>11</v>
      </c>
      <c r="F1845" t="s">
        <v>18</v>
      </c>
      <c r="G1845" s="6">
        <v>1722.1128608923882</v>
      </c>
      <c r="H1845" s="6">
        <v>1919.9475065616798</v>
      </c>
      <c r="I1845" s="6">
        <v>197.83464566929132</v>
      </c>
      <c r="J1845" s="5">
        <v>1836</v>
      </c>
    </row>
    <row r="1846" spans="1:10" x14ac:dyDescent="0.25">
      <c r="A1846" t="s">
        <v>132</v>
      </c>
      <c r="B1846" s="5">
        <v>551420.29</v>
      </c>
      <c r="C1846" s="5">
        <v>4123847.44</v>
      </c>
      <c r="D1846" s="5">
        <v>1976.66</v>
      </c>
      <c r="E1846" t="s">
        <v>11</v>
      </c>
      <c r="F1846" t="s">
        <v>18</v>
      </c>
      <c r="G1846" s="6">
        <v>1919.9475065616798</v>
      </c>
      <c r="H1846" s="6">
        <v>1930.1181102362202</v>
      </c>
      <c r="I1846" s="6">
        <v>10.170603674540683</v>
      </c>
      <c r="J1846" s="5">
        <v>1836</v>
      </c>
    </row>
    <row r="1847" spans="1:10" x14ac:dyDescent="0.25">
      <c r="A1847" t="s">
        <v>132</v>
      </c>
      <c r="B1847" s="5">
        <v>551420.29</v>
      </c>
      <c r="C1847" s="5">
        <v>4123847.44</v>
      </c>
      <c r="D1847" s="5">
        <v>1976.66</v>
      </c>
      <c r="E1847" t="s">
        <v>11</v>
      </c>
      <c r="F1847" t="s">
        <v>12</v>
      </c>
      <c r="G1847" s="6">
        <v>1930.1181102362202</v>
      </c>
      <c r="H1847" s="6">
        <v>1937.992125984252</v>
      </c>
      <c r="I1847" s="6">
        <v>7.8740157480314954</v>
      </c>
      <c r="J1847" s="5">
        <v>1836</v>
      </c>
    </row>
    <row r="1848" spans="1:10" x14ac:dyDescent="0.25">
      <c r="A1848" t="s">
        <v>132</v>
      </c>
      <c r="B1848" s="5">
        <v>551420.29</v>
      </c>
      <c r="C1848" s="5">
        <v>4123847.44</v>
      </c>
      <c r="D1848" s="5">
        <v>1976.66</v>
      </c>
      <c r="E1848" t="s">
        <v>11</v>
      </c>
      <c r="F1848" t="s">
        <v>18</v>
      </c>
      <c r="G1848" s="6">
        <v>1937.992125984252</v>
      </c>
      <c r="H1848" s="6">
        <v>2080.0524934383202</v>
      </c>
      <c r="I1848" s="6">
        <v>142.06036745406823</v>
      </c>
      <c r="J1848" s="5">
        <v>1836</v>
      </c>
    </row>
    <row r="1849" spans="1:10" x14ac:dyDescent="0.25">
      <c r="A1849" t="s">
        <v>132</v>
      </c>
      <c r="B1849" s="5">
        <v>551420.29</v>
      </c>
      <c r="C1849" s="5">
        <v>4123847.44</v>
      </c>
      <c r="D1849" s="5">
        <v>1976.66</v>
      </c>
      <c r="E1849" t="s">
        <v>11</v>
      </c>
      <c r="F1849" t="s">
        <v>12</v>
      </c>
      <c r="G1849" s="6">
        <v>2080.0524934383202</v>
      </c>
      <c r="H1849" s="6">
        <v>2089.8950131233596</v>
      </c>
      <c r="I1849" s="6">
        <v>9.8425196850393704</v>
      </c>
      <c r="J1849" s="5">
        <v>1836</v>
      </c>
    </row>
    <row r="1850" spans="1:10" x14ac:dyDescent="0.25">
      <c r="A1850" t="s">
        <v>132</v>
      </c>
      <c r="B1850" s="5">
        <v>551420.29</v>
      </c>
      <c r="C1850" s="5">
        <v>4123847.44</v>
      </c>
      <c r="D1850" s="5">
        <v>1976.66</v>
      </c>
      <c r="E1850" t="s">
        <v>11</v>
      </c>
      <c r="F1850" t="s">
        <v>12</v>
      </c>
      <c r="G1850" s="6">
        <v>2089.8950131233596</v>
      </c>
      <c r="H1850" s="6">
        <v>2100.0656167979</v>
      </c>
      <c r="I1850" s="6">
        <v>10.170603674540683</v>
      </c>
      <c r="J1850" s="5">
        <v>1836</v>
      </c>
    </row>
    <row r="1851" spans="1:10" x14ac:dyDescent="0.25">
      <c r="A1851" t="s">
        <v>132</v>
      </c>
      <c r="B1851" s="5">
        <v>551420.29</v>
      </c>
      <c r="C1851" s="5">
        <v>4123847.44</v>
      </c>
      <c r="D1851" s="5">
        <v>1976.66</v>
      </c>
      <c r="E1851" t="s">
        <v>11</v>
      </c>
      <c r="F1851" t="s">
        <v>12</v>
      </c>
      <c r="G1851" s="6">
        <v>2100.0656167979</v>
      </c>
      <c r="H1851" s="6">
        <v>2109.9081364829394</v>
      </c>
      <c r="I1851" s="6">
        <v>9.8425196850393704</v>
      </c>
      <c r="J1851" s="5">
        <v>1836</v>
      </c>
    </row>
    <row r="1852" spans="1:10" x14ac:dyDescent="0.25">
      <c r="A1852" t="s">
        <v>132</v>
      </c>
      <c r="B1852" s="5">
        <v>551420.29</v>
      </c>
      <c r="C1852" s="5">
        <v>4123847.44</v>
      </c>
      <c r="D1852" s="5">
        <v>1976.66</v>
      </c>
      <c r="E1852" t="s">
        <v>11</v>
      </c>
      <c r="F1852" t="s">
        <v>12</v>
      </c>
      <c r="G1852" s="6">
        <v>2109.9081364829394</v>
      </c>
      <c r="H1852" s="6">
        <v>2120.0787401574803</v>
      </c>
      <c r="I1852" s="6">
        <v>10.170603674540683</v>
      </c>
      <c r="J1852" s="5">
        <v>1836</v>
      </c>
    </row>
    <row r="1853" spans="1:10" x14ac:dyDescent="0.25">
      <c r="A1853" t="s">
        <v>132</v>
      </c>
      <c r="B1853" s="5">
        <v>551420.29</v>
      </c>
      <c r="C1853" s="5">
        <v>4123847.44</v>
      </c>
      <c r="D1853" s="5">
        <v>1976.66</v>
      </c>
      <c r="E1853" t="s">
        <v>11</v>
      </c>
      <c r="F1853" t="s">
        <v>18</v>
      </c>
      <c r="G1853" s="6">
        <v>2120.0787401574803</v>
      </c>
      <c r="H1853" s="6">
        <v>2260.9908136482936</v>
      </c>
      <c r="I1853" s="6">
        <v>140.91207349081364</v>
      </c>
      <c r="J1853" s="5">
        <v>1836</v>
      </c>
    </row>
    <row r="1854" spans="1:10" x14ac:dyDescent="0.25">
      <c r="A1854" t="s">
        <v>133</v>
      </c>
      <c r="B1854" s="5">
        <v>550733.5</v>
      </c>
      <c r="C1854" s="5">
        <v>4119853.2</v>
      </c>
      <c r="D1854" s="5">
        <v>1978.64</v>
      </c>
      <c r="E1854" t="s">
        <v>4</v>
      </c>
      <c r="F1854" t="s">
        <v>5</v>
      </c>
      <c r="G1854" s="6">
        <v>0</v>
      </c>
      <c r="H1854" s="6">
        <v>60.039370078740156</v>
      </c>
      <c r="I1854" s="6">
        <v>60.039370078740156</v>
      </c>
      <c r="J1854" s="5">
        <v>2215</v>
      </c>
    </row>
    <row r="1855" spans="1:10" x14ac:dyDescent="0.25">
      <c r="A1855" t="s">
        <v>133</v>
      </c>
      <c r="B1855" s="5">
        <v>550733.5</v>
      </c>
      <c r="C1855" s="5">
        <v>4119853.2</v>
      </c>
      <c r="D1855" s="5">
        <v>1978.64</v>
      </c>
      <c r="E1855" t="s">
        <v>6</v>
      </c>
      <c r="F1855" t="s">
        <v>7</v>
      </c>
      <c r="G1855" s="6">
        <v>60.039370078740156</v>
      </c>
      <c r="H1855" s="6">
        <v>69.881889763779526</v>
      </c>
      <c r="I1855" s="6">
        <v>9.8425196850393704</v>
      </c>
      <c r="J1855" s="5">
        <v>2215</v>
      </c>
    </row>
    <row r="1856" spans="1:10" x14ac:dyDescent="0.25">
      <c r="A1856" t="s">
        <v>133</v>
      </c>
      <c r="B1856" s="5">
        <v>550733.5</v>
      </c>
      <c r="C1856" s="5">
        <v>4119853.2</v>
      </c>
      <c r="D1856" s="5">
        <v>1978.64</v>
      </c>
      <c r="E1856" t="s">
        <v>4</v>
      </c>
      <c r="F1856" t="s">
        <v>17</v>
      </c>
      <c r="G1856" s="6">
        <v>69.881889763779526</v>
      </c>
      <c r="H1856" s="6">
        <v>138.12335958005249</v>
      </c>
      <c r="I1856" s="6">
        <v>68.241469816272968</v>
      </c>
      <c r="J1856" s="5">
        <v>2215</v>
      </c>
    </row>
    <row r="1857" spans="1:10" x14ac:dyDescent="0.25">
      <c r="A1857" t="s">
        <v>133</v>
      </c>
      <c r="B1857" s="5">
        <v>550733.5</v>
      </c>
      <c r="C1857" s="5">
        <v>4119853.2</v>
      </c>
      <c r="D1857" s="5">
        <v>1978.64</v>
      </c>
      <c r="E1857" t="s">
        <v>6</v>
      </c>
      <c r="F1857" t="s">
        <v>5</v>
      </c>
      <c r="G1857" s="6">
        <v>138.12335958005249</v>
      </c>
      <c r="H1857" s="6">
        <v>149.93438320209975</v>
      </c>
      <c r="I1857" s="6">
        <v>11.811023622047244</v>
      </c>
      <c r="J1857" s="5">
        <v>2215</v>
      </c>
    </row>
    <row r="1858" spans="1:10" x14ac:dyDescent="0.25">
      <c r="A1858" t="s">
        <v>133</v>
      </c>
      <c r="B1858" s="5">
        <v>550733.5</v>
      </c>
      <c r="C1858" s="5">
        <v>4119853.2</v>
      </c>
      <c r="D1858" s="5">
        <v>1978.64</v>
      </c>
      <c r="E1858" t="s">
        <v>6</v>
      </c>
      <c r="F1858" t="s">
        <v>7</v>
      </c>
      <c r="G1858" s="6">
        <v>149.93438320209975</v>
      </c>
      <c r="H1858" s="6">
        <v>171.91601049868765</v>
      </c>
      <c r="I1858" s="6">
        <v>21.981627296587927</v>
      </c>
      <c r="J1858" s="5">
        <v>2215</v>
      </c>
    </row>
    <row r="1859" spans="1:10" x14ac:dyDescent="0.25">
      <c r="A1859" t="s">
        <v>133</v>
      </c>
      <c r="B1859" s="5">
        <v>550733.5</v>
      </c>
      <c r="C1859" s="5">
        <v>4119853.2</v>
      </c>
      <c r="D1859" s="5">
        <v>1978.64</v>
      </c>
      <c r="E1859" t="s">
        <v>6</v>
      </c>
      <c r="F1859" t="s">
        <v>7</v>
      </c>
      <c r="G1859" s="6">
        <v>171.91601049868765</v>
      </c>
      <c r="H1859" s="6">
        <v>188.97637795275591</v>
      </c>
      <c r="I1859" s="6">
        <v>17.060367454068242</v>
      </c>
      <c r="J1859" s="5">
        <v>2215</v>
      </c>
    </row>
    <row r="1860" spans="1:10" x14ac:dyDescent="0.25">
      <c r="A1860" t="s">
        <v>133</v>
      </c>
      <c r="B1860" s="5">
        <v>550733.5</v>
      </c>
      <c r="C1860" s="5">
        <v>4119853.2</v>
      </c>
      <c r="D1860" s="5">
        <v>1978.64</v>
      </c>
      <c r="E1860" t="s">
        <v>6</v>
      </c>
      <c r="F1860" t="s">
        <v>7</v>
      </c>
      <c r="G1860" s="6">
        <v>188.97637795275591</v>
      </c>
      <c r="H1860" s="6">
        <v>216.86351706036743</v>
      </c>
      <c r="I1860" s="6">
        <v>27.887139107611546</v>
      </c>
      <c r="J1860" s="5">
        <v>2215</v>
      </c>
    </row>
    <row r="1861" spans="1:10" x14ac:dyDescent="0.25">
      <c r="A1861" t="s">
        <v>133</v>
      </c>
      <c r="B1861" s="5">
        <v>550733.5</v>
      </c>
      <c r="C1861" s="5">
        <v>4119853.2</v>
      </c>
      <c r="D1861" s="5">
        <v>1978.64</v>
      </c>
      <c r="E1861" t="s">
        <v>4</v>
      </c>
      <c r="F1861" t="s">
        <v>7</v>
      </c>
      <c r="G1861" s="6">
        <v>216.86351706036743</v>
      </c>
      <c r="H1861" s="6">
        <v>229.98687664041992</v>
      </c>
      <c r="I1861" s="6">
        <v>13.123359580052492</v>
      </c>
      <c r="J1861" s="5">
        <v>2215</v>
      </c>
    </row>
    <row r="1862" spans="1:10" x14ac:dyDescent="0.25">
      <c r="A1862" t="s">
        <v>133</v>
      </c>
      <c r="B1862" s="5">
        <v>550733.5</v>
      </c>
      <c r="C1862" s="5">
        <v>4119853.2</v>
      </c>
      <c r="D1862" s="5">
        <v>1978.64</v>
      </c>
      <c r="E1862" t="s">
        <v>4</v>
      </c>
      <c r="F1862" t="s">
        <v>7</v>
      </c>
      <c r="G1862" s="6">
        <v>229.98687664041992</v>
      </c>
      <c r="H1862" s="6">
        <v>245.07874015748033</v>
      </c>
      <c r="I1862" s="6">
        <v>15.091863517060366</v>
      </c>
      <c r="J1862" s="5">
        <v>2215</v>
      </c>
    </row>
    <row r="1863" spans="1:10" x14ac:dyDescent="0.25">
      <c r="A1863" t="s">
        <v>133</v>
      </c>
      <c r="B1863" s="5">
        <v>550733.5</v>
      </c>
      <c r="C1863" s="5">
        <v>4119853.2</v>
      </c>
      <c r="D1863" s="5">
        <v>1978.64</v>
      </c>
      <c r="E1863" t="s">
        <v>4</v>
      </c>
      <c r="F1863" t="s">
        <v>7</v>
      </c>
      <c r="G1863" s="6">
        <v>245.07874015748033</v>
      </c>
      <c r="H1863" s="6">
        <v>274.9343832020997</v>
      </c>
      <c r="I1863" s="6">
        <v>29.85564304461942</v>
      </c>
      <c r="J1863" s="5">
        <v>2215</v>
      </c>
    </row>
    <row r="1864" spans="1:10" x14ac:dyDescent="0.25">
      <c r="A1864" t="s">
        <v>133</v>
      </c>
      <c r="B1864" s="5">
        <v>550733.5</v>
      </c>
      <c r="C1864" s="5">
        <v>4119853.2</v>
      </c>
      <c r="D1864" s="5">
        <v>1978.64</v>
      </c>
      <c r="E1864" t="s">
        <v>6</v>
      </c>
      <c r="F1864" t="s">
        <v>7</v>
      </c>
      <c r="G1864" s="6">
        <v>274.9343832020997</v>
      </c>
      <c r="H1864" s="6">
        <v>366.14173228346453</v>
      </c>
      <c r="I1864" s="6">
        <v>91.207349081364825</v>
      </c>
      <c r="J1864" s="5">
        <v>2215</v>
      </c>
    </row>
    <row r="1865" spans="1:10" x14ac:dyDescent="0.25">
      <c r="A1865" t="s">
        <v>133</v>
      </c>
      <c r="B1865" s="5">
        <v>550733.5</v>
      </c>
      <c r="C1865" s="5">
        <v>4119853.2</v>
      </c>
      <c r="D1865" s="5">
        <v>1978.64</v>
      </c>
      <c r="E1865" t="s">
        <v>6</v>
      </c>
      <c r="F1865" t="s">
        <v>7</v>
      </c>
      <c r="G1865" s="6">
        <v>366.14173228346453</v>
      </c>
      <c r="H1865" s="6">
        <v>440.94488188976379</v>
      </c>
      <c r="I1865" s="6">
        <v>74.803149606299215</v>
      </c>
      <c r="J1865" s="5">
        <v>2215</v>
      </c>
    </row>
    <row r="1866" spans="1:10" x14ac:dyDescent="0.25">
      <c r="A1866" t="s">
        <v>133</v>
      </c>
      <c r="B1866" s="5">
        <v>550733.5</v>
      </c>
      <c r="C1866" s="5">
        <v>4119853.2</v>
      </c>
      <c r="D1866" s="5">
        <v>1978.64</v>
      </c>
      <c r="E1866" t="s">
        <v>6</v>
      </c>
      <c r="F1866" t="s">
        <v>8</v>
      </c>
      <c r="G1866" s="6">
        <v>440.94488188976379</v>
      </c>
      <c r="H1866" s="6">
        <v>459.97375328083984</v>
      </c>
      <c r="I1866" s="6">
        <v>19.028871391076112</v>
      </c>
      <c r="J1866" s="5">
        <v>2215</v>
      </c>
    </row>
    <row r="1867" spans="1:10" x14ac:dyDescent="0.25">
      <c r="A1867" t="s">
        <v>133</v>
      </c>
      <c r="B1867" s="5">
        <v>550733.5</v>
      </c>
      <c r="C1867" s="5">
        <v>4119853.2</v>
      </c>
      <c r="D1867" s="5">
        <v>1978.64</v>
      </c>
      <c r="E1867" t="s">
        <v>6</v>
      </c>
      <c r="F1867" t="s">
        <v>26</v>
      </c>
      <c r="G1867" s="6">
        <v>459.97375328083984</v>
      </c>
      <c r="H1867" s="6">
        <v>540.0262467191601</v>
      </c>
      <c r="I1867" s="6">
        <v>80.052493438320198</v>
      </c>
      <c r="J1867" s="5">
        <v>2215</v>
      </c>
    </row>
    <row r="1868" spans="1:10" x14ac:dyDescent="0.25">
      <c r="A1868" t="s">
        <v>133</v>
      </c>
      <c r="B1868" s="5">
        <v>550733.5</v>
      </c>
      <c r="C1868" s="5">
        <v>4119853.2</v>
      </c>
      <c r="D1868" s="5">
        <v>1978.64</v>
      </c>
      <c r="E1868" t="s">
        <v>4</v>
      </c>
      <c r="F1868" t="s">
        <v>5</v>
      </c>
      <c r="G1868" s="6">
        <v>540.0262467191601</v>
      </c>
      <c r="H1868" s="6">
        <v>569.88188976377944</v>
      </c>
      <c r="I1868" s="6">
        <v>29.85564304461942</v>
      </c>
      <c r="J1868" s="5">
        <v>2215</v>
      </c>
    </row>
    <row r="1869" spans="1:10" x14ac:dyDescent="0.25">
      <c r="A1869" t="s">
        <v>133</v>
      </c>
      <c r="B1869" s="5">
        <v>550733.5</v>
      </c>
      <c r="C1869" s="5">
        <v>4119853.2</v>
      </c>
      <c r="D1869" s="5">
        <v>1978.64</v>
      </c>
      <c r="E1869" t="s">
        <v>4</v>
      </c>
      <c r="F1869" t="s">
        <v>5</v>
      </c>
      <c r="G1869" s="6">
        <v>569.88188976377944</v>
      </c>
      <c r="H1869" s="6">
        <v>983.9238845144356</v>
      </c>
      <c r="I1869" s="6">
        <v>414.04199475065616</v>
      </c>
      <c r="J1869" s="5">
        <v>2215</v>
      </c>
    </row>
    <row r="1870" spans="1:10" x14ac:dyDescent="0.25">
      <c r="A1870" t="s">
        <v>133</v>
      </c>
      <c r="B1870" s="5">
        <v>550733.5</v>
      </c>
      <c r="C1870" s="5">
        <v>4119853.2</v>
      </c>
      <c r="D1870" s="5">
        <v>1978.64</v>
      </c>
      <c r="E1870" t="s">
        <v>4</v>
      </c>
      <c r="F1870" t="s">
        <v>7</v>
      </c>
      <c r="G1870" s="6">
        <v>983.9238845144356</v>
      </c>
      <c r="H1870" s="6">
        <v>1004.9212598425197</v>
      </c>
      <c r="I1870" s="6">
        <v>20.99737532808399</v>
      </c>
      <c r="J1870" s="5">
        <v>2215</v>
      </c>
    </row>
    <row r="1871" spans="1:10" x14ac:dyDescent="0.25">
      <c r="A1871" t="s">
        <v>133</v>
      </c>
      <c r="B1871" s="5">
        <v>550733.5</v>
      </c>
      <c r="C1871" s="5">
        <v>4119853.2</v>
      </c>
      <c r="D1871" s="5">
        <v>1978.64</v>
      </c>
      <c r="E1871" t="s">
        <v>4</v>
      </c>
      <c r="F1871" t="s">
        <v>7</v>
      </c>
      <c r="G1871" s="6">
        <v>1004.9212598425197</v>
      </c>
      <c r="H1871" s="6">
        <v>1043.9632545931759</v>
      </c>
      <c r="I1871" s="6">
        <v>39.041994750656166</v>
      </c>
      <c r="J1871" s="5">
        <v>2215</v>
      </c>
    </row>
    <row r="1872" spans="1:10" x14ac:dyDescent="0.25">
      <c r="A1872" t="s">
        <v>133</v>
      </c>
      <c r="B1872" s="5">
        <v>550733.5</v>
      </c>
      <c r="C1872" s="5">
        <v>4119853.2</v>
      </c>
      <c r="D1872" s="5">
        <v>1978.64</v>
      </c>
      <c r="E1872" t="s">
        <v>6</v>
      </c>
      <c r="F1872" t="s">
        <v>7</v>
      </c>
      <c r="G1872" s="6">
        <v>1043.9632545931759</v>
      </c>
      <c r="H1872" s="6">
        <v>1233.9238845144357</v>
      </c>
      <c r="I1872" s="6">
        <v>189.96062992125982</v>
      </c>
      <c r="J1872" s="5">
        <v>2215</v>
      </c>
    </row>
    <row r="1873" spans="1:10" x14ac:dyDescent="0.25">
      <c r="A1873" t="s">
        <v>133</v>
      </c>
      <c r="B1873" s="5">
        <v>550733.5</v>
      </c>
      <c r="C1873" s="5">
        <v>4119853.2</v>
      </c>
      <c r="D1873" s="5">
        <v>1978.64</v>
      </c>
      <c r="E1873" t="s">
        <v>6</v>
      </c>
      <c r="F1873" t="s">
        <v>7</v>
      </c>
      <c r="G1873" s="6">
        <v>1233.9238845144357</v>
      </c>
      <c r="H1873" s="6">
        <v>1405.8398950131234</v>
      </c>
      <c r="I1873" s="6">
        <v>171.91601049868765</v>
      </c>
      <c r="J1873" s="5">
        <v>2215</v>
      </c>
    </row>
    <row r="1874" spans="1:10" x14ac:dyDescent="0.25">
      <c r="A1874" t="s">
        <v>133</v>
      </c>
      <c r="B1874" s="5">
        <v>550733.5</v>
      </c>
      <c r="C1874" s="5">
        <v>4119853.2</v>
      </c>
      <c r="D1874" s="5">
        <v>1978.64</v>
      </c>
      <c r="E1874" t="s">
        <v>11</v>
      </c>
      <c r="F1874" t="s">
        <v>18</v>
      </c>
      <c r="G1874" s="6">
        <v>1405.8398950131234</v>
      </c>
      <c r="H1874" s="6">
        <v>1445.8661417322833</v>
      </c>
      <c r="I1874" s="6">
        <v>40.026246719160099</v>
      </c>
      <c r="J1874" s="5">
        <v>2215</v>
      </c>
    </row>
    <row r="1875" spans="1:10" x14ac:dyDescent="0.25">
      <c r="A1875" t="s">
        <v>133</v>
      </c>
      <c r="B1875" s="5">
        <v>550733.5</v>
      </c>
      <c r="C1875" s="5">
        <v>4119853.2</v>
      </c>
      <c r="D1875" s="5">
        <v>1978.64</v>
      </c>
      <c r="E1875" t="s">
        <v>6</v>
      </c>
      <c r="F1875" t="s">
        <v>7</v>
      </c>
      <c r="G1875" s="6">
        <v>1445.8661417322833</v>
      </c>
      <c r="H1875" s="6">
        <v>1465.8792650918635</v>
      </c>
      <c r="I1875" s="6">
        <v>20.01312335958005</v>
      </c>
      <c r="J1875" s="5">
        <v>2215</v>
      </c>
    </row>
    <row r="1876" spans="1:10" x14ac:dyDescent="0.25">
      <c r="A1876" t="s">
        <v>133</v>
      </c>
      <c r="B1876" s="5">
        <v>550733.5</v>
      </c>
      <c r="C1876" s="5">
        <v>4119853.2</v>
      </c>
      <c r="D1876" s="5">
        <v>1978.64</v>
      </c>
      <c r="E1876" t="s">
        <v>6</v>
      </c>
      <c r="F1876" t="s">
        <v>19</v>
      </c>
      <c r="G1876" s="6">
        <v>1465.8792650918635</v>
      </c>
      <c r="H1876" s="6">
        <v>1524.9343832020998</v>
      </c>
      <c r="I1876" s="6">
        <v>59.055118110236215</v>
      </c>
      <c r="J1876" s="5">
        <v>2215</v>
      </c>
    </row>
    <row r="1877" spans="1:10" x14ac:dyDescent="0.25">
      <c r="A1877" t="s">
        <v>133</v>
      </c>
      <c r="B1877" s="5">
        <v>550733.5</v>
      </c>
      <c r="C1877" s="5">
        <v>4119853.2</v>
      </c>
      <c r="D1877" s="5">
        <v>1978.64</v>
      </c>
      <c r="E1877" t="s">
        <v>11</v>
      </c>
      <c r="F1877" t="s">
        <v>18</v>
      </c>
      <c r="G1877" s="6">
        <v>1524.9343832020998</v>
      </c>
      <c r="H1877" s="6">
        <v>1587.9265091863517</v>
      </c>
      <c r="I1877" s="6">
        <v>62.992125984251963</v>
      </c>
      <c r="J1877" s="5">
        <v>2215</v>
      </c>
    </row>
    <row r="1878" spans="1:10" x14ac:dyDescent="0.25">
      <c r="A1878" t="s">
        <v>133</v>
      </c>
      <c r="B1878" s="5">
        <v>550733.5</v>
      </c>
      <c r="C1878" s="5">
        <v>4119853.2</v>
      </c>
      <c r="D1878" s="5">
        <v>1978.64</v>
      </c>
      <c r="E1878" t="s">
        <v>11</v>
      </c>
      <c r="F1878" t="s">
        <v>18</v>
      </c>
      <c r="G1878" s="6">
        <v>1587.9265091863517</v>
      </c>
      <c r="H1878" s="6">
        <v>2220.0131233595798</v>
      </c>
      <c r="I1878" s="6">
        <v>632.08661417322833</v>
      </c>
      <c r="J1878" s="5">
        <v>2215</v>
      </c>
    </row>
    <row r="1879" spans="1:10" x14ac:dyDescent="0.25">
      <c r="A1879" t="s">
        <v>134</v>
      </c>
      <c r="B1879" s="5">
        <v>552511.89</v>
      </c>
      <c r="C1879" s="5">
        <v>4121139.28</v>
      </c>
      <c r="D1879" s="5">
        <v>2001.62</v>
      </c>
      <c r="E1879" t="s">
        <v>4</v>
      </c>
      <c r="F1879" t="s">
        <v>5</v>
      </c>
      <c r="G1879" s="6">
        <v>0</v>
      </c>
      <c r="H1879" s="6">
        <v>456.03674540682414</v>
      </c>
      <c r="I1879" s="6">
        <v>456.03674540682414</v>
      </c>
      <c r="J1879" s="5">
        <v>2137</v>
      </c>
    </row>
    <row r="1880" spans="1:10" x14ac:dyDescent="0.25">
      <c r="A1880" t="s">
        <v>134</v>
      </c>
      <c r="B1880" s="5">
        <v>552511.89</v>
      </c>
      <c r="C1880" s="5">
        <v>4121139.28</v>
      </c>
      <c r="D1880" s="5">
        <v>2001.62</v>
      </c>
      <c r="E1880" t="s">
        <v>6</v>
      </c>
      <c r="F1880" t="s">
        <v>7</v>
      </c>
      <c r="G1880" s="6">
        <v>456.03674540682414</v>
      </c>
      <c r="H1880" s="6">
        <v>492.12598425196848</v>
      </c>
      <c r="I1880" s="6">
        <v>36.089238845144358</v>
      </c>
      <c r="J1880" s="5">
        <v>2137</v>
      </c>
    </row>
    <row r="1881" spans="1:10" x14ac:dyDescent="0.25">
      <c r="A1881" t="s">
        <v>134</v>
      </c>
      <c r="B1881" s="5">
        <v>552511.89</v>
      </c>
      <c r="C1881" s="5">
        <v>4121139.28</v>
      </c>
      <c r="D1881" s="5">
        <v>2001.62</v>
      </c>
      <c r="E1881" t="s">
        <v>6</v>
      </c>
      <c r="F1881" t="s">
        <v>7</v>
      </c>
      <c r="G1881" s="6">
        <v>492.12598425196848</v>
      </c>
      <c r="H1881" s="6">
        <v>561.02362204724409</v>
      </c>
      <c r="I1881" s="6">
        <v>68.897637795275585</v>
      </c>
      <c r="J1881" s="5">
        <v>2137</v>
      </c>
    </row>
    <row r="1882" spans="1:10" x14ac:dyDescent="0.25">
      <c r="A1882" t="s">
        <v>134</v>
      </c>
      <c r="B1882" s="5">
        <v>552511.89</v>
      </c>
      <c r="C1882" s="5">
        <v>4121139.28</v>
      </c>
      <c r="D1882" s="5">
        <v>2001.62</v>
      </c>
      <c r="E1882" t="s">
        <v>6</v>
      </c>
      <c r="F1882" t="s">
        <v>7</v>
      </c>
      <c r="G1882" s="6">
        <v>561.02362204724409</v>
      </c>
      <c r="H1882" s="6">
        <v>600.06561679790025</v>
      </c>
      <c r="I1882" s="6">
        <v>39.041994750656166</v>
      </c>
      <c r="J1882" s="5">
        <v>2137</v>
      </c>
    </row>
    <row r="1883" spans="1:10" x14ac:dyDescent="0.25">
      <c r="A1883" t="s">
        <v>134</v>
      </c>
      <c r="B1883" s="5">
        <v>552511.89</v>
      </c>
      <c r="C1883" s="5">
        <v>4121139.28</v>
      </c>
      <c r="D1883" s="5">
        <v>2001.62</v>
      </c>
      <c r="E1883" t="s">
        <v>6</v>
      </c>
      <c r="F1883" t="s">
        <v>7</v>
      </c>
      <c r="G1883" s="6">
        <v>600.06561679790025</v>
      </c>
      <c r="H1883" s="6">
        <v>679.1338582677165</v>
      </c>
      <c r="I1883" s="6">
        <v>79.068241469816272</v>
      </c>
      <c r="J1883" s="5">
        <v>2137</v>
      </c>
    </row>
    <row r="1884" spans="1:10" x14ac:dyDescent="0.25">
      <c r="A1884" t="s">
        <v>134</v>
      </c>
      <c r="B1884" s="5">
        <v>552511.89</v>
      </c>
      <c r="C1884" s="5">
        <v>4121139.28</v>
      </c>
      <c r="D1884" s="5">
        <v>2001.62</v>
      </c>
      <c r="E1884" t="s">
        <v>6</v>
      </c>
      <c r="F1884" t="s">
        <v>7</v>
      </c>
      <c r="G1884" s="6">
        <v>679.1338582677165</v>
      </c>
      <c r="H1884" s="6">
        <v>719.1601049868766</v>
      </c>
      <c r="I1884" s="6">
        <v>40.026246719160099</v>
      </c>
      <c r="J1884" s="5">
        <v>2137</v>
      </c>
    </row>
    <row r="1885" spans="1:10" x14ac:dyDescent="0.25">
      <c r="A1885" t="s">
        <v>134</v>
      </c>
      <c r="B1885" s="5">
        <v>552511.89</v>
      </c>
      <c r="C1885" s="5">
        <v>4121139.28</v>
      </c>
      <c r="D1885" s="5">
        <v>2001.62</v>
      </c>
      <c r="E1885" t="s">
        <v>9</v>
      </c>
      <c r="F1885" t="s">
        <v>5</v>
      </c>
      <c r="G1885" s="6">
        <v>719.1601049868766</v>
      </c>
      <c r="H1885" s="6">
        <v>1053.1496062992126</v>
      </c>
      <c r="I1885" s="6">
        <v>333.9895013123359</v>
      </c>
      <c r="J1885" s="5">
        <v>2137</v>
      </c>
    </row>
    <row r="1886" spans="1:10" x14ac:dyDescent="0.25">
      <c r="A1886" t="s">
        <v>134</v>
      </c>
      <c r="B1886" s="5">
        <v>552511.89</v>
      </c>
      <c r="C1886" s="5">
        <v>4121139.28</v>
      </c>
      <c r="D1886" s="5">
        <v>2001.62</v>
      </c>
      <c r="E1886" t="s">
        <v>11</v>
      </c>
      <c r="F1886" t="s">
        <v>12</v>
      </c>
      <c r="G1886" s="6">
        <v>1053.1496062992126</v>
      </c>
      <c r="H1886" s="6">
        <v>1493.1102362204724</v>
      </c>
      <c r="I1886" s="6">
        <v>439.96062992125979</v>
      </c>
      <c r="J1886" s="5">
        <v>2137</v>
      </c>
    </row>
    <row r="1887" spans="1:10" x14ac:dyDescent="0.25">
      <c r="A1887" t="s">
        <v>134</v>
      </c>
      <c r="B1887" s="5">
        <v>552511.89</v>
      </c>
      <c r="C1887" s="5">
        <v>4121139.28</v>
      </c>
      <c r="D1887" s="5">
        <v>2001.62</v>
      </c>
      <c r="E1887" t="s">
        <v>9</v>
      </c>
      <c r="F1887" t="s">
        <v>5</v>
      </c>
      <c r="G1887" s="6">
        <v>1493.1102362204724</v>
      </c>
      <c r="H1887" s="6">
        <v>2037.073490813648</v>
      </c>
      <c r="I1887" s="6">
        <v>543.96325459317586</v>
      </c>
      <c r="J1887" s="5">
        <v>2137</v>
      </c>
    </row>
    <row r="1888" spans="1:10" x14ac:dyDescent="0.25">
      <c r="A1888" t="s">
        <v>134</v>
      </c>
      <c r="B1888" s="5">
        <v>552511.89</v>
      </c>
      <c r="C1888" s="5">
        <v>4121139.28</v>
      </c>
      <c r="D1888" s="5">
        <v>2001.62</v>
      </c>
      <c r="E1888" t="s">
        <v>11</v>
      </c>
      <c r="F1888" t="s">
        <v>12</v>
      </c>
      <c r="G1888" s="6">
        <v>2037.073490813648</v>
      </c>
      <c r="H1888" s="6">
        <v>2199.9999999999995</v>
      </c>
      <c r="I1888" s="6">
        <v>162.92650918635169</v>
      </c>
      <c r="J1888" s="5">
        <v>2137</v>
      </c>
    </row>
    <row r="1889" spans="1:10" x14ac:dyDescent="0.25">
      <c r="A1889" t="s">
        <v>82</v>
      </c>
      <c r="B1889" s="5">
        <v>546698.66</v>
      </c>
      <c r="C1889" s="5">
        <v>4120477.68</v>
      </c>
      <c r="D1889" s="5">
        <v>1917.19</v>
      </c>
      <c r="E1889" t="s">
        <v>4</v>
      </c>
      <c r="F1889" t="s">
        <v>5</v>
      </c>
      <c r="G1889" s="6">
        <v>0</v>
      </c>
      <c r="H1889" s="6">
        <v>49.868766404199469</v>
      </c>
      <c r="I1889" s="6">
        <v>49.868766404199469</v>
      </c>
      <c r="J1889" s="5">
        <v>2097</v>
      </c>
    </row>
    <row r="1890" spans="1:10" x14ac:dyDescent="0.25">
      <c r="A1890" t="s">
        <v>82</v>
      </c>
      <c r="B1890" s="5">
        <v>546698.66</v>
      </c>
      <c r="C1890" s="5">
        <v>4120477.68</v>
      </c>
      <c r="D1890" s="5">
        <v>1917.19</v>
      </c>
      <c r="E1890" t="s">
        <v>6</v>
      </c>
      <c r="F1890" t="s">
        <v>7</v>
      </c>
      <c r="G1890" s="6">
        <v>49.868766404199469</v>
      </c>
      <c r="H1890" s="6">
        <v>80.052493438320198</v>
      </c>
      <c r="I1890" s="6">
        <v>30.183727034120732</v>
      </c>
      <c r="J1890" s="5">
        <v>2097</v>
      </c>
    </row>
    <row r="1891" spans="1:10" x14ac:dyDescent="0.25">
      <c r="A1891" t="s">
        <v>82</v>
      </c>
      <c r="B1891" s="5">
        <v>546698.66</v>
      </c>
      <c r="C1891" s="5">
        <v>4120477.68</v>
      </c>
      <c r="D1891" s="5">
        <v>1917.19</v>
      </c>
      <c r="E1891" t="s">
        <v>4</v>
      </c>
      <c r="F1891" t="s">
        <v>13</v>
      </c>
      <c r="G1891" s="6">
        <v>80.052493438320198</v>
      </c>
      <c r="H1891" s="6">
        <v>165.0262467191601</v>
      </c>
      <c r="I1891" s="6">
        <v>84.973753280839887</v>
      </c>
      <c r="J1891" s="5">
        <v>2097</v>
      </c>
    </row>
    <row r="1892" spans="1:10" x14ac:dyDescent="0.25">
      <c r="A1892" t="s">
        <v>82</v>
      </c>
      <c r="B1892" s="5">
        <v>546698.66</v>
      </c>
      <c r="C1892" s="5">
        <v>4120477.68</v>
      </c>
      <c r="D1892" s="5">
        <v>1917.19</v>
      </c>
      <c r="E1892" t="s">
        <v>6</v>
      </c>
      <c r="F1892" t="s">
        <v>7</v>
      </c>
      <c r="G1892" s="6">
        <v>165.0262467191601</v>
      </c>
      <c r="H1892" s="6">
        <v>248.03149606299209</v>
      </c>
      <c r="I1892" s="6">
        <v>83.00524934383202</v>
      </c>
      <c r="J1892" s="5">
        <v>2097</v>
      </c>
    </row>
    <row r="1893" spans="1:10" x14ac:dyDescent="0.25">
      <c r="A1893" t="s">
        <v>82</v>
      </c>
      <c r="B1893" s="5">
        <v>546698.66</v>
      </c>
      <c r="C1893" s="5">
        <v>4120477.68</v>
      </c>
      <c r="D1893" s="5">
        <v>1917.19</v>
      </c>
      <c r="E1893" t="s">
        <v>4</v>
      </c>
      <c r="F1893" t="s">
        <v>7</v>
      </c>
      <c r="G1893" s="6">
        <v>248.03149606299209</v>
      </c>
      <c r="H1893" s="6">
        <v>334.97375328083984</v>
      </c>
      <c r="I1893" s="6">
        <v>86.942257217847768</v>
      </c>
      <c r="J1893" s="5">
        <v>2097</v>
      </c>
    </row>
    <row r="1894" spans="1:10" x14ac:dyDescent="0.25">
      <c r="A1894" t="s">
        <v>82</v>
      </c>
      <c r="B1894" s="5">
        <v>546698.66</v>
      </c>
      <c r="C1894" s="5">
        <v>4120477.68</v>
      </c>
      <c r="D1894" s="5">
        <v>1917.19</v>
      </c>
      <c r="E1894" t="s">
        <v>6</v>
      </c>
      <c r="F1894" t="s">
        <v>7</v>
      </c>
      <c r="G1894" s="6">
        <v>334.97375328083984</v>
      </c>
      <c r="H1894" s="6">
        <v>461.94225721784778</v>
      </c>
      <c r="I1894" s="6">
        <v>126.96850393700788</v>
      </c>
      <c r="J1894" s="5">
        <v>2097</v>
      </c>
    </row>
    <row r="1895" spans="1:10" x14ac:dyDescent="0.25">
      <c r="A1895" t="s">
        <v>82</v>
      </c>
      <c r="B1895" s="5">
        <v>546698.66</v>
      </c>
      <c r="C1895" s="5">
        <v>4120477.68</v>
      </c>
      <c r="D1895" s="5">
        <v>1917.19</v>
      </c>
      <c r="E1895" t="s">
        <v>4</v>
      </c>
      <c r="F1895" t="s">
        <v>10</v>
      </c>
      <c r="G1895" s="6">
        <v>461.94225721784778</v>
      </c>
      <c r="H1895" s="6">
        <v>555.11811023622045</v>
      </c>
      <c r="I1895" s="6">
        <v>93.175853018372692</v>
      </c>
      <c r="J1895" s="5">
        <v>2097</v>
      </c>
    </row>
    <row r="1896" spans="1:10" x14ac:dyDescent="0.25">
      <c r="A1896" t="s">
        <v>82</v>
      </c>
      <c r="B1896" s="5">
        <v>546698.66</v>
      </c>
      <c r="C1896" s="5">
        <v>4120477.68</v>
      </c>
      <c r="D1896" s="5">
        <v>1917.19</v>
      </c>
      <c r="E1896" t="s">
        <v>4</v>
      </c>
      <c r="F1896" t="s">
        <v>5</v>
      </c>
      <c r="G1896" s="6">
        <v>555.11811023622045</v>
      </c>
      <c r="H1896" s="6">
        <v>685.03937007874015</v>
      </c>
      <c r="I1896" s="6">
        <v>129.92125984251967</v>
      </c>
      <c r="J1896" s="5">
        <v>2097</v>
      </c>
    </row>
    <row r="1897" spans="1:10" x14ac:dyDescent="0.25">
      <c r="A1897" t="s">
        <v>82</v>
      </c>
      <c r="B1897" s="5">
        <v>546698.66</v>
      </c>
      <c r="C1897" s="5">
        <v>4120477.68</v>
      </c>
      <c r="D1897" s="5">
        <v>1917.19</v>
      </c>
      <c r="E1897" t="s">
        <v>4</v>
      </c>
      <c r="F1897" t="s">
        <v>5</v>
      </c>
      <c r="G1897" s="6">
        <v>685.03937007874015</v>
      </c>
      <c r="H1897" s="6">
        <v>750</v>
      </c>
      <c r="I1897" s="6">
        <v>64.960629921259837</v>
      </c>
      <c r="J1897" s="5">
        <v>2097</v>
      </c>
    </row>
    <row r="1898" spans="1:10" x14ac:dyDescent="0.25">
      <c r="A1898" t="s">
        <v>82</v>
      </c>
      <c r="B1898" s="5">
        <v>546698.66</v>
      </c>
      <c r="C1898" s="5">
        <v>4120477.68</v>
      </c>
      <c r="D1898" s="5">
        <v>1917.19</v>
      </c>
      <c r="E1898" t="s">
        <v>4</v>
      </c>
      <c r="F1898" t="s">
        <v>7</v>
      </c>
      <c r="G1898" s="6">
        <v>750</v>
      </c>
      <c r="H1898" s="6">
        <v>770.01312335957994</v>
      </c>
      <c r="I1898" s="6">
        <v>20.01312335958005</v>
      </c>
      <c r="J1898" s="5">
        <v>2097</v>
      </c>
    </row>
    <row r="1899" spans="1:10" x14ac:dyDescent="0.25">
      <c r="A1899" t="s">
        <v>82</v>
      </c>
      <c r="B1899" s="5">
        <v>546698.66</v>
      </c>
      <c r="C1899" s="5">
        <v>4120477.68</v>
      </c>
      <c r="D1899" s="5">
        <v>1917.19</v>
      </c>
      <c r="E1899" t="s">
        <v>6</v>
      </c>
      <c r="F1899" t="s">
        <v>7</v>
      </c>
      <c r="G1899" s="6">
        <v>770.01312335957994</v>
      </c>
      <c r="H1899" s="6">
        <v>806.10236220472439</v>
      </c>
      <c r="I1899" s="6">
        <v>36.089238845144358</v>
      </c>
      <c r="J1899" s="5">
        <v>2097</v>
      </c>
    </row>
    <row r="1900" spans="1:10" x14ac:dyDescent="0.25">
      <c r="A1900" t="s">
        <v>82</v>
      </c>
      <c r="B1900" s="5">
        <v>546698.66</v>
      </c>
      <c r="C1900" s="5">
        <v>4120477.68</v>
      </c>
      <c r="D1900" s="5">
        <v>1917.19</v>
      </c>
      <c r="E1900" t="s">
        <v>6</v>
      </c>
      <c r="F1900" t="s">
        <v>7</v>
      </c>
      <c r="G1900" s="6">
        <v>806.10236220472439</v>
      </c>
      <c r="H1900" s="6">
        <v>964.8950131233596</v>
      </c>
      <c r="I1900" s="6">
        <v>158.79265091863516</v>
      </c>
      <c r="J1900" s="5">
        <v>2097</v>
      </c>
    </row>
    <row r="1901" spans="1:10" x14ac:dyDescent="0.25">
      <c r="A1901" t="s">
        <v>82</v>
      </c>
      <c r="B1901" s="5">
        <v>546698.66</v>
      </c>
      <c r="C1901" s="5">
        <v>4120477.68</v>
      </c>
      <c r="D1901" s="5">
        <v>1917.19</v>
      </c>
      <c r="E1901" t="s">
        <v>6</v>
      </c>
      <c r="F1901" t="s">
        <v>19</v>
      </c>
      <c r="G1901" s="6">
        <v>964.8950131233596</v>
      </c>
      <c r="H1901" s="6">
        <v>1020.9973753280839</v>
      </c>
      <c r="I1901" s="6">
        <v>56.102362204724415</v>
      </c>
      <c r="J1901" s="5">
        <v>2097</v>
      </c>
    </row>
    <row r="1902" spans="1:10" x14ac:dyDescent="0.25">
      <c r="A1902" t="s">
        <v>82</v>
      </c>
      <c r="B1902" s="5">
        <v>546698.66</v>
      </c>
      <c r="C1902" s="5">
        <v>4120477.68</v>
      </c>
      <c r="D1902" s="5">
        <v>1917.19</v>
      </c>
      <c r="E1902" t="s">
        <v>9</v>
      </c>
      <c r="F1902" t="s">
        <v>5</v>
      </c>
      <c r="G1902" s="6">
        <v>1020.9973753280839</v>
      </c>
      <c r="H1902" s="6">
        <v>2024.9343832020998</v>
      </c>
      <c r="I1902" s="6">
        <v>1003.9370078740156</v>
      </c>
      <c r="J1902" s="5">
        <v>2097</v>
      </c>
    </row>
    <row r="1903" spans="1:10" x14ac:dyDescent="0.25">
      <c r="A1903" t="s">
        <v>82</v>
      </c>
      <c r="B1903" s="5">
        <v>546698.66</v>
      </c>
      <c r="C1903" s="5">
        <v>4120477.68</v>
      </c>
      <c r="D1903" s="5">
        <v>1917.19</v>
      </c>
      <c r="E1903" t="s">
        <v>11</v>
      </c>
      <c r="F1903" t="s">
        <v>52</v>
      </c>
      <c r="G1903" s="6">
        <v>2024.9343832020998</v>
      </c>
      <c r="H1903" s="6">
        <v>2051.8372703412074</v>
      </c>
      <c r="I1903" s="6">
        <v>26.902887139107609</v>
      </c>
      <c r="J1903" s="5">
        <v>2097</v>
      </c>
    </row>
    <row r="1904" spans="1:10" x14ac:dyDescent="0.25">
      <c r="A1904" t="s">
        <v>82</v>
      </c>
      <c r="B1904" s="5">
        <v>546698.66</v>
      </c>
      <c r="C1904" s="5">
        <v>4120477.68</v>
      </c>
      <c r="D1904" s="5">
        <v>1917.19</v>
      </c>
      <c r="E1904" t="s">
        <v>4</v>
      </c>
      <c r="F1904" t="s">
        <v>5</v>
      </c>
      <c r="G1904" s="6">
        <v>2051.8372703412074</v>
      </c>
      <c r="H1904" s="6">
        <v>2419.9475065616798</v>
      </c>
      <c r="I1904" s="6">
        <v>368.11023622047242</v>
      </c>
      <c r="J1904" s="5">
        <v>2097</v>
      </c>
    </row>
    <row r="1905" spans="1:10" x14ac:dyDescent="0.25">
      <c r="A1905" t="s">
        <v>82</v>
      </c>
      <c r="B1905" s="5">
        <v>546698.66</v>
      </c>
      <c r="C1905" s="5">
        <v>4120477.68</v>
      </c>
      <c r="D1905" s="5">
        <v>1917.19</v>
      </c>
      <c r="E1905" t="s">
        <v>11</v>
      </c>
      <c r="F1905" t="s">
        <v>12</v>
      </c>
      <c r="G1905" s="6">
        <v>2419.9475065616798</v>
      </c>
      <c r="H1905" s="6">
        <v>2509.8425196850394</v>
      </c>
      <c r="I1905" s="6">
        <v>89.895013123359576</v>
      </c>
      <c r="J1905" s="5">
        <v>2097</v>
      </c>
    </row>
    <row r="1906" spans="1:10" x14ac:dyDescent="0.25">
      <c r="A1906" t="s">
        <v>82</v>
      </c>
      <c r="B1906" s="5">
        <v>546698.66</v>
      </c>
      <c r="C1906" s="5">
        <v>4120477.68</v>
      </c>
      <c r="D1906" s="5">
        <v>1917.19</v>
      </c>
      <c r="E1906" t="s">
        <v>11</v>
      </c>
      <c r="F1906" t="s">
        <v>12</v>
      </c>
      <c r="G1906" s="6">
        <v>2509.8425196850394</v>
      </c>
      <c r="H1906" s="6">
        <v>2575.1312335958005</v>
      </c>
      <c r="I1906" s="6">
        <v>65.288713910761146</v>
      </c>
      <c r="J1906" s="5">
        <v>2097</v>
      </c>
    </row>
    <row r="1907" spans="1:10" x14ac:dyDescent="0.25">
      <c r="A1907" t="s">
        <v>82</v>
      </c>
      <c r="B1907" s="5">
        <v>546698.66</v>
      </c>
      <c r="C1907" s="5">
        <v>4120477.68</v>
      </c>
      <c r="D1907" s="5">
        <v>1917.19</v>
      </c>
      <c r="E1907" t="s">
        <v>4</v>
      </c>
      <c r="F1907" t="s">
        <v>5</v>
      </c>
      <c r="G1907" s="6">
        <v>2575.1312335958005</v>
      </c>
      <c r="H1907" s="6">
        <v>2609.9081364829394</v>
      </c>
      <c r="I1907" s="6">
        <v>34.776902887139101</v>
      </c>
      <c r="J1907" s="5">
        <v>2097</v>
      </c>
    </row>
    <row r="1908" spans="1:10" x14ac:dyDescent="0.25">
      <c r="A1908" t="s">
        <v>82</v>
      </c>
      <c r="B1908" s="5">
        <v>546698.66</v>
      </c>
      <c r="C1908" s="5">
        <v>4120477.68</v>
      </c>
      <c r="D1908" s="5">
        <v>1917.19</v>
      </c>
      <c r="E1908" t="s">
        <v>4</v>
      </c>
      <c r="F1908" t="s">
        <v>5</v>
      </c>
      <c r="G1908" s="6">
        <v>2609.9081364829394</v>
      </c>
      <c r="H1908" s="6">
        <v>2850.0656167979005</v>
      </c>
      <c r="I1908" s="6">
        <v>240.15748031496062</v>
      </c>
      <c r="J1908" s="5">
        <v>2097</v>
      </c>
    </row>
    <row r="1909" spans="1:10" x14ac:dyDescent="0.25">
      <c r="A1909" t="s">
        <v>82</v>
      </c>
      <c r="B1909" s="5">
        <v>546698.66</v>
      </c>
      <c r="C1909" s="5">
        <v>4120477.68</v>
      </c>
      <c r="D1909" s="5">
        <v>1917.19</v>
      </c>
      <c r="E1909" t="s">
        <v>4</v>
      </c>
      <c r="F1909" t="s">
        <v>5</v>
      </c>
      <c r="G1909" s="6">
        <v>2850.0656167979005</v>
      </c>
      <c r="H1909" s="6">
        <v>2919.9475065616798</v>
      </c>
      <c r="I1909" s="6">
        <v>69.881889763779526</v>
      </c>
      <c r="J1909" s="5">
        <v>2097</v>
      </c>
    </row>
    <row r="1910" spans="1:10" x14ac:dyDescent="0.25">
      <c r="A1910" t="s">
        <v>82</v>
      </c>
      <c r="B1910" s="5">
        <v>546698.66</v>
      </c>
      <c r="C1910" s="5">
        <v>4120477.68</v>
      </c>
      <c r="D1910" s="5">
        <v>1917.19</v>
      </c>
      <c r="E1910" t="s">
        <v>11</v>
      </c>
      <c r="F1910" t="s">
        <v>12</v>
      </c>
      <c r="G1910" s="6">
        <v>2919.9475065616798</v>
      </c>
      <c r="H1910" s="6">
        <v>3075.1312335958</v>
      </c>
      <c r="I1910" s="6">
        <v>155.18372703412072</v>
      </c>
      <c r="J1910" s="5">
        <v>2097</v>
      </c>
    </row>
    <row r="1911" spans="1:10" x14ac:dyDescent="0.25">
      <c r="A1911" t="s">
        <v>82</v>
      </c>
      <c r="B1911" s="5">
        <v>546698.66</v>
      </c>
      <c r="C1911" s="5">
        <v>4120477.68</v>
      </c>
      <c r="D1911" s="5">
        <v>1917.19</v>
      </c>
      <c r="E1911" t="s">
        <v>11</v>
      </c>
      <c r="F1911" t="s">
        <v>12</v>
      </c>
      <c r="G1911" s="6">
        <v>3075.1312335958</v>
      </c>
      <c r="H1911" s="6">
        <v>3640.0918635170601</v>
      </c>
      <c r="I1911" s="6">
        <v>564.96062992125974</v>
      </c>
      <c r="J1911" s="5">
        <v>2097</v>
      </c>
    </row>
    <row r="1912" spans="1:10" x14ac:dyDescent="0.25">
      <c r="A1912" t="s">
        <v>82</v>
      </c>
      <c r="B1912" s="5">
        <v>546698.66</v>
      </c>
      <c r="C1912" s="5">
        <v>4120477.68</v>
      </c>
      <c r="D1912" s="5">
        <v>1917.19</v>
      </c>
      <c r="E1912" t="s">
        <v>11</v>
      </c>
      <c r="F1912" t="s">
        <v>52</v>
      </c>
      <c r="G1912" s="6">
        <v>3640.0918635170601</v>
      </c>
      <c r="H1912" s="6">
        <v>3751.9685039370074</v>
      </c>
      <c r="I1912" s="6">
        <v>111.87664041994751</v>
      </c>
      <c r="J1912" s="5">
        <v>2097</v>
      </c>
    </row>
    <row r="1913" spans="1:10" x14ac:dyDescent="0.25">
      <c r="A1913" t="s">
        <v>82</v>
      </c>
      <c r="B1913" s="5">
        <v>546698.66</v>
      </c>
      <c r="C1913" s="5">
        <v>4120477.68</v>
      </c>
      <c r="D1913" s="5">
        <v>1917.19</v>
      </c>
      <c r="E1913" t="s">
        <v>9</v>
      </c>
      <c r="F1913" t="s">
        <v>7</v>
      </c>
      <c r="G1913" s="6">
        <v>3751.9685039370074</v>
      </c>
      <c r="H1913" s="6">
        <v>3794.9475065616798</v>
      </c>
      <c r="I1913" s="6">
        <v>42.979002624671914</v>
      </c>
      <c r="J1913" s="5">
        <v>2097</v>
      </c>
    </row>
    <row r="1914" spans="1:10" x14ac:dyDescent="0.25">
      <c r="A1914" t="s">
        <v>82</v>
      </c>
      <c r="B1914" s="5">
        <v>546698.66</v>
      </c>
      <c r="C1914" s="5">
        <v>4120477.68</v>
      </c>
      <c r="D1914" s="5">
        <v>1917.19</v>
      </c>
      <c r="E1914" t="s">
        <v>9</v>
      </c>
      <c r="F1914" t="s">
        <v>83</v>
      </c>
      <c r="G1914" s="6">
        <v>3794.9475065616798</v>
      </c>
      <c r="H1914" s="6">
        <v>3814.9606299212596</v>
      </c>
      <c r="I1914" s="6">
        <v>20.01312335958005</v>
      </c>
      <c r="J1914" s="5">
        <v>2097</v>
      </c>
    </row>
    <row r="1915" spans="1:10" x14ac:dyDescent="0.25">
      <c r="A1915" t="s">
        <v>82</v>
      </c>
      <c r="B1915" s="5">
        <v>546698.66</v>
      </c>
      <c r="C1915" s="5">
        <v>4120477.68</v>
      </c>
      <c r="D1915" s="5">
        <v>1917.19</v>
      </c>
      <c r="E1915" t="s">
        <v>9</v>
      </c>
      <c r="F1915" t="s">
        <v>10</v>
      </c>
      <c r="G1915" s="6">
        <v>3814.9606299212596</v>
      </c>
      <c r="H1915" s="6">
        <v>3897.9658792650912</v>
      </c>
      <c r="I1915" s="6">
        <v>83.00524934383202</v>
      </c>
      <c r="J1915" s="5">
        <v>2097</v>
      </c>
    </row>
    <row r="1916" spans="1:10" x14ac:dyDescent="0.25">
      <c r="A1916" t="s">
        <v>82</v>
      </c>
      <c r="B1916" s="5">
        <v>546698.66</v>
      </c>
      <c r="C1916" s="5">
        <v>4120477.68</v>
      </c>
      <c r="D1916" s="5">
        <v>1917.19</v>
      </c>
      <c r="E1916" t="s">
        <v>9</v>
      </c>
      <c r="F1916" t="s">
        <v>7</v>
      </c>
      <c r="G1916" s="6">
        <v>3897.9658792650912</v>
      </c>
      <c r="H1916" s="6">
        <v>4036.0892388451443</v>
      </c>
      <c r="I1916" s="6">
        <v>138.12335958005249</v>
      </c>
      <c r="J1916" s="5">
        <v>2097</v>
      </c>
    </row>
    <row r="1917" spans="1:10" x14ac:dyDescent="0.25">
      <c r="A1917" t="s">
        <v>82</v>
      </c>
      <c r="B1917" s="5">
        <v>546698.66</v>
      </c>
      <c r="C1917" s="5">
        <v>4120477.68</v>
      </c>
      <c r="D1917" s="5">
        <v>1917.19</v>
      </c>
      <c r="E1917" t="s">
        <v>9</v>
      </c>
      <c r="F1917" t="s">
        <v>8</v>
      </c>
      <c r="G1917" s="6">
        <v>4036.0892388451443</v>
      </c>
      <c r="H1917" s="6">
        <v>4109.9081364829399</v>
      </c>
      <c r="I1917" s="6">
        <v>73.818897637795274</v>
      </c>
      <c r="J1917" s="5">
        <v>2097</v>
      </c>
    </row>
    <row r="1918" spans="1:10" x14ac:dyDescent="0.25">
      <c r="A1918" t="s">
        <v>82</v>
      </c>
      <c r="B1918" s="5">
        <v>546698.66</v>
      </c>
      <c r="C1918" s="5">
        <v>4120477.68</v>
      </c>
      <c r="D1918" s="5">
        <v>1917.19</v>
      </c>
      <c r="E1918" t="s">
        <v>9</v>
      </c>
      <c r="F1918" t="s">
        <v>80</v>
      </c>
      <c r="G1918" s="6">
        <v>4109.9081364829399</v>
      </c>
      <c r="H1918" s="6">
        <v>4209.9737532808394</v>
      </c>
      <c r="I1918" s="6">
        <v>100.06561679790026</v>
      </c>
      <c r="J1918" s="5">
        <v>2097</v>
      </c>
    </row>
    <row r="1919" spans="1:10" x14ac:dyDescent="0.25">
      <c r="A1919" t="s">
        <v>82</v>
      </c>
      <c r="B1919" s="5">
        <v>546698.66</v>
      </c>
      <c r="C1919" s="5">
        <v>4120477.68</v>
      </c>
      <c r="D1919" s="5">
        <v>1917.19</v>
      </c>
      <c r="E1919" t="s">
        <v>11</v>
      </c>
      <c r="F1919" t="s">
        <v>12</v>
      </c>
      <c r="G1919" s="6">
        <v>4209.9737532808394</v>
      </c>
      <c r="H1919" s="6">
        <v>4375.9842519685035</v>
      </c>
      <c r="I1919" s="6">
        <v>166.01049868766404</v>
      </c>
      <c r="J1919" s="5">
        <v>2097</v>
      </c>
    </row>
    <row r="1920" spans="1:10" x14ac:dyDescent="0.25">
      <c r="A1920" t="s">
        <v>82</v>
      </c>
      <c r="B1920" s="5">
        <v>546698.66</v>
      </c>
      <c r="C1920" s="5">
        <v>4120477.68</v>
      </c>
      <c r="D1920" s="5">
        <v>1917.19</v>
      </c>
      <c r="E1920" t="s">
        <v>11</v>
      </c>
      <c r="F1920" t="s">
        <v>84</v>
      </c>
      <c r="G1920" s="6">
        <v>4375.9842519685035</v>
      </c>
      <c r="H1920" s="6">
        <v>4569.8818897637793</v>
      </c>
      <c r="I1920" s="6">
        <v>193.89763779527559</v>
      </c>
      <c r="J1920" s="5">
        <v>2097</v>
      </c>
    </row>
    <row r="1921" spans="1:10" x14ac:dyDescent="0.25">
      <c r="A1921" t="s">
        <v>82</v>
      </c>
      <c r="B1921" s="5">
        <v>546698.66</v>
      </c>
      <c r="C1921" s="5">
        <v>4120477.68</v>
      </c>
      <c r="D1921" s="5">
        <v>1917.19</v>
      </c>
      <c r="E1921" t="s">
        <v>11</v>
      </c>
      <c r="F1921" t="s">
        <v>12</v>
      </c>
      <c r="G1921" s="6">
        <v>4569.8818897637793</v>
      </c>
      <c r="H1921" s="6">
        <v>4800</v>
      </c>
      <c r="I1921" s="6">
        <v>230.11811023622047</v>
      </c>
      <c r="J1921" s="5">
        <v>2097</v>
      </c>
    </row>
    <row r="1922" spans="1:10" x14ac:dyDescent="0.25">
      <c r="A1922" t="s">
        <v>97</v>
      </c>
      <c r="B1922" s="5">
        <v>552440.18999999994</v>
      </c>
      <c r="C1922" s="5">
        <v>4128343.51</v>
      </c>
      <c r="D1922" s="5">
        <v>1972.06</v>
      </c>
      <c r="E1922" t="s">
        <v>4</v>
      </c>
      <c r="F1922" t="s">
        <v>5</v>
      </c>
      <c r="G1922" s="6">
        <v>0</v>
      </c>
      <c r="H1922" s="6">
        <v>279.8556430446194</v>
      </c>
      <c r="I1922" s="6">
        <v>279.8556430446194</v>
      </c>
      <c r="J1922" s="5">
        <v>1970</v>
      </c>
    </row>
    <row r="1923" spans="1:10" x14ac:dyDescent="0.25">
      <c r="A1923" t="s">
        <v>97</v>
      </c>
      <c r="B1923" s="5">
        <v>552440.18999999994</v>
      </c>
      <c r="C1923" s="5">
        <v>4128343.51</v>
      </c>
      <c r="D1923" s="5">
        <v>1972.06</v>
      </c>
      <c r="E1923" t="s">
        <v>4</v>
      </c>
      <c r="F1923" t="s">
        <v>7</v>
      </c>
      <c r="G1923" s="6">
        <v>279.8556430446194</v>
      </c>
      <c r="H1923" s="6">
        <v>290.0262467191601</v>
      </c>
      <c r="I1923" s="6">
        <v>10.170603674540683</v>
      </c>
      <c r="J1923" s="5">
        <v>1970</v>
      </c>
    </row>
    <row r="1924" spans="1:10" x14ac:dyDescent="0.25">
      <c r="A1924" t="s">
        <v>97</v>
      </c>
      <c r="B1924" s="5">
        <v>552440.18999999994</v>
      </c>
      <c r="C1924" s="5">
        <v>4128343.51</v>
      </c>
      <c r="D1924" s="5">
        <v>1972.06</v>
      </c>
      <c r="E1924" t="s">
        <v>6</v>
      </c>
      <c r="F1924" t="s">
        <v>7</v>
      </c>
      <c r="G1924" s="6">
        <v>290.0262467191601</v>
      </c>
      <c r="H1924" s="6">
        <v>319.8818897637795</v>
      </c>
      <c r="I1924" s="6">
        <v>29.85564304461942</v>
      </c>
      <c r="J1924" s="5">
        <v>1970</v>
      </c>
    </row>
    <row r="1925" spans="1:10" x14ac:dyDescent="0.25">
      <c r="A1925" t="s">
        <v>97</v>
      </c>
      <c r="B1925" s="5">
        <v>552440.18999999994</v>
      </c>
      <c r="C1925" s="5">
        <v>4128343.51</v>
      </c>
      <c r="D1925" s="5">
        <v>1972.06</v>
      </c>
      <c r="E1925" t="s">
        <v>6</v>
      </c>
      <c r="F1925" t="s">
        <v>7</v>
      </c>
      <c r="G1925" s="6">
        <v>319.8818897637795</v>
      </c>
      <c r="H1925" s="6">
        <v>359.9081364829396</v>
      </c>
      <c r="I1925" s="6">
        <v>40.026246719160099</v>
      </c>
      <c r="J1925" s="5">
        <v>1970</v>
      </c>
    </row>
    <row r="1926" spans="1:10" x14ac:dyDescent="0.25">
      <c r="A1926" t="s">
        <v>97</v>
      </c>
      <c r="B1926" s="5">
        <v>552440.18999999994</v>
      </c>
      <c r="C1926" s="5">
        <v>4128343.51</v>
      </c>
      <c r="D1926" s="5">
        <v>1972.06</v>
      </c>
      <c r="E1926" t="s">
        <v>9</v>
      </c>
      <c r="F1926" t="s">
        <v>7</v>
      </c>
      <c r="G1926" s="6">
        <v>359.9081364829396</v>
      </c>
      <c r="H1926" s="6">
        <v>370.0787401574803</v>
      </c>
      <c r="I1926" s="6">
        <v>10.170603674540683</v>
      </c>
      <c r="J1926" s="5">
        <v>1970</v>
      </c>
    </row>
    <row r="1927" spans="1:10" x14ac:dyDescent="0.25">
      <c r="A1927" t="s">
        <v>97</v>
      </c>
      <c r="B1927" s="5">
        <v>552440.18999999994</v>
      </c>
      <c r="C1927" s="5">
        <v>4128343.51</v>
      </c>
      <c r="D1927" s="5">
        <v>1972.06</v>
      </c>
      <c r="E1927" t="s">
        <v>6</v>
      </c>
      <c r="F1927" t="s">
        <v>7</v>
      </c>
      <c r="G1927" s="6">
        <v>370.0787401574803</v>
      </c>
      <c r="H1927" s="6">
        <v>500</v>
      </c>
      <c r="I1927" s="6">
        <v>129.92125984251967</v>
      </c>
      <c r="J1927" s="5">
        <v>1970</v>
      </c>
    </row>
    <row r="1928" spans="1:10" x14ac:dyDescent="0.25">
      <c r="A1928" t="s">
        <v>97</v>
      </c>
      <c r="B1928" s="5">
        <v>552440.18999999994</v>
      </c>
      <c r="C1928" s="5">
        <v>4128343.51</v>
      </c>
      <c r="D1928" s="5">
        <v>1972.06</v>
      </c>
      <c r="E1928" t="s">
        <v>9</v>
      </c>
      <c r="F1928" t="s">
        <v>7</v>
      </c>
      <c r="G1928" s="6">
        <v>500</v>
      </c>
      <c r="H1928" s="6">
        <v>509.84251968503935</v>
      </c>
      <c r="I1928" s="6">
        <v>9.8425196850393704</v>
      </c>
      <c r="J1928" s="5">
        <v>1970</v>
      </c>
    </row>
    <row r="1929" spans="1:10" x14ac:dyDescent="0.25">
      <c r="A1929" t="s">
        <v>97</v>
      </c>
      <c r="B1929" s="5">
        <v>552440.18999999994</v>
      </c>
      <c r="C1929" s="5">
        <v>4128343.51</v>
      </c>
      <c r="D1929" s="5">
        <v>1972.06</v>
      </c>
      <c r="E1929" t="s">
        <v>9</v>
      </c>
      <c r="F1929" t="s">
        <v>5</v>
      </c>
      <c r="G1929" s="6">
        <v>509.84251968503935</v>
      </c>
      <c r="H1929" s="6">
        <v>575.1312335958005</v>
      </c>
      <c r="I1929" s="6">
        <v>65.288713910761146</v>
      </c>
      <c r="J1929" s="5">
        <v>1970</v>
      </c>
    </row>
    <row r="1930" spans="1:10" x14ac:dyDescent="0.25">
      <c r="A1930" t="s">
        <v>97</v>
      </c>
      <c r="B1930" s="5">
        <v>552440.18999999994</v>
      </c>
      <c r="C1930" s="5">
        <v>4128343.51</v>
      </c>
      <c r="D1930" s="5">
        <v>1972.06</v>
      </c>
      <c r="E1930" t="s">
        <v>9</v>
      </c>
      <c r="F1930" t="s">
        <v>7</v>
      </c>
      <c r="G1930" s="6">
        <v>575.1312335958005</v>
      </c>
      <c r="H1930" s="6">
        <v>600.06561679790025</v>
      </c>
      <c r="I1930" s="6">
        <v>24.934383202099735</v>
      </c>
      <c r="J1930" s="5">
        <v>1970</v>
      </c>
    </row>
    <row r="1931" spans="1:10" x14ac:dyDescent="0.25">
      <c r="A1931" t="s">
        <v>97</v>
      </c>
      <c r="B1931" s="5">
        <v>552440.18999999994</v>
      </c>
      <c r="C1931" s="5">
        <v>4128343.51</v>
      </c>
      <c r="D1931" s="5">
        <v>1972.06</v>
      </c>
      <c r="E1931" t="s">
        <v>9</v>
      </c>
      <c r="F1931" t="s">
        <v>8</v>
      </c>
      <c r="G1931" s="6">
        <v>600.06561679790025</v>
      </c>
      <c r="H1931" s="6">
        <v>620.0787401574803</v>
      </c>
      <c r="I1931" s="6">
        <v>20.01312335958005</v>
      </c>
      <c r="J1931" s="5">
        <v>1970</v>
      </c>
    </row>
    <row r="1932" spans="1:10" x14ac:dyDescent="0.25">
      <c r="A1932" t="s">
        <v>97</v>
      </c>
      <c r="B1932" s="5">
        <v>552440.18999999994</v>
      </c>
      <c r="C1932" s="5">
        <v>4128343.51</v>
      </c>
      <c r="D1932" s="5">
        <v>1972.06</v>
      </c>
      <c r="E1932" t="s">
        <v>9</v>
      </c>
      <c r="F1932" t="s">
        <v>18</v>
      </c>
      <c r="G1932" s="6">
        <v>620.0787401574803</v>
      </c>
      <c r="H1932" s="6">
        <v>660.1049868766404</v>
      </c>
      <c r="I1932" s="6">
        <v>40.026246719160099</v>
      </c>
      <c r="J1932" s="5">
        <v>1970</v>
      </c>
    </row>
    <row r="1933" spans="1:10" x14ac:dyDescent="0.25">
      <c r="A1933" t="s">
        <v>97</v>
      </c>
      <c r="B1933" s="5">
        <v>552440.18999999994</v>
      </c>
      <c r="C1933" s="5">
        <v>4128343.51</v>
      </c>
      <c r="D1933" s="5">
        <v>1972.06</v>
      </c>
      <c r="E1933" t="s">
        <v>11</v>
      </c>
      <c r="F1933" t="s">
        <v>18</v>
      </c>
      <c r="G1933" s="6">
        <v>660.1049868766404</v>
      </c>
      <c r="H1933" s="6">
        <v>770.01312335957994</v>
      </c>
      <c r="I1933" s="6">
        <v>109.90813648293963</v>
      </c>
      <c r="J1933" s="5">
        <v>1970</v>
      </c>
    </row>
    <row r="1934" spans="1:10" x14ac:dyDescent="0.25">
      <c r="A1934" t="s">
        <v>97</v>
      </c>
      <c r="B1934" s="5">
        <v>552440.18999999994</v>
      </c>
      <c r="C1934" s="5">
        <v>4128343.51</v>
      </c>
      <c r="D1934" s="5">
        <v>1972.06</v>
      </c>
      <c r="E1934" t="s">
        <v>11</v>
      </c>
      <c r="F1934" t="s">
        <v>18</v>
      </c>
      <c r="G1934" s="6">
        <v>770.01312335957994</v>
      </c>
      <c r="H1934" s="6">
        <v>870.07874015748018</v>
      </c>
      <c r="I1934" s="6">
        <v>100.06561679790026</v>
      </c>
      <c r="J1934" s="5">
        <v>1970</v>
      </c>
    </row>
    <row r="1935" spans="1:10" x14ac:dyDescent="0.25">
      <c r="A1935" t="s">
        <v>97</v>
      </c>
      <c r="B1935" s="5">
        <v>552440.18999999994</v>
      </c>
      <c r="C1935" s="5">
        <v>4128343.51</v>
      </c>
      <c r="D1935" s="5">
        <v>1972.06</v>
      </c>
      <c r="E1935" t="s">
        <v>9</v>
      </c>
      <c r="F1935" t="s">
        <v>7</v>
      </c>
      <c r="G1935" s="6">
        <v>870.07874015748018</v>
      </c>
      <c r="H1935" s="6">
        <v>910.10498687664028</v>
      </c>
      <c r="I1935" s="6">
        <v>40.026246719160099</v>
      </c>
      <c r="J1935" s="5">
        <v>1970</v>
      </c>
    </row>
    <row r="1936" spans="1:10" x14ac:dyDescent="0.25">
      <c r="A1936" t="s">
        <v>97</v>
      </c>
      <c r="B1936" s="5">
        <v>552440.18999999994</v>
      </c>
      <c r="C1936" s="5">
        <v>4128343.51</v>
      </c>
      <c r="D1936" s="5">
        <v>1972.06</v>
      </c>
      <c r="E1936" t="s">
        <v>9</v>
      </c>
      <c r="F1936" t="s">
        <v>8</v>
      </c>
      <c r="G1936" s="6">
        <v>910.10498687664028</v>
      </c>
      <c r="H1936" s="6">
        <v>1000</v>
      </c>
      <c r="I1936" s="6">
        <v>89.895013123359576</v>
      </c>
      <c r="J1936" s="5">
        <v>1970</v>
      </c>
    </row>
    <row r="1937" spans="1:10" x14ac:dyDescent="0.25">
      <c r="A1937" t="s">
        <v>97</v>
      </c>
      <c r="B1937" s="5">
        <v>552440.18999999994</v>
      </c>
      <c r="C1937" s="5">
        <v>4128343.51</v>
      </c>
      <c r="D1937" s="5">
        <v>1972.06</v>
      </c>
      <c r="E1937" t="s">
        <v>9</v>
      </c>
      <c r="F1937" t="s">
        <v>7</v>
      </c>
      <c r="G1937" s="6">
        <v>1000</v>
      </c>
      <c r="H1937" s="6">
        <v>1040.0262467191601</v>
      </c>
      <c r="I1937" s="6">
        <v>40.026246719160099</v>
      </c>
      <c r="J1937" s="5">
        <v>1970</v>
      </c>
    </row>
    <row r="1938" spans="1:10" x14ac:dyDescent="0.25">
      <c r="A1938" t="s">
        <v>97</v>
      </c>
      <c r="B1938" s="5">
        <v>552440.18999999994</v>
      </c>
      <c r="C1938" s="5">
        <v>4128343.51</v>
      </c>
      <c r="D1938" s="5">
        <v>1972.06</v>
      </c>
      <c r="E1938" t="s">
        <v>9</v>
      </c>
      <c r="F1938" t="s">
        <v>5</v>
      </c>
      <c r="G1938" s="6">
        <v>1040.0262467191601</v>
      </c>
      <c r="H1938" s="6">
        <v>1120.0787401574803</v>
      </c>
      <c r="I1938" s="6">
        <v>80.052493438320198</v>
      </c>
      <c r="J1938" s="5">
        <v>1970</v>
      </c>
    </row>
    <row r="1939" spans="1:10" x14ac:dyDescent="0.25">
      <c r="A1939" t="s">
        <v>97</v>
      </c>
      <c r="B1939" s="5">
        <v>552440.18999999994</v>
      </c>
      <c r="C1939" s="5">
        <v>4128343.51</v>
      </c>
      <c r="D1939" s="5">
        <v>1972.06</v>
      </c>
      <c r="E1939" t="s">
        <v>9</v>
      </c>
      <c r="F1939" t="s">
        <v>7</v>
      </c>
      <c r="G1939" s="6">
        <v>1120.0787401574803</v>
      </c>
      <c r="H1939" s="6">
        <v>1200.1312335958005</v>
      </c>
      <c r="I1939" s="6">
        <v>80.052493438320198</v>
      </c>
      <c r="J1939" s="5">
        <v>1970</v>
      </c>
    </row>
    <row r="1940" spans="1:10" x14ac:dyDescent="0.25">
      <c r="A1940" t="s">
        <v>97</v>
      </c>
      <c r="B1940" s="5">
        <v>552440.18999999994</v>
      </c>
      <c r="C1940" s="5">
        <v>4128343.51</v>
      </c>
      <c r="D1940" s="5">
        <v>1972.06</v>
      </c>
      <c r="E1940" t="s">
        <v>9</v>
      </c>
      <c r="F1940" t="s">
        <v>8</v>
      </c>
      <c r="G1940" s="6">
        <v>1200.1312335958005</v>
      </c>
      <c r="H1940" s="6">
        <v>1240.1574803149606</v>
      </c>
      <c r="I1940" s="6">
        <v>40.026246719160099</v>
      </c>
      <c r="J1940" s="5">
        <v>1970</v>
      </c>
    </row>
    <row r="1941" spans="1:10" x14ac:dyDescent="0.25">
      <c r="A1941" t="s">
        <v>97</v>
      </c>
      <c r="B1941" s="5">
        <v>552440.18999999994</v>
      </c>
      <c r="C1941" s="5">
        <v>4128343.51</v>
      </c>
      <c r="D1941" s="5">
        <v>1972.06</v>
      </c>
      <c r="E1941" t="s">
        <v>9</v>
      </c>
      <c r="F1941" t="s">
        <v>7</v>
      </c>
      <c r="G1941" s="6">
        <v>1240.1574803149606</v>
      </c>
      <c r="H1941" s="6">
        <v>1257.8740157480313</v>
      </c>
      <c r="I1941" s="6">
        <v>17.716535433070867</v>
      </c>
      <c r="J1941" s="5">
        <v>1970</v>
      </c>
    </row>
    <row r="1942" spans="1:10" x14ac:dyDescent="0.25">
      <c r="A1942" t="s">
        <v>97</v>
      </c>
      <c r="B1942" s="5">
        <v>552440.18999999994</v>
      </c>
      <c r="C1942" s="5">
        <v>4128343.51</v>
      </c>
      <c r="D1942" s="5">
        <v>1972.06</v>
      </c>
      <c r="E1942" t="s">
        <v>9</v>
      </c>
      <c r="F1942" t="s">
        <v>5</v>
      </c>
      <c r="G1942" s="6">
        <v>1257.8740157480313</v>
      </c>
      <c r="H1942" s="6">
        <v>1350.0656167979002</v>
      </c>
      <c r="I1942" s="6">
        <v>92.191601049868765</v>
      </c>
      <c r="J1942" s="5">
        <v>1970</v>
      </c>
    </row>
    <row r="1943" spans="1:10" x14ac:dyDescent="0.25">
      <c r="A1943" t="s">
        <v>97</v>
      </c>
      <c r="B1943" s="5">
        <v>552440.18999999994</v>
      </c>
      <c r="C1943" s="5">
        <v>4128343.51</v>
      </c>
      <c r="D1943" s="5">
        <v>1972.06</v>
      </c>
      <c r="E1943" t="s">
        <v>11</v>
      </c>
      <c r="F1943" t="s">
        <v>18</v>
      </c>
      <c r="G1943" s="6">
        <v>1350.0656167979002</v>
      </c>
      <c r="H1943" s="6">
        <v>1470.1443569553805</v>
      </c>
      <c r="I1943" s="6">
        <v>120.07874015748031</v>
      </c>
      <c r="J1943" s="5">
        <v>1970</v>
      </c>
    </row>
    <row r="1944" spans="1:10" x14ac:dyDescent="0.25">
      <c r="A1944" t="s">
        <v>97</v>
      </c>
      <c r="B1944" s="5">
        <v>552440.18999999994</v>
      </c>
      <c r="C1944" s="5">
        <v>4128343.51</v>
      </c>
      <c r="D1944" s="5">
        <v>1972.06</v>
      </c>
      <c r="E1944" t="s">
        <v>9</v>
      </c>
      <c r="F1944" t="s">
        <v>8</v>
      </c>
      <c r="G1944" s="6">
        <v>1470.1443569553805</v>
      </c>
      <c r="H1944" s="6">
        <v>1582.0209973753281</v>
      </c>
      <c r="I1944" s="6">
        <v>111.87664041994751</v>
      </c>
      <c r="J1944" s="5">
        <v>1970</v>
      </c>
    </row>
    <row r="1945" spans="1:10" x14ac:dyDescent="0.25">
      <c r="A1945" t="s">
        <v>97</v>
      </c>
      <c r="B1945" s="5">
        <v>552440.18999999994</v>
      </c>
      <c r="C1945" s="5">
        <v>4128343.51</v>
      </c>
      <c r="D1945" s="5">
        <v>1972.06</v>
      </c>
      <c r="E1945" t="s">
        <v>9</v>
      </c>
      <c r="F1945" t="s">
        <v>7</v>
      </c>
      <c r="G1945" s="6">
        <v>1582.0209973753281</v>
      </c>
      <c r="H1945" s="6">
        <v>1627.9527559055116</v>
      </c>
      <c r="I1945" s="6">
        <v>45.931758530183721</v>
      </c>
      <c r="J1945" s="5">
        <v>1970</v>
      </c>
    </row>
    <row r="1946" spans="1:10" x14ac:dyDescent="0.25">
      <c r="A1946" t="s">
        <v>97</v>
      </c>
      <c r="B1946" s="5">
        <v>552440.18999999994</v>
      </c>
      <c r="C1946" s="5">
        <v>4128343.51</v>
      </c>
      <c r="D1946" s="5">
        <v>1972.06</v>
      </c>
      <c r="E1946" t="s">
        <v>9</v>
      </c>
      <c r="F1946" t="s">
        <v>5</v>
      </c>
      <c r="G1946" s="6">
        <v>1627.9527559055116</v>
      </c>
      <c r="H1946" s="6">
        <v>1919.9475065616798</v>
      </c>
      <c r="I1946" s="6">
        <v>291.99475065616798</v>
      </c>
      <c r="J1946" s="5">
        <v>1970</v>
      </c>
    </row>
    <row r="1947" spans="1:10" x14ac:dyDescent="0.25">
      <c r="A1947" t="s">
        <v>97</v>
      </c>
      <c r="B1947" s="5">
        <v>552440.18999999994</v>
      </c>
      <c r="C1947" s="5">
        <v>4128343.51</v>
      </c>
      <c r="D1947" s="5">
        <v>1972.06</v>
      </c>
      <c r="E1947" t="s">
        <v>9</v>
      </c>
      <c r="F1947" t="s">
        <v>5</v>
      </c>
      <c r="G1947" s="6">
        <v>1919.9475065616798</v>
      </c>
      <c r="H1947" s="6">
        <v>1930.1181102362202</v>
      </c>
      <c r="I1947" s="6">
        <v>10.170603674540683</v>
      </c>
      <c r="J1947" s="5">
        <v>1970</v>
      </c>
    </row>
    <row r="1948" spans="1:10" x14ac:dyDescent="0.25">
      <c r="A1948" t="s">
        <v>97</v>
      </c>
      <c r="B1948" s="5">
        <v>552440.18999999994</v>
      </c>
      <c r="C1948" s="5">
        <v>4128343.51</v>
      </c>
      <c r="D1948" s="5">
        <v>1972.06</v>
      </c>
      <c r="E1948" t="s">
        <v>9</v>
      </c>
      <c r="F1948" t="s">
        <v>5</v>
      </c>
      <c r="G1948" s="6">
        <v>1930.1181102362202</v>
      </c>
      <c r="H1948" s="6">
        <v>1939.9606299212596</v>
      </c>
      <c r="I1948" s="6">
        <v>9.8425196850393704</v>
      </c>
      <c r="J1948" s="5">
        <v>1970</v>
      </c>
    </row>
    <row r="1949" spans="1:10" x14ac:dyDescent="0.25">
      <c r="A1949" t="s">
        <v>97</v>
      </c>
      <c r="B1949" s="5">
        <v>552440.18999999994</v>
      </c>
      <c r="C1949" s="5">
        <v>4128343.51</v>
      </c>
      <c r="D1949" s="5">
        <v>1972.06</v>
      </c>
      <c r="E1949" t="s">
        <v>9</v>
      </c>
      <c r="F1949" t="s">
        <v>18</v>
      </c>
      <c r="G1949" s="6">
        <v>1939.9606299212596</v>
      </c>
      <c r="H1949" s="6">
        <v>2000</v>
      </c>
      <c r="I1949" s="6">
        <v>60.039370078740156</v>
      </c>
      <c r="J1949" s="5">
        <v>1970</v>
      </c>
    </row>
    <row r="1950" spans="1:10" x14ac:dyDescent="0.25">
      <c r="A1950" t="s">
        <v>97</v>
      </c>
      <c r="B1950" s="5">
        <v>552440.18999999994</v>
      </c>
      <c r="C1950" s="5">
        <v>4128343.51</v>
      </c>
      <c r="D1950" s="5">
        <v>1972.06</v>
      </c>
      <c r="E1950" t="s">
        <v>9</v>
      </c>
      <c r="F1950" t="s">
        <v>5</v>
      </c>
      <c r="G1950" s="6">
        <v>2000</v>
      </c>
      <c r="H1950" s="6">
        <v>2040.0262467191599</v>
      </c>
      <c r="I1950" s="6">
        <v>40.026246719160099</v>
      </c>
      <c r="J1950" s="5">
        <v>1970</v>
      </c>
    </row>
    <row r="1951" spans="1:10" x14ac:dyDescent="0.25">
      <c r="A1951" t="s">
        <v>97</v>
      </c>
      <c r="B1951" s="5">
        <v>552440.18999999994</v>
      </c>
      <c r="C1951" s="5">
        <v>4128343.51</v>
      </c>
      <c r="D1951" s="5">
        <v>1972.06</v>
      </c>
      <c r="E1951" t="s">
        <v>11</v>
      </c>
      <c r="F1951" t="s">
        <v>18</v>
      </c>
      <c r="G1951" s="6">
        <v>2040.0262467191599</v>
      </c>
      <c r="H1951" s="6">
        <v>2129.9212598425197</v>
      </c>
      <c r="I1951" s="6">
        <v>89.895013123359576</v>
      </c>
      <c r="J1951" s="5">
        <v>1970</v>
      </c>
    </row>
    <row r="1952" spans="1:10" x14ac:dyDescent="0.25">
      <c r="A1952" t="s">
        <v>97</v>
      </c>
      <c r="B1952" s="5">
        <v>552440.18999999994</v>
      </c>
      <c r="C1952" s="5">
        <v>4128343.51</v>
      </c>
      <c r="D1952" s="5">
        <v>1972.06</v>
      </c>
      <c r="E1952" t="s">
        <v>11</v>
      </c>
      <c r="F1952" t="s">
        <v>18</v>
      </c>
      <c r="G1952" s="6">
        <v>2129.9212598425197</v>
      </c>
      <c r="H1952" s="6">
        <v>2290.0262467191601</v>
      </c>
      <c r="I1952" s="6">
        <v>160.1049868766404</v>
      </c>
      <c r="J1952" s="5">
        <v>1970</v>
      </c>
    </row>
    <row r="1953" spans="1:10" x14ac:dyDescent="0.25">
      <c r="A1953" t="s">
        <v>97</v>
      </c>
      <c r="B1953" s="5">
        <v>552440.18999999994</v>
      </c>
      <c r="C1953" s="5">
        <v>4128343.51</v>
      </c>
      <c r="D1953" s="5">
        <v>1972.06</v>
      </c>
      <c r="E1953" t="s">
        <v>11</v>
      </c>
      <c r="F1953" t="s">
        <v>18</v>
      </c>
      <c r="G1953" s="6">
        <v>2290.0262467191601</v>
      </c>
      <c r="H1953" s="6">
        <v>2419.9475065616798</v>
      </c>
      <c r="I1953" s="6">
        <v>129.92125984251967</v>
      </c>
      <c r="J1953" s="5">
        <v>1970</v>
      </c>
    </row>
    <row r="1954" spans="1:10" x14ac:dyDescent="0.25">
      <c r="A1954" t="s">
        <v>97</v>
      </c>
      <c r="B1954" s="5">
        <v>552440.18999999994</v>
      </c>
      <c r="C1954" s="5">
        <v>4128343.51</v>
      </c>
      <c r="D1954" s="5">
        <v>1972.06</v>
      </c>
      <c r="E1954" t="s">
        <v>9</v>
      </c>
      <c r="F1954" t="s">
        <v>18</v>
      </c>
      <c r="G1954" s="6">
        <v>2419.9475065616798</v>
      </c>
      <c r="H1954" s="6">
        <v>2459.9737532808394</v>
      </c>
      <c r="I1954" s="6">
        <v>40.026246719160099</v>
      </c>
      <c r="J1954" s="5">
        <v>1970</v>
      </c>
    </row>
    <row r="1955" spans="1:10" x14ac:dyDescent="0.25">
      <c r="A1955" t="s">
        <v>97</v>
      </c>
      <c r="B1955" s="5">
        <v>552440.18999999994</v>
      </c>
      <c r="C1955" s="5">
        <v>4128343.51</v>
      </c>
      <c r="D1955" s="5">
        <v>1972.06</v>
      </c>
      <c r="E1955" t="s">
        <v>9</v>
      </c>
      <c r="F1955" t="s">
        <v>19</v>
      </c>
      <c r="G1955" s="6">
        <v>2459.9737532808394</v>
      </c>
      <c r="H1955" s="6">
        <v>2549.8687664041995</v>
      </c>
      <c r="I1955" s="6">
        <v>89.895013123359576</v>
      </c>
      <c r="J1955" s="5">
        <v>1970</v>
      </c>
    </row>
    <row r="1956" spans="1:10" x14ac:dyDescent="0.25">
      <c r="A1956" t="s">
        <v>97</v>
      </c>
      <c r="B1956" s="5">
        <v>552440.18999999994</v>
      </c>
      <c r="C1956" s="5">
        <v>4128343.51</v>
      </c>
      <c r="D1956" s="5">
        <v>1972.06</v>
      </c>
      <c r="E1956" t="s">
        <v>9</v>
      </c>
      <c r="F1956" t="s">
        <v>18</v>
      </c>
      <c r="G1956" s="6">
        <v>2549.8687664041995</v>
      </c>
      <c r="H1956" s="6">
        <v>2669.9475065616793</v>
      </c>
      <c r="I1956" s="6">
        <v>120.07874015748031</v>
      </c>
      <c r="J1956" s="5">
        <v>1970</v>
      </c>
    </row>
    <row r="1957" spans="1:10" x14ac:dyDescent="0.25">
      <c r="A1957" t="s">
        <v>97</v>
      </c>
      <c r="B1957" s="5">
        <v>552440.18999999994</v>
      </c>
      <c r="C1957" s="5">
        <v>4128343.51</v>
      </c>
      <c r="D1957" s="5">
        <v>1972.06</v>
      </c>
      <c r="E1957" t="s">
        <v>11</v>
      </c>
      <c r="F1957" t="s">
        <v>18</v>
      </c>
      <c r="G1957" s="6">
        <v>2669.9475065616793</v>
      </c>
      <c r="H1957" s="6">
        <v>2870.0787401574798</v>
      </c>
      <c r="I1957" s="6">
        <v>200.13123359580052</v>
      </c>
      <c r="J1957" s="5">
        <v>1970</v>
      </c>
    </row>
    <row r="1958" spans="1:10" x14ac:dyDescent="0.25">
      <c r="A1958" t="s">
        <v>97</v>
      </c>
      <c r="B1958" s="5">
        <v>552440.18999999994</v>
      </c>
      <c r="C1958" s="5">
        <v>4128343.51</v>
      </c>
      <c r="D1958" s="5">
        <v>1972.06</v>
      </c>
      <c r="E1958" t="s">
        <v>11</v>
      </c>
      <c r="F1958" t="s">
        <v>18</v>
      </c>
      <c r="G1958" s="6">
        <v>2870.0787401574798</v>
      </c>
      <c r="H1958" s="6">
        <v>2890.0918635170601</v>
      </c>
      <c r="I1958" s="6">
        <v>20.01312335958005</v>
      </c>
      <c r="J1958" s="5">
        <v>1970</v>
      </c>
    </row>
    <row r="1959" spans="1:10" x14ac:dyDescent="0.25">
      <c r="A1959" t="s">
        <v>97</v>
      </c>
      <c r="B1959" s="5">
        <v>552440.18999999994</v>
      </c>
      <c r="C1959" s="5">
        <v>4128343.51</v>
      </c>
      <c r="D1959" s="5">
        <v>1972.06</v>
      </c>
      <c r="E1959" t="s">
        <v>11</v>
      </c>
      <c r="F1959" t="s">
        <v>18</v>
      </c>
      <c r="G1959" s="6">
        <v>2890.0918635170601</v>
      </c>
      <c r="H1959" s="6">
        <v>2910.1049868766404</v>
      </c>
      <c r="I1959" s="6">
        <v>20.01312335958005</v>
      </c>
      <c r="J1959" s="5">
        <v>1970</v>
      </c>
    </row>
    <row r="1960" spans="1:10" x14ac:dyDescent="0.25">
      <c r="A1960" t="s">
        <v>97</v>
      </c>
      <c r="B1960" s="5">
        <v>552440.18999999994</v>
      </c>
      <c r="C1960" s="5">
        <v>4128343.51</v>
      </c>
      <c r="D1960" s="5">
        <v>1972.06</v>
      </c>
      <c r="E1960" t="s">
        <v>11</v>
      </c>
      <c r="F1960" t="s">
        <v>18</v>
      </c>
      <c r="G1960" s="6">
        <v>2910.1049868766404</v>
      </c>
      <c r="H1960" s="6">
        <v>4200</v>
      </c>
      <c r="I1960" s="6">
        <v>1289.8950131233596</v>
      </c>
      <c r="J1960" s="5">
        <v>1970</v>
      </c>
    </row>
    <row r="1961" spans="1:10" x14ac:dyDescent="0.25">
      <c r="A1961" t="s">
        <v>110</v>
      </c>
      <c r="B1961" s="5">
        <v>541289.56999999995</v>
      </c>
      <c r="C1961" s="5">
        <v>4128104.3</v>
      </c>
      <c r="D1961" s="5">
        <v>1790.7</v>
      </c>
      <c r="E1961" t="s">
        <v>4</v>
      </c>
      <c r="F1961" t="s">
        <v>5</v>
      </c>
      <c r="G1961" s="6">
        <v>0</v>
      </c>
      <c r="H1961" s="6">
        <v>9.8425196850393704</v>
      </c>
      <c r="I1961" s="6">
        <v>9.8425196850393704</v>
      </c>
      <c r="J1961" s="5">
        <v>1263</v>
      </c>
    </row>
    <row r="1962" spans="1:10" x14ac:dyDescent="0.25">
      <c r="A1962" t="s">
        <v>110</v>
      </c>
      <c r="B1962" s="5">
        <v>541289.56999999995</v>
      </c>
      <c r="C1962" s="5">
        <v>4128104.3</v>
      </c>
      <c r="D1962" s="5">
        <v>1790.7</v>
      </c>
      <c r="E1962" t="s">
        <v>4</v>
      </c>
      <c r="F1962" t="s">
        <v>5</v>
      </c>
      <c r="G1962" s="6">
        <v>9.8425196850393704</v>
      </c>
      <c r="H1962" s="6">
        <v>149.93438320209975</v>
      </c>
      <c r="I1962" s="6">
        <v>140.09186351706037</v>
      </c>
      <c r="J1962" s="5">
        <v>1263</v>
      </c>
    </row>
    <row r="1963" spans="1:10" x14ac:dyDescent="0.25">
      <c r="A1963" t="s">
        <v>110</v>
      </c>
      <c r="B1963" s="5">
        <v>541289.56999999995</v>
      </c>
      <c r="C1963" s="5">
        <v>4128104.3</v>
      </c>
      <c r="D1963" s="5">
        <v>1790.7</v>
      </c>
      <c r="E1963" t="s">
        <v>4</v>
      </c>
      <c r="F1963" t="s">
        <v>5</v>
      </c>
      <c r="G1963" s="6">
        <v>149.93438320209975</v>
      </c>
      <c r="H1963" s="6">
        <v>220.14435695538054</v>
      </c>
      <c r="I1963" s="6">
        <v>70.209973753280835</v>
      </c>
      <c r="J1963" s="5">
        <v>1263</v>
      </c>
    </row>
    <row r="1964" spans="1:10" x14ac:dyDescent="0.25">
      <c r="A1964" t="s">
        <v>110</v>
      </c>
      <c r="B1964" s="5">
        <v>541289.56999999995</v>
      </c>
      <c r="C1964" s="5">
        <v>4128104.3</v>
      </c>
      <c r="D1964" s="5">
        <v>1790.7</v>
      </c>
      <c r="E1964" t="s">
        <v>4</v>
      </c>
      <c r="F1964" t="s">
        <v>5</v>
      </c>
      <c r="G1964" s="6">
        <v>220.14435695538054</v>
      </c>
      <c r="H1964" s="6">
        <v>259.84251968503935</v>
      </c>
      <c r="I1964" s="6">
        <v>39.69816272965879</v>
      </c>
      <c r="J1964" s="5">
        <v>1263</v>
      </c>
    </row>
    <row r="1965" spans="1:10" x14ac:dyDescent="0.25">
      <c r="A1965" t="s">
        <v>110</v>
      </c>
      <c r="B1965" s="5">
        <v>541289.56999999995</v>
      </c>
      <c r="C1965" s="5">
        <v>4128104.3</v>
      </c>
      <c r="D1965" s="5">
        <v>1790.7</v>
      </c>
      <c r="E1965" t="s">
        <v>6</v>
      </c>
      <c r="F1965" t="s">
        <v>7</v>
      </c>
      <c r="G1965" s="6">
        <v>259.84251968503935</v>
      </c>
      <c r="H1965" s="6">
        <v>279.8556430446194</v>
      </c>
      <c r="I1965" s="6">
        <v>20.01312335958005</v>
      </c>
      <c r="J1965" s="5">
        <v>1263</v>
      </c>
    </row>
    <row r="1966" spans="1:10" x14ac:dyDescent="0.25">
      <c r="A1966" t="s">
        <v>110</v>
      </c>
      <c r="B1966" s="5">
        <v>541289.56999999995</v>
      </c>
      <c r="C1966" s="5">
        <v>4128104.3</v>
      </c>
      <c r="D1966" s="5">
        <v>1790.7</v>
      </c>
      <c r="E1966" t="s">
        <v>9</v>
      </c>
      <c r="F1966" t="s">
        <v>5</v>
      </c>
      <c r="G1966" s="6">
        <v>279.8556430446194</v>
      </c>
      <c r="H1966" s="6">
        <v>500</v>
      </c>
      <c r="I1966" s="6">
        <v>220.14435695538054</v>
      </c>
      <c r="J1966" s="5">
        <v>1263</v>
      </c>
    </row>
    <row r="1967" spans="1:10" x14ac:dyDescent="0.25">
      <c r="A1967" t="s">
        <v>110</v>
      </c>
      <c r="B1967" s="5">
        <v>541289.56999999995</v>
      </c>
      <c r="C1967" s="5">
        <v>4128104.3</v>
      </c>
      <c r="D1967" s="5">
        <v>1790.7</v>
      </c>
      <c r="E1967" t="s">
        <v>9</v>
      </c>
      <c r="F1967" t="s">
        <v>5</v>
      </c>
      <c r="G1967" s="6">
        <v>500</v>
      </c>
      <c r="H1967" s="6">
        <v>520.01312335958005</v>
      </c>
      <c r="I1967" s="6">
        <v>20.01312335958005</v>
      </c>
      <c r="J1967" s="5">
        <v>1263</v>
      </c>
    </row>
    <row r="1968" spans="1:10" x14ac:dyDescent="0.25">
      <c r="A1968" t="s">
        <v>110</v>
      </c>
      <c r="B1968" s="5">
        <v>541289.56999999995</v>
      </c>
      <c r="C1968" s="5">
        <v>4128104.3</v>
      </c>
      <c r="D1968" s="5">
        <v>1790.7</v>
      </c>
      <c r="E1968" t="s">
        <v>6</v>
      </c>
      <c r="F1968" t="s">
        <v>7</v>
      </c>
      <c r="G1968" s="6">
        <v>520.01312335958005</v>
      </c>
      <c r="H1968" s="6">
        <v>529.85564304461934</v>
      </c>
      <c r="I1968" s="6">
        <v>9.8425196850393704</v>
      </c>
      <c r="J1968" s="5">
        <v>1263</v>
      </c>
    </row>
    <row r="1969" spans="1:10" x14ac:dyDescent="0.25">
      <c r="A1969" t="s">
        <v>110</v>
      </c>
      <c r="B1969" s="5">
        <v>541289.56999999995</v>
      </c>
      <c r="C1969" s="5">
        <v>4128104.3</v>
      </c>
      <c r="D1969" s="5">
        <v>1790.7</v>
      </c>
      <c r="E1969" t="s">
        <v>6</v>
      </c>
      <c r="F1969" t="s">
        <v>7</v>
      </c>
      <c r="G1969" s="6">
        <v>529.85564304461934</v>
      </c>
      <c r="H1969" s="6">
        <v>549.86876640419939</v>
      </c>
      <c r="I1969" s="6">
        <v>20.01312335958005</v>
      </c>
      <c r="J1969" s="5">
        <v>1263</v>
      </c>
    </row>
    <row r="1970" spans="1:10" x14ac:dyDescent="0.25">
      <c r="A1970" t="s">
        <v>110</v>
      </c>
      <c r="B1970" s="5">
        <v>541289.56999999995</v>
      </c>
      <c r="C1970" s="5">
        <v>4128104.3</v>
      </c>
      <c r="D1970" s="5">
        <v>1790.7</v>
      </c>
      <c r="E1970" t="s">
        <v>4</v>
      </c>
      <c r="F1970" t="s">
        <v>7</v>
      </c>
      <c r="G1970" s="6">
        <v>549.86876640419939</v>
      </c>
      <c r="H1970" s="6">
        <v>584.9737532808399</v>
      </c>
      <c r="I1970" s="6">
        <v>35.104986876640417</v>
      </c>
      <c r="J1970" s="5">
        <v>1263</v>
      </c>
    </row>
    <row r="1971" spans="1:10" x14ac:dyDescent="0.25">
      <c r="A1971" t="s">
        <v>110</v>
      </c>
      <c r="B1971" s="5">
        <v>541289.56999999995</v>
      </c>
      <c r="C1971" s="5">
        <v>4128104.3</v>
      </c>
      <c r="D1971" s="5">
        <v>1790.7</v>
      </c>
      <c r="E1971" t="s">
        <v>4</v>
      </c>
      <c r="F1971" t="s">
        <v>26</v>
      </c>
      <c r="G1971" s="6">
        <v>584.9737532808399</v>
      </c>
      <c r="H1971" s="6">
        <v>750</v>
      </c>
      <c r="I1971" s="6">
        <v>165.0262467191601</v>
      </c>
      <c r="J1971" s="5">
        <v>1263</v>
      </c>
    </row>
    <row r="1972" spans="1:10" x14ac:dyDescent="0.25">
      <c r="A1972" t="s">
        <v>110</v>
      </c>
      <c r="B1972" s="5">
        <v>541289.56999999995</v>
      </c>
      <c r="C1972" s="5">
        <v>4128104.3</v>
      </c>
      <c r="D1972" s="5">
        <v>1790.7</v>
      </c>
      <c r="E1972" t="s">
        <v>6</v>
      </c>
      <c r="F1972" t="s">
        <v>7</v>
      </c>
      <c r="G1972" s="6">
        <v>750</v>
      </c>
      <c r="H1972" s="6">
        <v>759.84251968503929</v>
      </c>
      <c r="I1972" s="6">
        <v>9.8425196850393704</v>
      </c>
      <c r="J1972" s="5">
        <v>1263</v>
      </c>
    </row>
    <row r="1973" spans="1:10" x14ac:dyDescent="0.25">
      <c r="A1973" t="s">
        <v>110</v>
      </c>
      <c r="B1973" s="5">
        <v>541289.56999999995</v>
      </c>
      <c r="C1973" s="5">
        <v>4128104.3</v>
      </c>
      <c r="D1973" s="5">
        <v>1790.7</v>
      </c>
      <c r="E1973" t="s">
        <v>6</v>
      </c>
      <c r="F1973" t="s">
        <v>7</v>
      </c>
      <c r="G1973" s="6">
        <v>759.84251968503929</v>
      </c>
      <c r="H1973" s="6">
        <v>790.0262467191601</v>
      </c>
      <c r="I1973" s="6">
        <v>30.183727034120732</v>
      </c>
      <c r="J1973" s="5">
        <v>1263</v>
      </c>
    </row>
    <row r="1974" spans="1:10" x14ac:dyDescent="0.25">
      <c r="A1974" t="s">
        <v>110</v>
      </c>
      <c r="B1974" s="5">
        <v>541289.56999999995</v>
      </c>
      <c r="C1974" s="5">
        <v>4128104.3</v>
      </c>
      <c r="D1974" s="5">
        <v>1790.7</v>
      </c>
      <c r="E1974" t="s">
        <v>6</v>
      </c>
      <c r="F1974" t="s">
        <v>7</v>
      </c>
      <c r="G1974" s="6">
        <v>790.0262467191601</v>
      </c>
      <c r="H1974" s="6">
        <v>810.03937007874015</v>
      </c>
      <c r="I1974" s="6">
        <v>20.01312335958005</v>
      </c>
      <c r="J1974" s="5">
        <v>1263</v>
      </c>
    </row>
    <row r="1975" spans="1:10" x14ac:dyDescent="0.25">
      <c r="A1975" t="s">
        <v>110</v>
      </c>
      <c r="B1975" s="5">
        <v>541289.56999999995</v>
      </c>
      <c r="C1975" s="5">
        <v>4128104.3</v>
      </c>
      <c r="D1975" s="5">
        <v>1790.7</v>
      </c>
      <c r="E1975" t="s">
        <v>4</v>
      </c>
      <c r="F1975" t="s">
        <v>7</v>
      </c>
      <c r="G1975" s="6">
        <v>810.03937007874015</v>
      </c>
      <c r="H1975" s="6">
        <v>850.06561679790025</v>
      </c>
      <c r="I1975" s="6">
        <v>40.026246719160099</v>
      </c>
      <c r="J1975" s="5">
        <v>1263</v>
      </c>
    </row>
    <row r="1976" spans="1:10" x14ac:dyDescent="0.25">
      <c r="A1976" t="s">
        <v>110</v>
      </c>
      <c r="B1976" s="5">
        <v>541289.56999999995</v>
      </c>
      <c r="C1976" s="5">
        <v>4128104.3</v>
      </c>
      <c r="D1976" s="5">
        <v>1790.7</v>
      </c>
      <c r="E1976" t="s">
        <v>4</v>
      </c>
      <c r="F1976" t="s">
        <v>26</v>
      </c>
      <c r="G1976" s="6">
        <v>850.06561679790025</v>
      </c>
      <c r="H1976" s="6">
        <v>879.92125984251959</v>
      </c>
      <c r="I1976" s="6">
        <v>29.85564304461942</v>
      </c>
      <c r="J1976" s="5">
        <v>1263</v>
      </c>
    </row>
    <row r="1977" spans="1:10" x14ac:dyDescent="0.25">
      <c r="A1977" t="s">
        <v>110</v>
      </c>
      <c r="B1977" s="5">
        <v>541289.56999999995</v>
      </c>
      <c r="C1977" s="5">
        <v>4128104.3</v>
      </c>
      <c r="D1977" s="5">
        <v>1790.7</v>
      </c>
      <c r="E1977" t="s">
        <v>4</v>
      </c>
      <c r="F1977" t="s">
        <v>5</v>
      </c>
      <c r="G1977" s="6">
        <v>879.92125984251959</v>
      </c>
      <c r="H1977" s="6">
        <v>910.10498687664028</v>
      </c>
      <c r="I1977" s="6">
        <v>30.183727034120732</v>
      </c>
      <c r="J1977" s="5">
        <v>1263</v>
      </c>
    </row>
    <row r="1978" spans="1:10" x14ac:dyDescent="0.25">
      <c r="A1978" t="s">
        <v>110</v>
      </c>
      <c r="B1978" s="5">
        <v>541289.56999999995</v>
      </c>
      <c r="C1978" s="5">
        <v>4128104.3</v>
      </c>
      <c r="D1978" s="5">
        <v>1790.7</v>
      </c>
      <c r="E1978" t="s">
        <v>4</v>
      </c>
      <c r="F1978" t="s">
        <v>5</v>
      </c>
      <c r="G1978" s="6">
        <v>910.10498687664028</v>
      </c>
      <c r="H1978" s="6">
        <v>1310.0393700787401</v>
      </c>
      <c r="I1978" s="6">
        <v>399.93438320209975</v>
      </c>
      <c r="J1978" s="5">
        <v>1263</v>
      </c>
    </row>
    <row r="1979" spans="1:10" x14ac:dyDescent="0.25">
      <c r="A1979" t="s">
        <v>110</v>
      </c>
      <c r="B1979" s="5">
        <v>541289.56999999995</v>
      </c>
      <c r="C1979" s="5">
        <v>4128104.3</v>
      </c>
      <c r="D1979" s="5">
        <v>1790.7</v>
      </c>
      <c r="E1979" t="s">
        <v>4</v>
      </c>
      <c r="F1979" t="s">
        <v>7</v>
      </c>
      <c r="G1979" s="6">
        <v>1310.0393700787401</v>
      </c>
      <c r="H1979" s="6">
        <v>1319.8818897637796</v>
      </c>
      <c r="I1979" s="6">
        <v>9.8425196850393704</v>
      </c>
      <c r="J1979" s="5">
        <v>1263</v>
      </c>
    </row>
    <row r="1980" spans="1:10" x14ac:dyDescent="0.25">
      <c r="A1980" t="s">
        <v>110</v>
      </c>
      <c r="B1980" s="5">
        <v>541289.56999999995</v>
      </c>
      <c r="C1980" s="5">
        <v>4128104.3</v>
      </c>
      <c r="D1980" s="5">
        <v>1790.7</v>
      </c>
      <c r="E1980" t="s">
        <v>4</v>
      </c>
      <c r="F1980" t="s">
        <v>7</v>
      </c>
      <c r="G1980" s="6">
        <v>1319.8818897637796</v>
      </c>
      <c r="H1980" s="6">
        <v>1330.05249343832</v>
      </c>
      <c r="I1980" s="6">
        <v>10.170603674540683</v>
      </c>
      <c r="J1980" s="5">
        <v>1263</v>
      </c>
    </row>
    <row r="1981" spans="1:10" x14ac:dyDescent="0.25">
      <c r="A1981" t="s">
        <v>110</v>
      </c>
      <c r="B1981" s="5">
        <v>541289.56999999995</v>
      </c>
      <c r="C1981" s="5">
        <v>4128104.3</v>
      </c>
      <c r="D1981" s="5">
        <v>1790.7</v>
      </c>
      <c r="E1981" t="s">
        <v>4</v>
      </c>
      <c r="F1981" t="s">
        <v>7</v>
      </c>
      <c r="G1981" s="6">
        <v>1330.05249343832</v>
      </c>
      <c r="H1981" s="6">
        <v>1354.98687664042</v>
      </c>
      <c r="I1981" s="6">
        <v>24.934383202099735</v>
      </c>
      <c r="J1981" s="5">
        <v>1263</v>
      </c>
    </row>
    <row r="1982" spans="1:10" x14ac:dyDescent="0.25">
      <c r="A1982" t="s">
        <v>110</v>
      </c>
      <c r="B1982" s="5">
        <v>541289.56999999995</v>
      </c>
      <c r="C1982" s="5">
        <v>4128104.3</v>
      </c>
      <c r="D1982" s="5">
        <v>1790.7</v>
      </c>
      <c r="E1982" t="s">
        <v>6</v>
      </c>
      <c r="F1982" t="s">
        <v>7</v>
      </c>
      <c r="G1982" s="6">
        <v>1354.98687664042</v>
      </c>
      <c r="H1982" s="6">
        <v>1399.9343832020995</v>
      </c>
      <c r="I1982" s="6">
        <v>44.947506561679788</v>
      </c>
      <c r="J1982" s="5">
        <v>1263</v>
      </c>
    </row>
    <row r="1983" spans="1:10" x14ac:dyDescent="0.25">
      <c r="A1983" t="s">
        <v>110</v>
      </c>
      <c r="B1983" s="5">
        <v>541289.56999999995</v>
      </c>
      <c r="C1983" s="5">
        <v>4128104.3</v>
      </c>
      <c r="D1983" s="5">
        <v>1790.7</v>
      </c>
      <c r="E1983" t="s">
        <v>6</v>
      </c>
      <c r="F1983" t="s">
        <v>7</v>
      </c>
      <c r="G1983" s="6">
        <v>1399.9343832020995</v>
      </c>
      <c r="H1983" s="6">
        <v>1689.9606299212599</v>
      </c>
      <c r="I1983" s="6">
        <v>290.0262467191601</v>
      </c>
      <c r="J1983" s="5">
        <v>1263</v>
      </c>
    </row>
    <row r="1984" spans="1:10" x14ac:dyDescent="0.25">
      <c r="A1984" t="s">
        <v>110</v>
      </c>
      <c r="B1984" s="5">
        <v>541289.56999999995</v>
      </c>
      <c r="C1984" s="5">
        <v>4128104.3</v>
      </c>
      <c r="D1984" s="5">
        <v>1790.7</v>
      </c>
      <c r="E1984" t="s">
        <v>11</v>
      </c>
      <c r="F1984" t="s">
        <v>18</v>
      </c>
      <c r="G1984" s="6">
        <v>1689.9606299212599</v>
      </c>
      <c r="H1984" s="6">
        <v>1765.0918635170603</v>
      </c>
      <c r="I1984" s="6">
        <v>75.131233595800524</v>
      </c>
      <c r="J1984" s="5">
        <v>1263</v>
      </c>
    </row>
    <row r="1985" spans="1:10" x14ac:dyDescent="0.25">
      <c r="A1985" t="s">
        <v>110</v>
      </c>
      <c r="B1985" s="5">
        <v>541289.56999999995</v>
      </c>
      <c r="C1985" s="5">
        <v>4128104.3</v>
      </c>
      <c r="D1985" s="5">
        <v>1790.7</v>
      </c>
      <c r="E1985" t="s">
        <v>11</v>
      </c>
      <c r="F1985" t="s">
        <v>18</v>
      </c>
      <c r="G1985" s="6">
        <v>1765.0918635170603</v>
      </c>
      <c r="H1985" s="6">
        <v>1799.8687664041995</v>
      </c>
      <c r="I1985" s="6">
        <v>34.776902887139101</v>
      </c>
      <c r="J1985" s="5">
        <v>1263</v>
      </c>
    </row>
    <row r="1986" spans="1:10" x14ac:dyDescent="0.25">
      <c r="A1986" t="s">
        <v>110</v>
      </c>
      <c r="B1986" s="5">
        <v>541289.56999999995</v>
      </c>
      <c r="C1986" s="5">
        <v>4128104.3</v>
      </c>
      <c r="D1986" s="5">
        <v>1790.7</v>
      </c>
      <c r="E1986" t="s">
        <v>11</v>
      </c>
      <c r="F1986" t="s">
        <v>18</v>
      </c>
      <c r="G1986" s="6">
        <v>1799.8687664041995</v>
      </c>
      <c r="H1986" s="6">
        <v>1854.9868766404197</v>
      </c>
      <c r="I1986" s="6">
        <v>55.118110236220474</v>
      </c>
      <c r="J1986" s="5">
        <v>1263</v>
      </c>
    </row>
    <row r="1987" spans="1:10" x14ac:dyDescent="0.25">
      <c r="A1987" t="s">
        <v>110</v>
      </c>
      <c r="B1987" s="5">
        <v>541289.56999999995</v>
      </c>
      <c r="C1987" s="5">
        <v>4128104.3</v>
      </c>
      <c r="D1987" s="5">
        <v>1790.7</v>
      </c>
      <c r="E1987" t="s">
        <v>11</v>
      </c>
      <c r="F1987" t="s">
        <v>5</v>
      </c>
      <c r="G1987" s="6">
        <v>1854.9868766404197</v>
      </c>
      <c r="H1987" s="6">
        <v>1895.01312335958</v>
      </c>
      <c r="I1987" s="6">
        <v>40.026246719160099</v>
      </c>
      <c r="J1987" s="5">
        <v>1263</v>
      </c>
    </row>
    <row r="1988" spans="1:10" x14ac:dyDescent="0.25">
      <c r="A1988" t="s">
        <v>110</v>
      </c>
      <c r="B1988" s="5">
        <v>541289.56999999995</v>
      </c>
      <c r="C1988" s="5">
        <v>4128104.3</v>
      </c>
      <c r="D1988" s="5">
        <v>1790.7</v>
      </c>
      <c r="E1988" t="s">
        <v>4</v>
      </c>
      <c r="F1988" t="s">
        <v>5</v>
      </c>
      <c r="G1988" s="6">
        <v>1895.01312335958</v>
      </c>
      <c r="H1988" s="6">
        <v>1919.9475065616798</v>
      </c>
      <c r="I1988" s="6">
        <v>24.934383202099735</v>
      </c>
      <c r="J1988" s="5">
        <v>1263</v>
      </c>
    </row>
    <row r="1989" spans="1:10" x14ac:dyDescent="0.25">
      <c r="A1989" t="s">
        <v>110</v>
      </c>
      <c r="B1989" s="5">
        <v>541289.56999999995</v>
      </c>
      <c r="C1989" s="5">
        <v>4128104.3</v>
      </c>
      <c r="D1989" s="5">
        <v>1790.7</v>
      </c>
      <c r="E1989" t="s">
        <v>4</v>
      </c>
      <c r="F1989" t="s">
        <v>5</v>
      </c>
      <c r="G1989" s="6">
        <v>1919.9475065616798</v>
      </c>
      <c r="H1989" s="6">
        <v>1930.1181102362202</v>
      </c>
      <c r="I1989" s="6">
        <v>10.170603674540683</v>
      </c>
      <c r="J1989" s="5">
        <v>1263</v>
      </c>
    </row>
    <row r="1990" spans="1:10" x14ac:dyDescent="0.25">
      <c r="A1990" t="s">
        <v>110</v>
      </c>
      <c r="B1990" s="5">
        <v>541289.56999999995</v>
      </c>
      <c r="C1990" s="5">
        <v>4128104.3</v>
      </c>
      <c r="D1990" s="5">
        <v>1790.7</v>
      </c>
      <c r="E1990" t="s">
        <v>4</v>
      </c>
      <c r="F1990" t="s">
        <v>5</v>
      </c>
      <c r="G1990" s="6">
        <v>1930.1181102362202</v>
      </c>
      <c r="H1990" s="6">
        <v>2169.9475065616798</v>
      </c>
      <c r="I1990" s="6">
        <v>239.8293963254593</v>
      </c>
      <c r="J1990" s="5">
        <v>1263</v>
      </c>
    </row>
    <row r="1991" spans="1:10" x14ac:dyDescent="0.25">
      <c r="A1991" t="s">
        <v>110</v>
      </c>
      <c r="B1991" s="5">
        <v>541289.56999999995</v>
      </c>
      <c r="C1991" s="5">
        <v>4128104.3</v>
      </c>
      <c r="D1991" s="5">
        <v>1790.7</v>
      </c>
      <c r="E1991" t="s">
        <v>4</v>
      </c>
      <c r="F1991" t="s">
        <v>5</v>
      </c>
      <c r="G1991" s="6">
        <v>2169.9475065616798</v>
      </c>
      <c r="H1991" s="6">
        <v>2310.0393700787399</v>
      </c>
      <c r="I1991" s="6">
        <v>140.09186351706037</v>
      </c>
      <c r="J1991" s="5">
        <v>1263</v>
      </c>
    </row>
    <row r="1992" spans="1:10" x14ac:dyDescent="0.25">
      <c r="A1992" t="s">
        <v>110</v>
      </c>
      <c r="B1992" s="5">
        <v>541289.56999999995</v>
      </c>
      <c r="C1992" s="5">
        <v>4128104.3</v>
      </c>
      <c r="D1992" s="5">
        <v>1790.7</v>
      </c>
      <c r="E1992" t="s">
        <v>11</v>
      </c>
      <c r="F1992" t="s">
        <v>18</v>
      </c>
      <c r="G1992" s="6">
        <v>2310.0393700787399</v>
      </c>
      <c r="H1992" s="6">
        <v>2580.0524934383202</v>
      </c>
      <c r="I1992" s="6">
        <v>270.01312335958005</v>
      </c>
      <c r="J1992" s="5">
        <v>1263</v>
      </c>
    </row>
    <row r="1993" spans="1:10" x14ac:dyDescent="0.25">
      <c r="A1993" t="s">
        <v>110</v>
      </c>
      <c r="B1993" s="5">
        <v>541289.56999999995</v>
      </c>
      <c r="C1993" s="5">
        <v>4128104.3</v>
      </c>
      <c r="D1993" s="5">
        <v>1790.7</v>
      </c>
      <c r="E1993" t="s">
        <v>9</v>
      </c>
      <c r="F1993" t="s">
        <v>5</v>
      </c>
      <c r="G1993" s="6">
        <v>2580.0524934383202</v>
      </c>
      <c r="H1993" s="6">
        <v>2680.1181102362202</v>
      </c>
      <c r="I1993" s="6">
        <v>100.06561679790026</v>
      </c>
      <c r="J1993" s="5">
        <v>1263</v>
      </c>
    </row>
    <row r="1994" spans="1:10" x14ac:dyDescent="0.25">
      <c r="A1994" t="s">
        <v>110</v>
      </c>
      <c r="B1994" s="5">
        <v>541289.56999999995</v>
      </c>
      <c r="C1994" s="5">
        <v>4128104.3</v>
      </c>
      <c r="D1994" s="5">
        <v>1790.7</v>
      </c>
      <c r="E1994" t="s">
        <v>11</v>
      </c>
      <c r="F1994" t="s">
        <v>18</v>
      </c>
      <c r="G1994" s="6">
        <v>2680.1181102362202</v>
      </c>
      <c r="H1994" s="6">
        <v>2709.9737532808399</v>
      </c>
      <c r="I1994" s="6">
        <v>29.85564304461942</v>
      </c>
      <c r="J1994" s="5">
        <v>1263</v>
      </c>
    </row>
    <row r="1995" spans="1:10" x14ac:dyDescent="0.25">
      <c r="A1995" t="s">
        <v>110</v>
      </c>
      <c r="B1995" s="5">
        <v>541289.56999999995</v>
      </c>
      <c r="C1995" s="5">
        <v>4128104.3</v>
      </c>
      <c r="D1995" s="5">
        <v>1790.7</v>
      </c>
      <c r="E1995" t="s">
        <v>9</v>
      </c>
      <c r="F1995" t="s">
        <v>20</v>
      </c>
      <c r="G1995" s="6">
        <v>2709.9737532808399</v>
      </c>
      <c r="H1995" s="6">
        <v>2830.0524934383202</v>
      </c>
      <c r="I1995" s="6">
        <v>120.07874015748031</v>
      </c>
      <c r="J1995" s="5">
        <v>1263</v>
      </c>
    </row>
    <row r="1996" spans="1:10" x14ac:dyDescent="0.25">
      <c r="A1996" t="s">
        <v>110</v>
      </c>
      <c r="B1996" s="5">
        <v>541289.56999999995</v>
      </c>
      <c r="C1996" s="5">
        <v>4128104.3</v>
      </c>
      <c r="D1996" s="5">
        <v>1790.7</v>
      </c>
      <c r="E1996" t="s">
        <v>11</v>
      </c>
      <c r="F1996" t="s">
        <v>24</v>
      </c>
      <c r="G1996" s="6">
        <v>2830.0524934383202</v>
      </c>
      <c r="H1996" s="6">
        <v>2899.9343832020995</v>
      </c>
      <c r="I1996" s="6">
        <v>69.881889763779526</v>
      </c>
      <c r="J1996" s="5">
        <v>1263</v>
      </c>
    </row>
    <row r="1997" spans="1:10" x14ac:dyDescent="0.25">
      <c r="A1997" t="s">
        <v>110</v>
      </c>
      <c r="B1997" s="5">
        <v>541289.56999999995</v>
      </c>
      <c r="C1997" s="5">
        <v>4128104.3</v>
      </c>
      <c r="D1997" s="5">
        <v>1790.7</v>
      </c>
      <c r="E1997" t="s">
        <v>11</v>
      </c>
      <c r="F1997" t="s">
        <v>5</v>
      </c>
      <c r="G1997" s="6">
        <v>2899.9343832020995</v>
      </c>
      <c r="H1997" s="6">
        <v>3120.0787401574803</v>
      </c>
      <c r="I1997" s="6">
        <v>220.14435695538054</v>
      </c>
      <c r="J1997" s="5">
        <v>1263</v>
      </c>
    </row>
    <row r="1998" spans="1:10" x14ac:dyDescent="0.25">
      <c r="A1998" t="s">
        <v>110</v>
      </c>
      <c r="B1998" s="5">
        <v>541289.56999999995</v>
      </c>
      <c r="C1998" s="5">
        <v>4128104.3</v>
      </c>
      <c r="D1998" s="5">
        <v>1790.7</v>
      </c>
      <c r="E1998" t="s">
        <v>9</v>
      </c>
      <c r="F1998" t="s">
        <v>24</v>
      </c>
      <c r="G1998" s="6">
        <v>3120.0787401574803</v>
      </c>
      <c r="H1998" s="6">
        <v>3180.1181102362202</v>
      </c>
      <c r="I1998" s="6">
        <v>60.039370078740156</v>
      </c>
      <c r="J1998" s="5">
        <v>1263</v>
      </c>
    </row>
    <row r="1999" spans="1:10" x14ac:dyDescent="0.25">
      <c r="A1999" t="s">
        <v>110</v>
      </c>
      <c r="B1999" s="5">
        <v>541289.56999999995</v>
      </c>
      <c r="C1999" s="5">
        <v>4128104.3</v>
      </c>
      <c r="D1999" s="5">
        <v>1790.7</v>
      </c>
      <c r="E1999" t="s">
        <v>11</v>
      </c>
      <c r="F1999" t="s">
        <v>18</v>
      </c>
      <c r="G1999" s="6">
        <v>3180.1181102362202</v>
      </c>
      <c r="H1999" s="6">
        <v>3314.9606299212596</v>
      </c>
      <c r="I1999" s="6">
        <v>134.84251968503938</v>
      </c>
      <c r="J1999" s="5">
        <v>1263</v>
      </c>
    </row>
    <row r="2000" spans="1:10" x14ac:dyDescent="0.25">
      <c r="A2000" t="s">
        <v>110</v>
      </c>
      <c r="B2000" s="5">
        <v>541289.56999999995</v>
      </c>
      <c r="C2000" s="5">
        <v>4128104.3</v>
      </c>
      <c r="D2000" s="5">
        <v>1790.7</v>
      </c>
      <c r="E2000" t="s">
        <v>9</v>
      </c>
      <c r="F2000" t="s">
        <v>20</v>
      </c>
      <c r="G2000" s="6">
        <v>3314.9606299212596</v>
      </c>
      <c r="H2000" s="6">
        <v>3700.1312335958</v>
      </c>
      <c r="I2000" s="6">
        <v>385.1706036745407</v>
      </c>
      <c r="J2000" s="5">
        <v>1263</v>
      </c>
    </row>
    <row r="2001" spans="1:10" x14ac:dyDescent="0.25">
      <c r="A2001" t="s">
        <v>110</v>
      </c>
      <c r="B2001" s="5">
        <v>541289.56999999995</v>
      </c>
      <c r="C2001" s="5">
        <v>4128104.3</v>
      </c>
      <c r="D2001" s="5">
        <v>1790.7</v>
      </c>
      <c r="E2001" t="s">
        <v>9</v>
      </c>
      <c r="F2001" t="s">
        <v>24</v>
      </c>
      <c r="G2001" s="6">
        <v>3700.1312335958</v>
      </c>
      <c r="H2001" s="6">
        <v>3770.9973753280842</v>
      </c>
      <c r="I2001" s="6">
        <v>70.866141732283467</v>
      </c>
      <c r="J2001" s="5">
        <v>1263</v>
      </c>
    </row>
    <row r="2002" spans="1:10" x14ac:dyDescent="0.25">
      <c r="A2002" t="s">
        <v>110</v>
      </c>
      <c r="B2002" s="5">
        <v>541289.56999999995</v>
      </c>
      <c r="C2002" s="5">
        <v>4128104.3</v>
      </c>
      <c r="D2002" s="5">
        <v>1790.7</v>
      </c>
      <c r="E2002" t="s">
        <v>9</v>
      </c>
      <c r="F2002" t="s">
        <v>20</v>
      </c>
      <c r="G2002" s="6">
        <v>3770.9973753280842</v>
      </c>
      <c r="H2002" s="6">
        <v>3805.1181102362202</v>
      </c>
      <c r="I2002" s="6">
        <v>34.120734908136484</v>
      </c>
      <c r="J2002" s="5">
        <v>1263</v>
      </c>
    </row>
    <row r="2003" spans="1:10" x14ac:dyDescent="0.25">
      <c r="A2003" t="s">
        <v>110</v>
      </c>
      <c r="B2003" s="5">
        <v>541289.56999999995</v>
      </c>
      <c r="C2003" s="5">
        <v>4128104.3</v>
      </c>
      <c r="D2003" s="5">
        <v>1790.7</v>
      </c>
      <c r="E2003" t="s">
        <v>9</v>
      </c>
      <c r="F2003" t="s">
        <v>24</v>
      </c>
      <c r="G2003" s="6">
        <v>3805.1181102362202</v>
      </c>
      <c r="H2003" s="6">
        <v>3865.1574803149601</v>
      </c>
      <c r="I2003" s="6">
        <v>60.039370078740156</v>
      </c>
      <c r="J2003" s="5">
        <v>1263</v>
      </c>
    </row>
    <row r="2004" spans="1:10" x14ac:dyDescent="0.25">
      <c r="A2004" t="s">
        <v>110</v>
      </c>
      <c r="B2004" s="5">
        <v>541289.56999999995</v>
      </c>
      <c r="C2004" s="5">
        <v>4128104.3</v>
      </c>
      <c r="D2004" s="5">
        <v>1790.7</v>
      </c>
      <c r="E2004" t="s">
        <v>11</v>
      </c>
      <c r="F2004" t="s">
        <v>24</v>
      </c>
      <c r="G2004" s="6">
        <v>3865.1574803149601</v>
      </c>
      <c r="H2004" s="6">
        <v>4100.0656167979005</v>
      </c>
      <c r="I2004" s="6">
        <v>234.9081364829396</v>
      </c>
      <c r="J2004" s="5">
        <v>1263</v>
      </c>
    </row>
    <row r="2005" spans="1:10" x14ac:dyDescent="0.25">
      <c r="A2005" t="s">
        <v>111</v>
      </c>
      <c r="B2005" s="5">
        <v>551424.35</v>
      </c>
      <c r="C2005" s="5">
        <v>4121743.06</v>
      </c>
      <c r="D2005" s="5">
        <v>1974.07</v>
      </c>
      <c r="E2005" t="s">
        <v>4</v>
      </c>
      <c r="F2005" t="s">
        <v>5</v>
      </c>
      <c r="G2005" s="6">
        <v>0</v>
      </c>
      <c r="H2005" s="6">
        <v>55.118110236220474</v>
      </c>
      <c r="I2005" s="6">
        <v>55.118110236220474</v>
      </c>
      <c r="J2005" s="5">
        <v>2039</v>
      </c>
    </row>
    <row r="2006" spans="1:10" x14ac:dyDescent="0.25">
      <c r="A2006" t="s">
        <v>111</v>
      </c>
      <c r="B2006" s="5">
        <v>551424.35</v>
      </c>
      <c r="C2006" s="5">
        <v>4121743.06</v>
      </c>
      <c r="D2006" s="5">
        <v>1974.07</v>
      </c>
      <c r="E2006" t="s">
        <v>6</v>
      </c>
      <c r="F2006" t="s">
        <v>7</v>
      </c>
      <c r="G2006" s="6">
        <v>55.118110236220474</v>
      </c>
      <c r="H2006" s="6">
        <v>75.131233595800524</v>
      </c>
      <c r="I2006" s="6">
        <v>20.01312335958005</v>
      </c>
      <c r="J2006" s="5">
        <v>2039</v>
      </c>
    </row>
    <row r="2007" spans="1:10" x14ac:dyDescent="0.25">
      <c r="A2007" t="s">
        <v>111</v>
      </c>
      <c r="B2007" s="5">
        <v>551424.35</v>
      </c>
      <c r="C2007" s="5">
        <v>4121743.06</v>
      </c>
      <c r="D2007" s="5">
        <v>1974.07</v>
      </c>
      <c r="E2007" t="s">
        <v>4</v>
      </c>
      <c r="F2007" t="s">
        <v>5</v>
      </c>
      <c r="G2007" s="6">
        <v>75.131233595800524</v>
      </c>
      <c r="H2007" s="6">
        <v>229.98687664041992</v>
      </c>
      <c r="I2007" s="6">
        <v>154.85564304461943</v>
      </c>
      <c r="J2007" s="5">
        <v>2039</v>
      </c>
    </row>
    <row r="2008" spans="1:10" x14ac:dyDescent="0.25">
      <c r="A2008" t="s">
        <v>111</v>
      </c>
      <c r="B2008" s="5">
        <v>551424.35</v>
      </c>
      <c r="C2008" s="5">
        <v>4121743.06</v>
      </c>
      <c r="D2008" s="5">
        <v>1974.07</v>
      </c>
      <c r="E2008" t="s">
        <v>6</v>
      </c>
      <c r="F2008" t="s">
        <v>7</v>
      </c>
      <c r="G2008" s="6">
        <v>229.98687664041992</v>
      </c>
      <c r="H2008" s="6">
        <v>290.0262467191601</v>
      </c>
      <c r="I2008" s="6">
        <v>60.039370078740156</v>
      </c>
      <c r="J2008" s="5">
        <v>2039</v>
      </c>
    </row>
    <row r="2009" spans="1:10" x14ac:dyDescent="0.25">
      <c r="A2009" t="s">
        <v>111</v>
      </c>
      <c r="B2009" s="5">
        <v>551424.35</v>
      </c>
      <c r="C2009" s="5">
        <v>4121743.06</v>
      </c>
      <c r="D2009" s="5">
        <v>1974.07</v>
      </c>
      <c r="E2009" t="s">
        <v>4</v>
      </c>
      <c r="F2009" t="s">
        <v>5</v>
      </c>
      <c r="G2009" s="6">
        <v>290.0262467191601</v>
      </c>
      <c r="H2009" s="6">
        <v>504.9212598425197</v>
      </c>
      <c r="I2009" s="6">
        <v>214.89501312335958</v>
      </c>
      <c r="J2009" s="5">
        <v>2039</v>
      </c>
    </row>
    <row r="2010" spans="1:10" x14ac:dyDescent="0.25">
      <c r="A2010" t="s">
        <v>111</v>
      </c>
      <c r="B2010" s="5">
        <v>551424.35</v>
      </c>
      <c r="C2010" s="5">
        <v>4121743.06</v>
      </c>
      <c r="D2010" s="5">
        <v>1974.07</v>
      </c>
      <c r="E2010" t="s">
        <v>6</v>
      </c>
      <c r="F2010" t="s">
        <v>7</v>
      </c>
      <c r="G2010" s="6">
        <v>504.9212598425197</v>
      </c>
      <c r="H2010" s="6">
        <v>564.96062992125974</v>
      </c>
      <c r="I2010" s="6">
        <v>60.039370078740156</v>
      </c>
      <c r="J2010" s="5">
        <v>2039</v>
      </c>
    </row>
    <row r="2011" spans="1:10" x14ac:dyDescent="0.25">
      <c r="A2011" t="s">
        <v>111</v>
      </c>
      <c r="B2011" s="5">
        <v>551424.35</v>
      </c>
      <c r="C2011" s="5">
        <v>4121743.06</v>
      </c>
      <c r="D2011" s="5">
        <v>1974.07</v>
      </c>
      <c r="E2011" t="s">
        <v>4</v>
      </c>
      <c r="F2011" t="s">
        <v>5</v>
      </c>
      <c r="G2011" s="6">
        <v>564.96062992125974</v>
      </c>
      <c r="H2011" s="6">
        <v>1167.9790026246719</v>
      </c>
      <c r="I2011" s="6">
        <v>603.01837270341207</v>
      </c>
      <c r="J2011" s="5">
        <v>2039</v>
      </c>
    </row>
    <row r="2012" spans="1:10" x14ac:dyDescent="0.25">
      <c r="A2012" t="s">
        <v>111</v>
      </c>
      <c r="B2012" s="5">
        <v>551424.35</v>
      </c>
      <c r="C2012" s="5">
        <v>4121743.06</v>
      </c>
      <c r="D2012" s="5">
        <v>1974.07</v>
      </c>
      <c r="E2012" t="s">
        <v>6</v>
      </c>
      <c r="F2012" t="s">
        <v>7</v>
      </c>
      <c r="G2012" s="6">
        <v>1167.9790026246719</v>
      </c>
      <c r="H2012" s="6">
        <v>1189.9606299212599</v>
      </c>
      <c r="I2012" s="6">
        <v>21.981627296587927</v>
      </c>
      <c r="J2012" s="5">
        <v>2039</v>
      </c>
    </row>
    <row r="2013" spans="1:10" x14ac:dyDescent="0.25">
      <c r="A2013" t="s">
        <v>111</v>
      </c>
      <c r="B2013" s="5">
        <v>551424.35</v>
      </c>
      <c r="C2013" s="5">
        <v>4121743.06</v>
      </c>
      <c r="D2013" s="5">
        <v>1974.07</v>
      </c>
      <c r="E2013" t="s">
        <v>6</v>
      </c>
      <c r="F2013" t="s">
        <v>7</v>
      </c>
      <c r="G2013" s="6">
        <v>1189.9606299212599</v>
      </c>
      <c r="H2013" s="6">
        <v>1205.0524934383202</v>
      </c>
      <c r="I2013" s="6">
        <v>15.091863517060366</v>
      </c>
      <c r="J2013" s="5">
        <v>2039</v>
      </c>
    </row>
    <row r="2014" spans="1:10" x14ac:dyDescent="0.25">
      <c r="A2014" t="s">
        <v>111</v>
      </c>
      <c r="B2014" s="5">
        <v>551424.35</v>
      </c>
      <c r="C2014" s="5">
        <v>4121743.06</v>
      </c>
      <c r="D2014" s="5">
        <v>1974.07</v>
      </c>
      <c r="E2014" t="s">
        <v>9</v>
      </c>
      <c r="F2014" t="s">
        <v>5</v>
      </c>
      <c r="G2014" s="6">
        <v>1205.0524934383202</v>
      </c>
      <c r="H2014" s="6">
        <v>1714.8950131233596</v>
      </c>
      <c r="I2014" s="6">
        <v>509.84251968503935</v>
      </c>
      <c r="J2014" s="5">
        <v>2039</v>
      </c>
    </row>
    <row r="2015" spans="1:10" x14ac:dyDescent="0.25">
      <c r="A2015" t="s">
        <v>111</v>
      </c>
      <c r="B2015" s="5">
        <v>551424.35</v>
      </c>
      <c r="C2015" s="5">
        <v>4121743.06</v>
      </c>
      <c r="D2015" s="5">
        <v>1974.07</v>
      </c>
      <c r="E2015" t="s">
        <v>9</v>
      </c>
      <c r="F2015" t="s">
        <v>7</v>
      </c>
      <c r="G2015" s="6">
        <v>1714.8950131233596</v>
      </c>
      <c r="H2015" s="6">
        <v>1749.9999999999998</v>
      </c>
      <c r="I2015" s="6">
        <v>35.104986876640417</v>
      </c>
      <c r="J2015" s="5">
        <v>2039</v>
      </c>
    </row>
    <row r="2016" spans="1:10" x14ac:dyDescent="0.25">
      <c r="A2016" t="s">
        <v>111</v>
      </c>
      <c r="B2016" s="5">
        <v>551424.35</v>
      </c>
      <c r="C2016" s="5">
        <v>4121743.06</v>
      </c>
      <c r="D2016" s="5">
        <v>1974.07</v>
      </c>
      <c r="E2016" t="s">
        <v>9</v>
      </c>
      <c r="F2016" t="s">
        <v>5</v>
      </c>
      <c r="G2016" s="6">
        <v>1749.9999999999998</v>
      </c>
      <c r="H2016" s="6">
        <v>1770.01312335958</v>
      </c>
      <c r="I2016" s="6">
        <v>20.01312335958005</v>
      </c>
      <c r="J2016" s="5">
        <v>2039</v>
      </c>
    </row>
    <row r="2017" spans="1:10" x14ac:dyDescent="0.25">
      <c r="A2017" t="s">
        <v>111</v>
      </c>
      <c r="B2017" s="5">
        <v>551424.35</v>
      </c>
      <c r="C2017" s="5">
        <v>4121743.06</v>
      </c>
      <c r="D2017" s="5">
        <v>1974.07</v>
      </c>
      <c r="E2017" t="s">
        <v>9</v>
      </c>
      <c r="F2017" t="s">
        <v>5</v>
      </c>
      <c r="G2017" s="6">
        <v>1770.01312335958</v>
      </c>
      <c r="H2017" s="6">
        <v>1799.8687664041995</v>
      </c>
      <c r="I2017" s="6">
        <v>29.85564304461942</v>
      </c>
      <c r="J2017" s="5">
        <v>2039</v>
      </c>
    </row>
    <row r="2018" spans="1:10" x14ac:dyDescent="0.25">
      <c r="A2018" t="s">
        <v>111</v>
      </c>
      <c r="B2018" s="5">
        <v>551424.35</v>
      </c>
      <c r="C2018" s="5">
        <v>4121743.06</v>
      </c>
      <c r="D2018" s="5">
        <v>1974.07</v>
      </c>
      <c r="E2018" t="s">
        <v>11</v>
      </c>
      <c r="F2018" t="s">
        <v>12</v>
      </c>
      <c r="G2018" s="6">
        <v>1799.8687664041995</v>
      </c>
      <c r="H2018" s="6">
        <v>2004.9212598425197</v>
      </c>
      <c r="I2018" s="6">
        <v>205.0524934383202</v>
      </c>
      <c r="J2018" s="5">
        <v>2039</v>
      </c>
    </row>
    <row r="2019" spans="1:10" x14ac:dyDescent="0.25">
      <c r="A2019" t="s">
        <v>111</v>
      </c>
      <c r="B2019" s="5">
        <v>551424.35</v>
      </c>
      <c r="C2019" s="5">
        <v>4121743.06</v>
      </c>
      <c r="D2019" s="5">
        <v>1974.07</v>
      </c>
      <c r="E2019" t="s">
        <v>9</v>
      </c>
      <c r="F2019" t="s">
        <v>5</v>
      </c>
      <c r="G2019" s="6">
        <v>2004.9212598425197</v>
      </c>
      <c r="H2019" s="6">
        <v>2120.0787401574803</v>
      </c>
      <c r="I2019" s="6">
        <v>115.15748031496062</v>
      </c>
      <c r="J2019" s="5">
        <v>2039</v>
      </c>
    </row>
    <row r="2020" spans="1:10" x14ac:dyDescent="0.25">
      <c r="A2020" t="s">
        <v>111</v>
      </c>
      <c r="B2020" s="5">
        <v>551424.35</v>
      </c>
      <c r="C2020" s="5">
        <v>4121743.06</v>
      </c>
      <c r="D2020" s="5">
        <v>1974.07</v>
      </c>
      <c r="E2020" t="s">
        <v>9</v>
      </c>
      <c r="F2020" t="s">
        <v>7</v>
      </c>
      <c r="G2020" s="6">
        <v>2120.0787401574803</v>
      </c>
      <c r="H2020" s="6">
        <v>2279.8556430446192</v>
      </c>
      <c r="I2020" s="6">
        <v>159.7769028871391</v>
      </c>
      <c r="J2020" s="5">
        <v>2039</v>
      </c>
    </row>
    <row r="2021" spans="1:10" x14ac:dyDescent="0.25">
      <c r="A2021" t="s">
        <v>111</v>
      </c>
      <c r="B2021" s="5">
        <v>551424.35</v>
      </c>
      <c r="C2021" s="5">
        <v>4121743.06</v>
      </c>
      <c r="D2021" s="5">
        <v>1974.07</v>
      </c>
      <c r="E2021" t="s">
        <v>9</v>
      </c>
      <c r="F2021" t="s">
        <v>5</v>
      </c>
      <c r="G2021" s="6">
        <v>2279.8556430446192</v>
      </c>
      <c r="H2021" s="6">
        <v>3665.0262467191596</v>
      </c>
      <c r="I2021" s="6">
        <v>1385.1706036745406</v>
      </c>
      <c r="J2021" s="5">
        <v>2039</v>
      </c>
    </row>
    <row r="2022" spans="1:10" x14ac:dyDescent="0.25">
      <c r="A2022" t="s">
        <v>111</v>
      </c>
      <c r="B2022" s="5">
        <v>551424.35</v>
      </c>
      <c r="C2022" s="5">
        <v>4121743.06</v>
      </c>
      <c r="D2022" s="5">
        <v>1974.07</v>
      </c>
      <c r="E2022" t="s">
        <v>36</v>
      </c>
      <c r="F2022" t="s">
        <v>5</v>
      </c>
      <c r="G2022" s="6">
        <v>3665.0262467191596</v>
      </c>
      <c r="H2022" s="6">
        <v>3990.1574803149606</v>
      </c>
      <c r="I2022" s="6">
        <v>325.1312335958005</v>
      </c>
      <c r="J2022" s="5">
        <v>2039</v>
      </c>
    </row>
    <row r="2023" spans="1:10" x14ac:dyDescent="0.25">
      <c r="A2023" t="s">
        <v>111</v>
      </c>
      <c r="B2023" s="5">
        <v>551424.35</v>
      </c>
      <c r="C2023" s="5">
        <v>4121743.06</v>
      </c>
      <c r="D2023" s="5">
        <v>1974.07</v>
      </c>
      <c r="E2023" t="s">
        <v>9</v>
      </c>
      <c r="F2023" t="s">
        <v>5</v>
      </c>
      <c r="G2023" s="6">
        <v>3990.1574803149606</v>
      </c>
      <c r="H2023" s="6">
        <v>4268.9960629921261</v>
      </c>
      <c r="I2023" s="6">
        <v>278.83858267716533</v>
      </c>
      <c r="J2023" s="5">
        <v>2039</v>
      </c>
    </row>
    <row r="2024" spans="1:10" x14ac:dyDescent="0.25">
      <c r="A2024" t="s">
        <v>113</v>
      </c>
      <c r="B2024" s="5">
        <v>546651.34</v>
      </c>
      <c r="C2024" s="5">
        <v>4119290.95</v>
      </c>
      <c r="D2024" s="5">
        <v>1907.04</v>
      </c>
      <c r="E2024" t="s">
        <v>4</v>
      </c>
      <c r="F2024" t="s">
        <v>5</v>
      </c>
      <c r="G2024" s="6">
        <v>0</v>
      </c>
      <c r="H2024" s="6">
        <v>29.85564304461942</v>
      </c>
      <c r="I2024" s="6">
        <v>29.85564304461942</v>
      </c>
      <c r="J2024" s="5">
        <v>1858</v>
      </c>
    </row>
    <row r="2025" spans="1:10" x14ac:dyDescent="0.25">
      <c r="A2025" t="s">
        <v>113</v>
      </c>
      <c r="B2025" s="5">
        <v>546651.34</v>
      </c>
      <c r="C2025" s="5">
        <v>4119290.95</v>
      </c>
      <c r="D2025" s="5">
        <v>1907.04</v>
      </c>
      <c r="E2025" t="s">
        <v>6</v>
      </c>
      <c r="F2025" t="s">
        <v>7</v>
      </c>
      <c r="G2025" s="6">
        <v>29.85564304461942</v>
      </c>
      <c r="H2025" s="6">
        <v>64.960629921259837</v>
      </c>
      <c r="I2025" s="6">
        <v>35.104986876640417</v>
      </c>
      <c r="J2025" s="5">
        <v>1858</v>
      </c>
    </row>
    <row r="2026" spans="1:10" x14ac:dyDescent="0.25">
      <c r="A2026" t="s">
        <v>113</v>
      </c>
      <c r="B2026" s="5">
        <v>546651.34</v>
      </c>
      <c r="C2026" s="5">
        <v>4119290.95</v>
      </c>
      <c r="D2026" s="5">
        <v>1907.04</v>
      </c>
      <c r="E2026" t="s">
        <v>4</v>
      </c>
      <c r="F2026" t="s">
        <v>5</v>
      </c>
      <c r="G2026" s="6">
        <v>64.960629921259837</v>
      </c>
      <c r="H2026" s="6">
        <v>149.93438320209975</v>
      </c>
      <c r="I2026" s="6">
        <v>84.973753280839887</v>
      </c>
      <c r="J2026" s="5">
        <v>1858</v>
      </c>
    </row>
    <row r="2027" spans="1:10" x14ac:dyDescent="0.25">
      <c r="A2027" t="s">
        <v>113</v>
      </c>
      <c r="B2027" s="5">
        <v>546651.34</v>
      </c>
      <c r="C2027" s="5">
        <v>4119290.95</v>
      </c>
      <c r="D2027" s="5">
        <v>1907.04</v>
      </c>
      <c r="E2027" t="s">
        <v>6</v>
      </c>
      <c r="F2027" t="s">
        <v>7</v>
      </c>
      <c r="G2027" s="6">
        <v>149.93438320209975</v>
      </c>
      <c r="H2027" s="6">
        <v>169.94750656167977</v>
      </c>
      <c r="I2027" s="6">
        <v>20.01312335958005</v>
      </c>
      <c r="J2027" s="5">
        <v>1858</v>
      </c>
    </row>
    <row r="2028" spans="1:10" x14ac:dyDescent="0.25">
      <c r="A2028" t="s">
        <v>113</v>
      </c>
      <c r="B2028" s="5">
        <v>546651.34</v>
      </c>
      <c r="C2028" s="5">
        <v>4119290.95</v>
      </c>
      <c r="D2028" s="5">
        <v>1907.04</v>
      </c>
      <c r="E2028" t="s">
        <v>6</v>
      </c>
      <c r="F2028" t="s">
        <v>7</v>
      </c>
      <c r="G2028" s="6">
        <v>169.94750656167977</v>
      </c>
      <c r="H2028" s="6">
        <v>209.97375328083987</v>
      </c>
      <c r="I2028" s="6">
        <v>40.026246719160099</v>
      </c>
      <c r="J2028" s="5">
        <v>1858</v>
      </c>
    </row>
    <row r="2029" spans="1:10" x14ac:dyDescent="0.25">
      <c r="A2029" t="s">
        <v>113</v>
      </c>
      <c r="B2029" s="5">
        <v>546651.34</v>
      </c>
      <c r="C2029" s="5">
        <v>4119290.95</v>
      </c>
      <c r="D2029" s="5">
        <v>1907.04</v>
      </c>
      <c r="E2029" t="s">
        <v>6</v>
      </c>
      <c r="F2029" t="s">
        <v>7</v>
      </c>
      <c r="G2029" s="6">
        <v>209.97375328083987</v>
      </c>
      <c r="H2029" s="6">
        <v>310.03937007874015</v>
      </c>
      <c r="I2029" s="6">
        <v>100.06561679790026</v>
      </c>
      <c r="J2029" s="5">
        <v>1858</v>
      </c>
    </row>
    <row r="2030" spans="1:10" x14ac:dyDescent="0.25">
      <c r="A2030" t="s">
        <v>113</v>
      </c>
      <c r="B2030" s="5">
        <v>546651.34</v>
      </c>
      <c r="C2030" s="5">
        <v>4119290.95</v>
      </c>
      <c r="D2030" s="5">
        <v>1907.04</v>
      </c>
      <c r="E2030" t="s">
        <v>6</v>
      </c>
      <c r="F2030" t="s">
        <v>7</v>
      </c>
      <c r="G2030" s="6">
        <v>310.03937007874015</v>
      </c>
      <c r="H2030" s="6">
        <v>339.89501312335955</v>
      </c>
      <c r="I2030" s="6">
        <v>29.85564304461942</v>
      </c>
      <c r="J2030" s="5">
        <v>1858</v>
      </c>
    </row>
    <row r="2031" spans="1:10" x14ac:dyDescent="0.25">
      <c r="A2031" t="s">
        <v>113</v>
      </c>
      <c r="B2031" s="5">
        <v>546651.34</v>
      </c>
      <c r="C2031" s="5">
        <v>4119290.95</v>
      </c>
      <c r="D2031" s="5">
        <v>1907.04</v>
      </c>
      <c r="E2031" t="s">
        <v>4</v>
      </c>
      <c r="F2031" t="s">
        <v>13</v>
      </c>
      <c r="G2031" s="6">
        <v>339.89501312335955</v>
      </c>
      <c r="H2031" s="6">
        <v>363.84514435695536</v>
      </c>
      <c r="I2031" s="6">
        <v>23.950131233595798</v>
      </c>
      <c r="J2031" s="5">
        <v>1858</v>
      </c>
    </row>
    <row r="2032" spans="1:10" x14ac:dyDescent="0.25">
      <c r="A2032" t="s">
        <v>113</v>
      </c>
      <c r="B2032" s="5">
        <v>546651.34</v>
      </c>
      <c r="C2032" s="5">
        <v>4119290.95</v>
      </c>
      <c r="D2032" s="5">
        <v>1907.04</v>
      </c>
      <c r="E2032" t="s">
        <v>4</v>
      </c>
      <c r="F2032" t="s">
        <v>5</v>
      </c>
      <c r="G2032" s="6">
        <v>363.84514435695536</v>
      </c>
      <c r="H2032" s="6">
        <v>414.04199475065616</v>
      </c>
      <c r="I2032" s="6">
        <v>50.196850393700785</v>
      </c>
      <c r="J2032" s="5">
        <v>1858</v>
      </c>
    </row>
    <row r="2033" spans="1:10" x14ac:dyDescent="0.25">
      <c r="A2033" t="s">
        <v>113</v>
      </c>
      <c r="B2033" s="5">
        <v>546651.34</v>
      </c>
      <c r="C2033" s="5">
        <v>4119290.95</v>
      </c>
      <c r="D2033" s="5">
        <v>1907.04</v>
      </c>
      <c r="E2033" t="s">
        <v>4</v>
      </c>
      <c r="F2033" t="s">
        <v>5</v>
      </c>
      <c r="G2033" s="6">
        <v>414.04199475065616</v>
      </c>
      <c r="H2033" s="6">
        <v>430.11811023622045</v>
      </c>
      <c r="I2033" s="6">
        <v>16.076115485564305</v>
      </c>
      <c r="J2033" s="5">
        <v>1858</v>
      </c>
    </row>
    <row r="2034" spans="1:10" x14ac:dyDescent="0.25">
      <c r="A2034" t="s">
        <v>113</v>
      </c>
      <c r="B2034" s="5">
        <v>546651.34</v>
      </c>
      <c r="C2034" s="5">
        <v>4119290.95</v>
      </c>
      <c r="D2034" s="5">
        <v>1907.04</v>
      </c>
      <c r="E2034" t="s">
        <v>4</v>
      </c>
      <c r="F2034" t="s">
        <v>7</v>
      </c>
      <c r="G2034" s="6">
        <v>430.11811023622045</v>
      </c>
      <c r="H2034" s="6">
        <v>487.86089238845136</v>
      </c>
      <c r="I2034" s="6">
        <v>57.742782152230973</v>
      </c>
      <c r="J2034" s="5">
        <v>1858</v>
      </c>
    </row>
    <row r="2035" spans="1:10" x14ac:dyDescent="0.25">
      <c r="A2035" t="s">
        <v>113</v>
      </c>
      <c r="B2035" s="5">
        <v>546651.34</v>
      </c>
      <c r="C2035" s="5">
        <v>4119290.95</v>
      </c>
      <c r="D2035" s="5">
        <v>1907.04</v>
      </c>
      <c r="E2035" t="s">
        <v>6</v>
      </c>
      <c r="F2035" t="s">
        <v>7</v>
      </c>
      <c r="G2035" s="6">
        <v>487.86089238845136</v>
      </c>
      <c r="H2035" s="6">
        <v>520.01312335958005</v>
      </c>
      <c r="I2035" s="6">
        <v>32.15223097112861</v>
      </c>
      <c r="J2035" s="5">
        <v>1858</v>
      </c>
    </row>
    <row r="2036" spans="1:10" x14ac:dyDescent="0.25">
      <c r="A2036" t="s">
        <v>113</v>
      </c>
      <c r="B2036" s="5">
        <v>546651.34</v>
      </c>
      <c r="C2036" s="5">
        <v>4119290.95</v>
      </c>
      <c r="D2036" s="5">
        <v>1907.04</v>
      </c>
      <c r="E2036" t="s">
        <v>6</v>
      </c>
      <c r="F2036" t="s">
        <v>7</v>
      </c>
      <c r="G2036" s="6">
        <v>520.01312335958005</v>
      </c>
      <c r="H2036" s="6">
        <v>560.03937007874015</v>
      </c>
      <c r="I2036" s="6">
        <v>40.026246719160099</v>
      </c>
      <c r="J2036" s="5">
        <v>1858</v>
      </c>
    </row>
    <row r="2037" spans="1:10" x14ac:dyDescent="0.25">
      <c r="A2037" t="s">
        <v>113</v>
      </c>
      <c r="B2037" s="5">
        <v>546651.34</v>
      </c>
      <c r="C2037" s="5">
        <v>4119290.95</v>
      </c>
      <c r="D2037" s="5">
        <v>1907.04</v>
      </c>
      <c r="E2037" t="s">
        <v>6</v>
      </c>
      <c r="F2037" t="s">
        <v>114</v>
      </c>
      <c r="G2037" s="6">
        <v>560.03937007874015</v>
      </c>
      <c r="H2037" s="6">
        <v>580.0524934383202</v>
      </c>
      <c r="I2037" s="6">
        <v>20.01312335958005</v>
      </c>
      <c r="J2037" s="5">
        <v>1858</v>
      </c>
    </row>
    <row r="2038" spans="1:10" x14ac:dyDescent="0.25">
      <c r="A2038" t="s">
        <v>113</v>
      </c>
      <c r="B2038" s="5">
        <v>546651.34</v>
      </c>
      <c r="C2038" s="5">
        <v>4119290.95</v>
      </c>
      <c r="D2038" s="5">
        <v>1907.04</v>
      </c>
      <c r="E2038" t="s">
        <v>6</v>
      </c>
      <c r="F2038" t="s">
        <v>7</v>
      </c>
      <c r="G2038" s="6">
        <v>580.0524934383202</v>
      </c>
      <c r="H2038" s="6">
        <v>620.0787401574803</v>
      </c>
      <c r="I2038" s="6">
        <v>40.026246719160099</v>
      </c>
      <c r="J2038" s="5">
        <v>1858</v>
      </c>
    </row>
    <row r="2039" spans="1:10" x14ac:dyDescent="0.25">
      <c r="A2039" t="s">
        <v>113</v>
      </c>
      <c r="B2039" s="5">
        <v>546651.34</v>
      </c>
      <c r="C2039" s="5">
        <v>4119290.95</v>
      </c>
      <c r="D2039" s="5">
        <v>1907.04</v>
      </c>
      <c r="E2039" t="s">
        <v>6</v>
      </c>
      <c r="F2039" t="s">
        <v>19</v>
      </c>
      <c r="G2039" s="6">
        <v>620.0787401574803</v>
      </c>
      <c r="H2039" s="6">
        <v>640.09186351706035</v>
      </c>
      <c r="I2039" s="6">
        <v>20.01312335958005</v>
      </c>
      <c r="J2039" s="5">
        <v>1858</v>
      </c>
    </row>
    <row r="2040" spans="1:10" x14ac:dyDescent="0.25">
      <c r="A2040" t="s">
        <v>113</v>
      </c>
      <c r="B2040" s="5">
        <v>546651.34</v>
      </c>
      <c r="C2040" s="5">
        <v>4119290.95</v>
      </c>
      <c r="D2040" s="5">
        <v>1907.04</v>
      </c>
      <c r="E2040" t="s">
        <v>6</v>
      </c>
      <c r="F2040" t="s">
        <v>7</v>
      </c>
      <c r="G2040" s="6">
        <v>640.09186351706035</v>
      </c>
      <c r="H2040" s="6">
        <v>735.89238845144359</v>
      </c>
      <c r="I2040" s="6">
        <v>95.800524934383191</v>
      </c>
      <c r="J2040" s="5">
        <v>1858</v>
      </c>
    </row>
    <row r="2041" spans="1:10" x14ac:dyDescent="0.25">
      <c r="A2041" t="s">
        <v>113</v>
      </c>
      <c r="B2041" s="5">
        <v>546651.34</v>
      </c>
      <c r="C2041" s="5">
        <v>4119290.95</v>
      </c>
      <c r="D2041" s="5">
        <v>1907.04</v>
      </c>
      <c r="E2041" t="s">
        <v>9</v>
      </c>
      <c r="F2041" t="s">
        <v>5</v>
      </c>
      <c r="G2041" s="6">
        <v>735.89238845144359</v>
      </c>
      <c r="H2041" s="6">
        <v>1080.0524934383202</v>
      </c>
      <c r="I2041" s="6">
        <v>344.16010498687666</v>
      </c>
      <c r="J2041" s="5">
        <v>1858</v>
      </c>
    </row>
    <row r="2042" spans="1:10" x14ac:dyDescent="0.25">
      <c r="A2042" t="s">
        <v>113</v>
      </c>
      <c r="B2042" s="5">
        <v>546651.34</v>
      </c>
      <c r="C2042" s="5">
        <v>4119290.95</v>
      </c>
      <c r="D2042" s="5">
        <v>1907.04</v>
      </c>
      <c r="E2042" t="s">
        <v>9</v>
      </c>
      <c r="F2042" t="s">
        <v>8</v>
      </c>
      <c r="G2042" s="6">
        <v>1080.0524934383202</v>
      </c>
      <c r="H2042" s="6">
        <v>1189.9606299212599</v>
      </c>
      <c r="I2042" s="6">
        <v>109.90813648293963</v>
      </c>
      <c r="J2042" s="5">
        <v>1858</v>
      </c>
    </row>
    <row r="2043" spans="1:10" x14ac:dyDescent="0.25">
      <c r="A2043" t="s">
        <v>113</v>
      </c>
      <c r="B2043" s="5">
        <v>546651.34</v>
      </c>
      <c r="C2043" s="5">
        <v>4119290.95</v>
      </c>
      <c r="D2043" s="5">
        <v>1907.04</v>
      </c>
      <c r="E2043" t="s">
        <v>6</v>
      </c>
      <c r="F2043" t="s">
        <v>8</v>
      </c>
      <c r="G2043" s="6">
        <v>1189.9606299212599</v>
      </c>
      <c r="H2043" s="6">
        <v>1229.9868766404197</v>
      </c>
      <c r="I2043" s="6">
        <v>40.026246719160099</v>
      </c>
      <c r="J2043" s="5">
        <v>1858</v>
      </c>
    </row>
    <row r="2044" spans="1:10" x14ac:dyDescent="0.25">
      <c r="A2044" t="s">
        <v>113</v>
      </c>
      <c r="B2044" s="5">
        <v>546651.34</v>
      </c>
      <c r="C2044" s="5">
        <v>4119290.95</v>
      </c>
      <c r="D2044" s="5">
        <v>1907.04</v>
      </c>
      <c r="E2044" t="s">
        <v>11</v>
      </c>
      <c r="F2044" t="s">
        <v>12</v>
      </c>
      <c r="G2044" s="6">
        <v>1229.9868766404197</v>
      </c>
      <c r="H2044" s="6">
        <v>1520.01312335958</v>
      </c>
      <c r="I2044" s="6">
        <v>290.0262467191601</v>
      </c>
      <c r="J2044" s="5">
        <v>1858</v>
      </c>
    </row>
    <row r="2045" spans="1:10" x14ac:dyDescent="0.25">
      <c r="A2045" t="s">
        <v>113</v>
      </c>
      <c r="B2045" s="5">
        <v>546651.34</v>
      </c>
      <c r="C2045" s="5">
        <v>4119290.95</v>
      </c>
      <c r="D2045" s="5">
        <v>1907.04</v>
      </c>
      <c r="E2045" t="s">
        <v>11</v>
      </c>
      <c r="F2045" t="s">
        <v>12</v>
      </c>
      <c r="G2045" s="6">
        <v>1520.01312335958</v>
      </c>
      <c r="H2045" s="6">
        <v>1569.8818897637796</v>
      </c>
      <c r="I2045" s="6">
        <v>49.868766404199469</v>
      </c>
      <c r="J2045" s="5">
        <v>1858</v>
      </c>
    </row>
    <row r="2046" spans="1:10" x14ac:dyDescent="0.25">
      <c r="A2046" t="s">
        <v>113</v>
      </c>
      <c r="B2046" s="5">
        <v>546651.34</v>
      </c>
      <c r="C2046" s="5">
        <v>4119290.95</v>
      </c>
      <c r="D2046" s="5">
        <v>1907.04</v>
      </c>
      <c r="E2046" t="s">
        <v>4</v>
      </c>
      <c r="F2046" t="s">
        <v>13</v>
      </c>
      <c r="G2046" s="6">
        <v>1569.8818897637796</v>
      </c>
      <c r="H2046" s="6">
        <v>1600.0656167979002</v>
      </c>
      <c r="I2046" s="6">
        <v>30.183727034120732</v>
      </c>
      <c r="J2046" s="5">
        <v>1858</v>
      </c>
    </row>
    <row r="2047" spans="1:10" x14ac:dyDescent="0.25">
      <c r="A2047" t="s">
        <v>113</v>
      </c>
      <c r="B2047" s="5">
        <v>546651.34</v>
      </c>
      <c r="C2047" s="5">
        <v>4119290.95</v>
      </c>
      <c r="D2047" s="5">
        <v>1907.04</v>
      </c>
      <c r="E2047" t="s">
        <v>4</v>
      </c>
      <c r="F2047" t="s">
        <v>80</v>
      </c>
      <c r="G2047" s="6">
        <v>1600.0656167979002</v>
      </c>
      <c r="H2047" s="6">
        <v>1837.9265091863517</v>
      </c>
      <c r="I2047" s="6">
        <v>237.86089238845142</v>
      </c>
      <c r="J2047" s="5">
        <v>1858</v>
      </c>
    </row>
    <row r="2048" spans="1:10" x14ac:dyDescent="0.25">
      <c r="A2048" t="s">
        <v>113</v>
      </c>
      <c r="B2048" s="5">
        <v>546651.34</v>
      </c>
      <c r="C2048" s="5">
        <v>4119290.95</v>
      </c>
      <c r="D2048" s="5">
        <v>1907.04</v>
      </c>
      <c r="E2048" t="s">
        <v>4</v>
      </c>
      <c r="F2048" t="s">
        <v>5</v>
      </c>
      <c r="G2048" s="6">
        <v>1837.9265091863517</v>
      </c>
      <c r="H2048" s="6">
        <v>1899.9343832020998</v>
      </c>
      <c r="I2048" s="6">
        <v>62.007874015748023</v>
      </c>
      <c r="J2048" s="5">
        <v>1858</v>
      </c>
    </row>
    <row r="2049" spans="1:10" x14ac:dyDescent="0.25">
      <c r="A2049" t="s">
        <v>113</v>
      </c>
      <c r="B2049" s="5">
        <v>546651.34</v>
      </c>
      <c r="C2049" s="5">
        <v>4119290.95</v>
      </c>
      <c r="D2049" s="5">
        <v>1907.04</v>
      </c>
      <c r="E2049" t="s">
        <v>11</v>
      </c>
      <c r="F2049" t="s">
        <v>12</v>
      </c>
      <c r="G2049" s="6">
        <v>1899.9343832020998</v>
      </c>
      <c r="H2049" s="6">
        <v>2102.0341207349084</v>
      </c>
      <c r="I2049" s="6">
        <v>202.0997375328084</v>
      </c>
      <c r="J2049" s="5">
        <v>1858</v>
      </c>
    </row>
    <row r="2050" spans="1:10" x14ac:dyDescent="0.25">
      <c r="A2050" t="s">
        <v>113</v>
      </c>
      <c r="B2050" s="5">
        <v>546651.34</v>
      </c>
      <c r="C2050" s="5">
        <v>4119290.95</v>
      </c>
      <c r="D2050" s="5">
        <v>1907.04</v>
      </c>
      <c r="E2050" t="s">
        <v>4</v>
      </c>
      <c r="F2050" t="s">
        <v>5</v>
      </c>
      <c r="G2050" s="6">
        <v>2102.0341207349084</v>
      </c>
      <c r="H2050" s="6">
        <v>2145.9973753280838</v>
      </c>
      <c r="I2050" s="6">
        <v>43.963254593175854</v>
      </c>
      <c r="J2050" s="5">
        <v>1858</v>
      </c>
    </row>
    <row r="2051" spans="1:10" x14ac:dyDescent="0.25">
      <c r="A2051" t="s">
        <v>113</v>
      </c>
      <c r="B2051" s="5">
        <v>546651.34</v>
      </c>
      <c r="C2051" s="5">
        <v>4119290.95</v>
      </c>
      <c r="D2051" s="5">
        <v>1907.04</v>
      </c>
      <c r="E2051" t="s">
        <v>4</v>
      </c>
      <c r="F2051" t="s">
        <v>5</v>
      </c>
      <c r="G2051" s="6">
        <v>2145.9973753280838</v>
      </c>
      <c r="H2051" s="6">
        <v>2383.8582677165355</v>
      </c>
      <c r="I2051" s="6">
        <v>237.86089238845142</v>
      </c>
      <c r="J2051" s="5">
        <v>1858</v>
      </c>
    </row>
    <row r="2052" spans="1:10" x14ac:dyDescent="0.25">
      <c r="A2052" t="s">
        <v>113</v>
      </c>
      <c r="B2052" s="5">
        <v>546651.34</v>
      </c>
      <c r="C2052" s="5">
        <v>4119290.95</v>
      </c>
      <c r="D2052" s="5">
        <v>1907.04</v>
      </c>
      <c r="E2052" t="s">
        <v>4</v>
      </c>
      <c r="F2052" t="s">
        <v>5</v>
      </c>
      <c r="G2052" s="6">
        <v>2383.8582677165355</v>
      </c>
      <c r="H2052" s="6">
        <v>2465.8792650918635</v>
      </c>
      <c r="I2052" s="6">
        <v>82.020997375328079</v>
      </c>
      <c r="J2052" s="5">
        <v>1858</v>
      </c>
    </row>
    <row r="2053" spans="1:10" x14ac:dyDescent="0.25">
      <c r="A2053" t="s">
        <v>113</v>
      </c>
      <c r="B2053" s="5">
        <v>546651.34</v>
      </c>
      <c r="C2053" s="5">
        <v>4119290.95</v>
      </c>
      <c r="D2053" s="5">
        <v>1907.04</v>
      </c>
      <c r="E2053" t="s">
        <v>4</v>
      </c>
      <c r="F2053" t="s">
        <v>115</v>
      </c>
      <c r="G2053" s="6">
        <v>2465.8792650918635</v>
      </c>
      <c r="H2053" s="6">
        <v>2602.0013123359581</v>
      </c>
      <c r="I2053" s="6">
        <v>136.12204724409449</v>
      </c>
      <c r="J2053" s="5">
        <v>1858</v>
      </c>
    </row>
    <row r="2054" spans="1:10" x14ac:dyDescent="0.25">
      <c r="A2054" t="s">
        <v>112</v>
      </c>
      <c r="B2054" s="5">
        <v>542331.42000000004</v>
      </c>
      <c r="C2054" s="5">
        <v>4132503.21</v>
      </c>
      <c r="D2054" s="5">
        <v>1692.55</v>
      </c>
      <c r="E2054" t="s">
        <v>4</v>
      </c>
      <c r="F2054" t="s">
        <v>5</v>
      </c>
      <c r="G2054" s="6">
        <v>0</v>
      </c>
      <c r="H2054" s="6">
        <v>49.868766404199469</v>
      </c>
      <c r="I2054" s="6">
        <v>49.868766404199469</v>
      </c>
      <c r="J2054" s="5">
        <v>885</v>
      </c>
    </row>
    <row r="2055" spans="1:10" x14ac:dyDescent="0.25">
      <c r="A2055" t="s">
        <v>112</v>
      </c>
      <c r="B2055" s="5">
        <v>542331.42000000004</v>
      </c>
      <c r="C2055" s="5">
        <v>4132503.21</v>
      </c>
      <c r="D2055" s="5">
        <v>1692.55</v>
      </c>
      <c r="E2055" t="s">
        <v>4</v>
      </c>
      <c r="F2055" t="s">
        <v>5</v>
      </c>
      <c r="G2055" s="6">
        <v>49.868766404199469</v>
      </c>
      <c r="H2055" s="6">
        <v>225.06561679790022</v>
      </c>
      <c r="I2055" s="6">
        <v>175.19685039370077</v>
      </c>
      <c r="J2055" s="5">
        <v>885</v>
      </c>
    </row>
    <row r="2056" spans="1:10" x14ac:dyDescent="0.25">
      <c r="A2056" t="s">
        <v>112</v>
      </c>
      <c r="B2056" s="5">
        <v>542331.42000000004</v>
      </c>
      <c r="C2056" s="5">
        <v>4132503.21</v>
      </c>
      <c r="D2056" s="5">
        <v>1692.55</v>
      </c>
      <c r="E2056" t="s">
        <v>6</v>
      </c>
      <c r="F2056" t="s">
        <v>7</v>
      </c>
      <c r="G2056" s="6">
        <v>225.06561679790022</v>
      </c>
      <c r="H2056" s="6">
        <v>339.89501312335955</v>
      </c>
      <c r="I2056" s="6">
        <v>114.82939632545931</v>
      </c>
      <c r="J2056" s="5">
        <v>885</v>
      </c>
    </row>
    <row r="2057" spans="1:10" x14ac:dyDescent="0.25">
      <c r="A2057" t="s">
        <v>112</v>
      </c>
      <c r="B2057" s="5">
        <v>542331.42000000004</v>
      </c>
      <c r="C2057" s="5">
        <v>4132503.21</v>
      </c>
      <c r="D2057" s="5">
        <v>1692.55</v>
      </c>
      <c r="E2057" t="s">
        <v>6</v>
      </c>
      <c r="F2057" t="s">
        <v>7</v>
      </c>
      <c r="G2057" s="6">
        <v>339.89501312335955</v>
      </c>
      <c r="H2057" s="6">
        <v>479.98687664041995</v>
      </c>
      <c r="I2057" s="6">
        <v>140.09186351706037</v>
      </c>
      <c r="J2057" s="5">
        <v>885</v>
      </c>
    </row>
    <row r="2058" spans="1:10" x14ac:dyDescent="0.25">
      <c r="A2058" t="s">
        <v>112</v>
      </c>
      <c r="B2058" s="5">
        <v>542331.42000000004</v>
      </c>
      <c r="C2058" s="5">
        <v>4132503.21</v>
      </c>
      <c r="D2058" s="5">
        <v>1692.55</v>
      </c>
      <c r="E2058" t="s">
        <v>4</v>
      </c>
      <c r="F2058" t="s">
        <v>5</v>
      </c>
      <c r="G2058" s="6">
        <v>479.98687664041995</v>
      </c>
      <c r="H2058" s="6">
        <v>600.06561679790025</v>
      </c>
      <c r="I2058" s="6">
        <v>120.07874015748031</v>
      </c>
      <c r="J2058" s="5">
        <v>885</v>
      </c>
    </row>
    <row r="2059" spans="1:10" x14ac:dyDescent="0.25">
      <c r="A2059" t="s">
        <v>112</v>
      </c>
      <c r="B2059" s="5">
        <v>542331.42000000004</v>
      </c>
      <c r="C2059" s="5">
        <v>4132503.21</v>
      </c>
      <c r="D2059" s="5">
        <v>1692.55</v>
      </c>
      <c r="E2059" t="s">
        <v>6</v>
      </c>
      <c r="F2059" t="s">
        <v>7</v>
      </c>
      <c r="G2059" s="6">
        <v>600.06561679790025</v>
      </c>
      <c r="H2059" s="6">
        <v>629.9212598425197</v>
      </c>
      <c r="I2059" s="6">
        <v>29.85564304461942</v>
      </c>
      <c r="J2059" s="5">
        <v>885</v>
      </c>
    </row>
    <row r="2060" spans="1:10" x14ac:dyDescent="0.25">
      <c r="A2060" t="s">
        <v>112</v>
      </c>
      <c r="B2060" s="5">
        <v>542331.42000000004</v>
      </c>
      <c r="C2060" s="5">
        <v>4132503.21</v>
      </c>
      <c r="D2060" s="5">
        <v>1692.55</v>
      </c>
      <c r="E2060" t="s">
        <v>4</v>
      </c>
      <c r="F2060" t="s">
        <v>5</v>
      </c>
      <c r="G2060" s="6">
        <v>629.9212598425197</v>
      </c>
      <c r="H2060" s="6">
        <v>1319.8818897637796</v>
      </c>
      <c r="I2060" s="6">
        <v>689.96062992125985</v>
      </c>
      <c r="J2060" s="5">
        <v>885</v>
      </c>
    </row>
    <row r="2061" spans="1:10" x14ac:dyDescent="0.25">
      <c r="A2061" t="s">
        <v>112</v>
      </c>
      <c r="B2061" s="5">
        <v>542331.42000000004</v>
      </c>
      <c r="C2061" s="5">
        <v>4132503.21</v>
      </c>
      <c r="D2061" s="5">
        <v>1692.55</v>
      </c>
      <c r="E2061" t="s">
        <v>6</v>
      </c>
      <c r="F2061" t="s">
        <v>7</v>
      </c>
      <c r="G2061" s="6">
        <v>1319.8818897637796</v>
      </c>
      <c r="H2061" s="6">
        <v>1479.98687664042</v>
      </c>
      <c r="I2061" s="6">
        <v>160.1049868766404</v>
      </c>
      <c r="J2061" s="5">
        <v>885</v>
      </c>
    </row>
    <row r="2062" spans="1:10" x14ac:dyDescent="0.25">
      <c r="A2062" t="s">
        <v>112</v>
      </c>
      <c r="B2062" s="5">
        <v>542331.42000000004</v>
      </c>
      <c r="C2062" s="5">
        <v>4132503.21</v>
      </c>
      <c r="D2062" s="5">
        <v>1692.55</v>
      </c>
      <c r="E2062" t="s">
        <v>4</v>
      </c>
      <c r="F2062" t="s">
        <v>5</v>
      </c>
      <c r="G2062" s="6">
        <v>1479.98687664042</v>
      </c>
      <c r="H2062" s="6">
        <v>1819.8818897637796</v>
      </c>
      <c r="I2062" s="6">
        <v>339.89501312335955</v>
      </c>
      <c r="J2062" s="5">
        <v>885</v>
      </c>
    </row>
    <row r="2063" spans="1:10" x14ac:dyDescent="0.25">
      <c r="A2063" t="s">
        <v>112</v>
      </c>
      <c r="B2063" s="5">
        <v>542331.42000000004</v>
      </c>
      <c r="C2063" s="5">
        <v>4132503.21</v>
      </c>
      <c r="D2063" s="5">
        <v>1692.55</v>
      </c>
      <c r="E2063" t="s">
        <v>11</v>
      </c>
      <c r="F2063" t="s">
        <v>12</v>
      </c>
      <c r="G2063" s="6">
        <v>1819.8818897637796</v>
      </c>
      <c r="H2063" s="6">
        <v>2060.0393700787399</v>
      </c>
      <c r="I2063" s="6">
        <v>240.15748031496062</v>
      </c>
      <c r="J2063" s="5">
        <v>885</v>
      </c>
    </row>
    <row r="2064" spans="1:10" x14ac:dyDescent="0.25">
      <c r="A2064" t="s">
        <v>112</v>
      </c>
      <c r="B2064" s="5">
        <v>542331.42000000004</v>
      </c>
      <c r="C2064" s="5">
        <v>4132503.21</v>
      </c>
      <c r="D2064" s="5">
        <v>1692.55</v>
      </c>
      <c r="E2064" t="s">
        <v>9</v>
      </c>
      <c r="F2064" t="s">
        <v>5</v>
      </c>
      <c r="G2064" s="6">
        <v>2060.0393700787399</v>
      </c>
      <c r="H2064" s="6">
        <v>2240.1574803149606</v>
      </c>
      <c r="I2064" s="6">
        <v>180.11811023622045</v>
      </c>
      <c r="J2064" s="5">
        <v>885</v>
      </c>
    </row>
    <row r="2065" spans="1:10" x14ac:dyDescent="0.25">
      <c r="A2065" t="s">
        <v>112</v>
      </c>
      <c r="B2065" s="5">
        <v>542331.42000000004</v>
      </c>
      <c r="C2065" s="5">
        <v>4132503.21</v>
      </c>
      <c r="D2065" s="5">
        <v>1692.55</v>
      </c>
      <c r="E2065" t="s">
        <v>9</v>
      </c>
      <c r="F2065" t="s">
        <v>5</v>
      </c>
      <c r="G2065" s="6">
        <v>2240.1574803149606</v>
      </c>
      <c r="H2065" s="6">
        <v>2339.8950131233596</v>
      </c>
      <c r="I2065" s="6">
        <v>99.737532808398939</v>
      </c>
      <c r="J2065" s="5">
        <v>885</v>
      </c>
    </row>
    <row r="2066" spans="1:10" x14ac:dyDescent="0.25">
      <c r="A2066" t="s">
        <v>112</v>
      </c>
      <c r="B2066" s="5">
        <v>542331.42000000004</v>
      </c>
      <c r="C2066" s="5">
        <v>4132503.21</v>
      </c>
      <c r="D2066" s="5">
        <v>1692.55</v>
      </c>
      <c r="E2066" t="s">
        <v>9</v>
      </c>
      <c r="F2066" t="s">
        <v>5</v>
      </c>
      <c r="G2066" s="6">
        <v>2339.8950131233596</v>
      </c>
      <c r="H2066" s="6">
        <v>2720.1443569553803</v>
      </c>
      <c r="I2066" s="6">
        <v>380.249343832021</v>
      </c>
      <c r="J2066" s="5">
        <v>885</v>
      </c>
    </row>
    <row r="2067" spans="1:10" x14ac:dyDescent="0.25">
      <c r="A2067" t="s">
        <v>112</v>
      </c>
      <c r="B2067" s="5">
        <v>542331.42000000004</v>
      </c>
      <c r="C2067" s="5">
        <v>4132503.21</v>
      </c>
      <c r="D2067" s="5">
        <v>1692.55</v>
      </c>
      <c r="E2067" t="s">
        <v>11</v>
      </c>
      <c r="F2067" t="s">
        <v>23</v>
      </c>
      <c r="G2067" s="6">
        <v>2720.1443569553803</v>
      </c>
      <c r="H2067" s="6">
        <v>3000</v>
      </c>
      <c r="I2067" s="6">
        <v>279.8556430446194</v>
      </c>
      <c r="J2067" s="5">
        <v>885</v>
      </c>
    </row>
    <row r="2068" spans="1:10" x14ac:dyDescent="0.25">
      <c r="A2068" t="s">
        <v>112</v>
      </c>
      <c r="B2068" s="5">
        <v>542331.42000000004</v>
      </c>
      <c r="C2068" s="5">
        <v>4132503.21</v>
      </c>
      <c r="D2068" s="5">
        <v>1692.55</v>
      </c>
      <c r="E2068" t="s">
        <v>11</v>
      </c>
      <c r="F2068" t="s">
        <v>23</v>
      </c>
      <c r="G2068" s="6">
        <v>3000</v>
      </c>
      <c r="H2068" s="6">
        <v>3326.115485564304</v>
      </c>
      <c r="I2068" s="6">
        <v>326.11548556430449</v>
      </c>
      <c r="J2068" s="5">
        <v>885</v>
      </c>
    </row>
    <row r="2069" spans="1:10" x14ac:dyDescent="0.25">
      <c r="A2069" t="s">
        <v>112</v>
      </c>
      <c r="B2069" s="5">
        <v>542331.42000000004</v>
      </c>
      <c r="C2069" s="5">
        <v>4132503.21</v>
      </c>
      <c r="D2069" s="5">
        <v>1692.55</v>
      </c>
      <c r="E2069" t="s">
        <v>9</v>
      </c>
      <c r="F2069" t="s">
        <v>5</v>
      </c>
      <c r="G2069" s="6">
        <v>3326.115485564304</v>
      </c>
      <c r="H2069" s="6">
        <v>3410.1049868766404</v>
      </c>
      <c r="I2069" s="6">
        <v>83.98950131233596</v>
      </c>
      <c r="J2069" s="5">
        <v>885</v>
      </c>
    </row>
    <row r="2070" spans="1:10" x14ac:dyDescent="0.25">
      <c r="A2070" t="s">
        <v>112</v>
      </c>
      <c r="B2070" s="5">
        <v>542331.42000000004</v>
      </c>
      <c r="C2070" s="5">
        <v>4132503.21</v>
      </c>
      <c r="D2070" s="5">
        <v>1692.55</v>
      </c>
      <c r="E2070" t="s">
        <v>11</v>
      </c>
      <c r="F2070" t="s">
        <v>23</v>
      </c>
      <c r="G2070" s="6">
        <v>3410.1049868766404</v>
      </c>
      <c r="H2070" s="6">
        <v>3779.8556430446188</v>
      </c>
      <c r="I2070" s="6">
        <v>369.750656167979</v>
      </c>
      <c r="J2070" s="5">
        <v>885</v>
      </c>
    </row>
    <row r="2071" spans="1:10" x14ac:dyDescent="0.25">
      <c r="A2071" t="s">
        <v>112</v>
      </c>
      <c r="B2071" s="5">
        <v>542331.42000000004</v>
      </c>
      <c r="C2071" s="5">
        <v>4132503.21</v>
      </c>
      <c r="D2071" s="5">
        <v>1692.55</v>
      </c>
      <c r="E2071" t="s">
        <v>4</v>
      </c>
      <c r="F2071" t="s">
        <v>88</v>
      </c>
      <c r="G2071" s="6">
        <v>3779.8556430446188</v>
      </c>
      <c r="H2071" s="6">
        <v>3870.0787401574798</v>
      </c>
      <c r="I2071" s="6">
        <v>90.223097112860884</v>
      </c>
      <c r="J2071" s="5">
        <v>885</v>
      </c>
    </row>
    <row r="2072" spans="1:10" x14ac:dyDescent="0.25">
      <c r="A2072" t="s">
        <v>112</v>
      </c>
      <c r="B2072" s="5">
        <v>542331.42000000004</v>
      </c>
      <c r="C2072" s="5">
        <v>4132503.21</v>
      </c>
      <c r="D2072" s="5">
        <v>1692.55</v>
      </c>
      <c r="E2072" t="s">
        <v>9</v>
      </c>
      <c r="F2072" t="s">
        <v>5</v>
      </c>
      <c r="G2072" s="6">
        <v>3870.0787401574798</v>
      </c>
      <c r="H2072" s="6">
        <v>4000</v>
      </c>
      <c r="I2072" s="6">
        <v>129.92125984251967</v>
      </c>
      <c r="J2072" s="5">
        <v>885</v>
      </c>
    </row>
    <row r="2073" spans="1:10" x14ac:dyDescent="0.25">
      <c r="A2073" t="s">
        <v>112</v>
      </c>
      <c r="B2073" s="5">
        <v>542331.42000000004</v>
      </c>
      <c r="C2073" s="5">
        <v>4132503.21</v>
      </c>
      <c r="D2073" s="5">
        <v>1692.55</v>
      </c>
      <c r="E2073" t="s">
        <v>11</v>
      </c>
      <c r="F2073" t="s">
        <v>23</v>
      </c>
      <c r="G2073" s="6">
        <v>4000</v>
      </c>
      <c r="H2073" s="6">
        <v>5000</v>
      </c>
      <c r="I2073" s="6">
        <v>1000</v>
      </c>
      <c r="J2073" s="5">
        <v>885</v>
      </c>
    </row>
    <row r="2074" spans="1:10" x14ac:dyDescent="0.25">
      <c r="B2074" s="5"/>
      <c r="C2074" s="5"/>
      <c r="D2074" s="5"/>
      <c r="G2074" s="6"/>
      <c r="H2074" s="6"/>
      <c r="I2074" s="6"/>
    </row>
    <row r="2075" spans="1:10" x14ac:dyDescent="0.25">
      <c r="B2075" s="5"/>
      <c r="C2075" s="5"/>
      <c r="D2075" s="5"/>
      <c r="G2075" s="6"/>
      <c r="H2075" s="6"/>
      <c r="I2075" s="6"/>
    </row>
  </sheetData>
  <mergeCells count="2">
    <mergeCell ref="A2:J2"/>
    <mergeCell ref="A1:J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0D69-BA5C-488B-8ABD-59810C8F1710}">
  <sheetPr>
    <tabColor theme="6"/>
  </sheetPr>
  <dimension ref="A1:AA358"/>
  <sheetViews>
    <sheetView zoomScale="50" zoomScaleNormal="50" workbookViewId="0"/>
  </sheetViews>
  <sheetFormatPr defaultColWidth="17.33203125" defaultRowHeight="13.2" x14ac:dyDescent="0.25"/>
  <cols>
    <col min="1" max="1" width="16.88671875" style="32" customWidth="1"/>
    <col min="2" max="2" width="28.5546875" style="12" customWidth="1"/>
    <col min="3" max="3" width="12.5546875" style="12" customWidth="1"/>
    <col min="4" max="4" width="13.109375" style="12" customWidth="1"/>
    <col min="5" max="5" width="12.33203125" style="23" customWidth="1"/>
    <col min="6" max="6" width="12" style="23" customWidth="1"/>
    <col min="7" max="7" width="10.44140625" style="23" customWidth="1"/>
    <col min="8" max="8" width="13.88671875" style="23" customWidth="1"/>
    <col min="9" max="9" width="14.109375" style="33" customWidth="1"/>
    <col min="10" max="10" width="10.6640625" style="23" customWidth="1"/>
    <col min="11" max="11" width="12.33203125" style="23" customWidth="1"/>
    <col min="12" max="12" width="10.88671875" style="12" customWidth="1"/>
    <col min="13" max="13" width="12.6640625" style="12" customWidth="1"/>
    <col min="14" max="14" width="16.88671875" style="12" customWidth="1"/>
    <col min="15" max="15" width="26" style="12" customWidth="1"/>
    <col min="16" max="16" width="9.88671875" style="12" customWidth="1"/>
    <col min="17" max="17" width="12.109375" style="12" customWidth="1"/>
    <col min="18" max="18" width="9.88671875" style="12" customWidth="1"/>
    <col min="19" max="21" width="16.6640625" style="12" bestFit="1" customWidth="1"/>
    <col min="22" max="22" width="10.33203125" style="12" customWidth="1"/>
    <col min="23" max="23" width="9" style="12" bestFit="1" customWidth="1"/>
    <col min="24" max="24" width="5.6640625" style="12" customWidth="1"/>
    <col min="25" max="25" width="6.109375" style="12" customWidth="1"/>
    <col min="26" max="26" width="18.33203125" style="12" bestFit="1" customWidth="1"/>
    <col min="27" max="27" width="12" style="12" customWidth="1"/>
    <col min="28" max="16384" width="17.33203125" style="12"/>
  </cols>
  <sheetData>
    <row r="1" spans="1:27" ht="15" customHeight="1" thickBot="1" x14ac:dyDescent="0.35">
      <c r="A1" s="8" t="s">
        <v>257</v>
      </c>
      <c r="B1" s="9"/>
      <c r="C1" s="9"/>
      <c r="D1" s="9"/>
      <c r="E1" s="10"/>
      <c r="F1" s="10"/>
      <c r="G1" s="10"/>
      <c r="H1" s="10"/>
      <c r="I1" s="11"/>
      <c r="J1" s="10"/>
      <c r="K1" s="10"/>
      <c r="L1" s="9"/>
      <c r="M1" s="9"/>
      <c r="N1" s="102" t="s">
        <v>1130</v>
      </c>
      <c r="O1" s="9"/>
      <c r="P1" s="9"/>
      <c r="Q1" s="9"/>
      <c r="R1" s="9"/>
      <c r="S1" s="9"/>
      <c r="T1" s="9"/>
      <c r="U1" s="9"/>
      <c r="V1" s="9"/>
      <c r="W1" s="9"/>
      <c r="X1" s="9"/>
      <c r="Y1" s="9"/>
      <c r="Z1" s="9"/>
      <c r="AA1" s="9"/>
    </row>
    <row r="2" spans="1:27" ht="241.95" customHeight="1" thickBot="1" x14ac:dyDescent="0.3">
      <c r="A2" s="162" t="s">
        <v>1111</v>
      </c>
      <c r="B2" s="162"/>
      <c r="C2" s="162"/>
      <c r="D2" s="162"/>
      <c r="E2" s="162"/>
      <c r="F2" s="162"/>
      <c r="G2" s="162"/>
      <c r="H2" s="162"/>
      <c r="I2" s="162"/>
      <c r="J2" s="162"/>
      <c r="K2" s="162"/>
      <c r="L2" s="162"/>
      <c r="M2" s="162"/>
      <c r="N2" s="163" t="s">
        <v>1116</v>
      </c>
      <c r="O2" s="163"/>
      <c r="P2" s="163"/>
      <c r="Q2" s="163"/>
      <c r="R2" s="163"/>
      <c r="S2" s="163"/>
      <c r="T2" s="163"/>
      <c r="U2" s="163"/>
      <c r="V2" s="163"/>
      <c r="W2" s="163"/>
      <c r="X2" s="163"/>
      <c r="Y2" s="163"/>
      <c r="Z2" s="163"/>
      <c r="AA2" s="163"/>
    </row>
    <row r="3" spans="1:27" ht="15" customHeight="1" thickBot="1" x14ac:dyDescent="0.3">
      <c r="A3" s="164" t="s">
        <v>258</v>
      </c>
      <c r="B3" s="164"/>
      <c r="C3" s="164"/>
      <c r="D3" s="164"/>
      <c r="E3" s="164"/>
      <c r="F3" s="164"/>
      <c r="G3" s="164"/>
      <c r="H3" s="164"/>
      <c r="I3" s="164"/>
      <c r="J3" s="164"/>
      <c r="K3" s="164"/>
      <c r="L3" s="164"/>
      <c r="M3" s="164"/>
      <c r="N3" s="165" t="s">
        <v>259</v>
      </c>
      <c r="O3" s="165"/>
      <c r="P3" s="165"/>
      <c r="Q3" s="165"/>
      <c r="R3" s="165"/>
      <c r="S3" s="165"/>
      <c r="T3" s="165"/>
      <c r="U3" s="165"/>
      <c r="V3" s="165"/>
      <c r="W3" s="165"/>
      <c r="X3" s="165"/>
      <c r="Y3" s="165"/>
      <c r="Z3" s="165"/>
      <c r="AA3" s="13"/>
    </row>
    <row r="4" spans="1:27" ht="79.8" thickBot="1" x14ac:dyDescent="0.3">
      <c r="A4" s="14" t="s">
        <v>260</v>
      </c>
      <c r="B4" s="15" t="s">
        <v>261</v>
      </c>
      <c r="C4" s="16" t="s">
        <v>262</v>
      </c>
      <c r="D4" s="16" t="s">
        <v>263</v>
      </c>
      <c r="E4" s="16" t="s">
        <v>264</v>
      </c>
      <c r="F4" s="16" t="s">
        <v>265</v>
      </c>
      <c r="G4" s="16" t="s">
        <v>266</v>
      </c>
      <c r="H4" s="16" t="s">
        <v>267</v>
      </c>
      <c r="I4" s="17" t="s">
        <v>1112</v>
      </c>
      <c r="J4" s="16" t="s">
        <v>268</v>
      </c>
      <c r="K4" s="16" t="s">
        <v>269</v>
      </c>
      <c r="L4" s="16" t="s">
        <v>1113</v>
      </c>
      <c r="M4" s="16" t="s">
        <v>1114</v>
      </c>
      <c r="N4" s="18" t="s">
        <v>260</v>
      </c>
      <c r="O4" s="19" t="s">
        <v>261</v>
      </c>
      <c r="P4" s="20" t="s">
        <v>1113</v>
      </c>
      <c r="Q4" s="20" t="s">
        <v>1115</v>
      </c>
      <c r="R4" s="20" t="s">
        <v>1114</v>
      </c>
      <c r="S4" s="20" t="s">
        <v>270</v>
      </c>
      <c r="T4" s="20" t="s">
        <v>271</v>
      </c>
      <c r="U4" s="20" t="s">
        <v>272</v>
      </c>
      <c r="V4" s="20" t="s">
        <v>273</v>
      </c>
      <c r="W4" s="20" t="s">
        <v>274</v>
      </c>
      <c r="X4" s="20" t="s">
        <v>275</v>
      </c>
      <c r="Y4" s="20" t="s">
        <v>276</v>
      </c>
      <c r="Z4" s="20" t="s">
        <v>277</v>
      </c>
      <c r="AA4" s="20" t="s">
        <v>278</v>
      </c>
    </row>
    <row r="5" spans="1:27" ht="15" customHeight="1" x14ac:dyDescent="0.25">
      <c r="A5" s="21" t="s">
        <v>974</v>
      </c>
      <c r="B5" s="21" t="s">
        <v>965</v>
      </c>
      <c r="C5" s="22">
        <v>37.003999530391297</v>
      </c>
      <c r="D5" s="22">
        <v>-116.55803213815599</v>
      </c>
      <c r="E5" s="23">
        <v>4390</v>
      </c>
      <c r="F5" s="23">
        <v>3910</v>
      </c>
      <c r="G5" s="23" t="s">
        <v>281</v>
      </c>
      <c r="H5" s="23">
        <v>4052</v>
      </c>
      <c r="I5" s="24">
        <f>E5-H5</f>
        <v>338</v>
      </c>
      <c r="J5" s="25">
        <v>4390</v>
      </c>
      <c r="K5" s="25">
        <v>3910</v>
      </c>
      <c r="L5" s="26">
        <f>E5-J5</f>
        <v>0</v>
      </c>
      <c r="M5" s="26">
        <f>E5-K5</f>
        <v>480</v>
      </c>
      <c r="N5" s="27" t="s">
        <v>974</v>
      </c>
      <c r="O5" s="27" t="s">
        <v>965</v>
      </c>
      <c r="P5" s="27">
        <v>0</v>
      </c>
      <c r="Q5" s="26">
        <f>IF(P5&lt;I5,I5,P5)</f>
        <v>338</v>
      </c>
      <c r="R5" s="26">
        <v>480</v>
      </c>
      <c r="S5" s="28">
        <v>25779</v>
      </c>
      <c r="T5" s="28">
        <v>25779.083333333332</v>
      </c>
      <c r="U5" s="27" t="s">
        <v>989</v>
      </c>
      <c r="V5" s="27">
        <v>3600</v>
      </c>
      <c r="W5" s="27" t="s">
        <v>283</v>
      </c>
      <c r="X5" s="27">
        <v>20</v>
      </c>
      <c r="Y5" s="27" t="s">
        <v>284</v>
      </c>
      <c r="Z5" s="27" t="s">
        <v>990</v>
      </c>
      <c r="AA5" s="29" t="s">
        <v>286</v>
      </c>
    </row>
    <row r="6" spans="1:27" ht="15" customHeight="1" x14ac:dyDescent="0.25">
      <c r="A6" s="21" t="s">
        <v>911</v>
      </c>
      <c r="B6" s="21" t="s">
        <v>910</v>
      </c>
      <c r="C6" s="22">
        <v>36.904945641018898</v>
      </c>
      <c r="D6" s="22">
        <v>-116.757837568555</v>
      </c>
      <c r="E6" s="23">
        <v>3290</v>
      </c>
      <c r="F6" s="23">
        <v>2990</v>
      </c>
      <c r="G6" s="23" t="s">
        <v>281</v>
      </c>
      <c r="H6" s="23">
        <v>3274</v>
      </c>
      <c r="I6" s="24">
        <f t="shared" ref="I6:I69" si="0">E6-H6</f>
        <v>16</v>
      </c>
      <c r="J6" s="25">
        <v>3220</v>
      </c>
      <c r="K6" s="25">
        <v>2990</v>
      </c>
      <c r="L6" s="26">
        <f t="shared" ref="L6:L69" si="1">E6-J6</f>
        <v>70</v>
      </c>
      <c r="M6" s="26">
        <f t="shared" ref="M6:M69" si="2">E6-K6</f>
        <v>300</v>
      </c>
      <c r="N6" s="27" t="s">
        <v>911</v>
      </c>
      <c r="O6" s="27" t="s">
        <v>910</v>
      </c>
      <c r="P6" s="27">
        <v>70</v>
      </c>
      <c r="Q6" s="26">
        <f t="shared" ref="Q6:Q69" si="3">IF(P6&lt;I6,I6,P6)</f>
        <v>70</v>
      </c>
      <c r="R6" s="26">
        <v>300</v>
      </c>
      <c r="S6" s="28">
        <v>23984</v>
      </c>
      <c r="T6" s="28">
        <v>23984</v>
      </c>
      <c r="U6" s="27" t="s">
        <v>989</v>
      </c>
      <c r="V6" s="27">
        <v>642</v>
      </c>
      <c r="W6" s="27" t="s">
        <v>283</v>
      </c>
      <c r="X6" s="27">
        <v>232</v>
      </c>
      <c r="Y6" s="27" t="s">
        <v>284</v>
      </c>
      <c r="Z6" s="27" t="s">
        <v>990</v>
      </c>
      <c r="AA6" s="29" t="s">
        <v>286</v>
      </c>
    </row>
    <row r="7" spans="1:27" ht="15" customHeight="1" x14ac:dyDescent="0.25">
      <c r="A7" s="21" t="s">
        <v>978</v>
      </c>
      <c r="B7" s="21" t="s">
        <v>147</v>
      </c>
      <c r="C7" s="22">
        <v>37.103934473373201</v>
      </c>
      <c r="D7" s="22">
        <v>-116.373759814533</v>
      </c>
      <c r="E7" s="23">
        <v>5437</v>
      </c>
      <c r="F7" s="23">
        <v>2937</v>
      </c>
      <c r="G7" s="23" t="s">
        <v>281</v>
      </c>
      <c r="H7" s="23">
        <v>4226</v>
      </c>
      <c r="I7" s="24">
        <f t="shared" si="0"/>
        <v>1211</v>
      </c>
      <c r="J7" s="25">
        <v>4086</v>
      </c>
      <c r="K7" s="25">
        <v>2937</v>
      </c>
      <c r="L7" s="26">
        <f t="shared" si="1"/>
        <v>1351</v>
      </c>
      <c r="M7" s="26">
        <f t="shared" si="2"/>
        <v>2500</v>
      </c>
      <c r="N7" s="27" t="s">
        <v>978</v>
      </c>
      <c r="O7" s="27" t="s">
        <v>147</v>
      </c>
      <c r="P7" s="27">
        <v>1351</v>
      </c>
      <c r="Q7" s="26">
        <f t="shared" si="3"/>
        <v>1351</v>
      </c>
      <c r="R7" s="26">
        <v>2500</v>
      </c>
      <c r="S7" s="28">
        <v>36598.57875868056</v>
      </c>
      <c r="T7" s="28">
        <v>36606.666720196758</v>
      </c>
      <c r="U7" s="27" t="s">
        <v>282</v>
      </c>
      <c r="V7" s="27">
        <v>2.9</v>
      </c>
      <c r="W7" s="27" t="s">
        <v>283</v>
      </c>
      <c r="X7" s="27">
        <v>10.199999999999999</v>
      </c>
      <c r="Y7" s="27" t="s">
        <v>284</v>
      </c>
      <c r="Z7" s="27" t="s">
        <v>990</v>
      </c>
      <c r="AA7" s="29" t="s">
        <v>286</v>
      </c>
    </row>
    <row r="8" spans="1:27" ht="15" customHeight="1" x14ac:dyDescent="0.25">
      <c r="A8" s="21" t="s">
        <v>935</v>
      </c>
      <c r="B8" s="21" t="s">
        <v>934</v>
      </c>
      <c r="C8" s="22">
        <v>37.195348749908597</v>
      </c>
      <c r="D8" s="22">
        <v>-116.441161657404</v>
      </c>
      <c r="E8" s="23">
        <v>5736</v>
      </c>
      <c r="F8" s="23">
        <v>2237</v>
      </c>
      <c r="G8" s="23" t="s">
        <v>281</v>
      </c>
      <c r="H8" s="23">
        <v>4215</v>
      </c>
      <c r="I8" s="24">
        <f t="shared" si="0"/>
        <v>1521</v>
      </c>
      <c r="J8" s="25">
        <v>3321</v>
      </c>
      <c r="K8" s="25">
        <v>2683</v>
      </c>
      <c r="L8" s="26">
        <f t="shared" si="1"/>
        <v>2415</v>
      </c>
      <c r="M8" s="26">
        <f t="shared" si="2"/>
        <v>3053</v>
      </c>
      <c r="N8" s="27" t="s">
        <v>935</v>
      </c>
      <c r="O8" s="27" t="s">
        <v>934</v>
      </c>
      <c r="P8" s="27">
        <v>2415</v>
      </c>
      <c r="Q8" s="26">
        <f t="shared" si="3"/>
        <v>2415</v>
      </c>
      <c r="R8" s="26">
        <v>3053</v>
      </c>
      <c r="S8" s="28">
        <v>40771.543750000004</v>
      </c>
      <c r="T8" s="28">
        <v>40807.601041666669</v>
      </c>
      <c r="U8" s="27" t="s">
        <v>338</v>
      </c>
      <c r="V8" s="27">
        <v>1720</v>
      </c>
      <c r="W8" s="27" t="s">
        <v>283</v>
      </c>
      <c r="X8" s="27">
        <v>283</v>
      </c>
      <c r="Y8" s="27" t="s">
        <v>284</v>
      </c>
      <c r="Z8" s="27" t="s">
        <v>990</v>
      </c>
      <c r="AA8" s="29" t="s">
        <v>286</v>
      </c>
    </row>
    <row r="9" spans="1:27" ht="15" customHeight="1" x14ac:dyDescent="0.25">
      <c r="A9" s="21" t="s">
        <v>937</v>
      </c>
      <c r="B9" s="21" t="s">
        <v>936</v>
      </c>
      <c r="C9" s="22">
        <v>37.259137350479897</v>
      </c>
      <c r="D9" s="22">
        <v>-116.42242517185601</v>
      </c>
      <c r="E9" s="23">
        <v>6466</v>
      </c>
      <c r="F9" s="23">
        <v>3266</v>
      </c>
      <c r="G9" s="23" t="s">
        <v>281</v>
      </c>
      <c r="H9" s="23">
        <v>4451</v>
      </c>
      <c r="I9" s="24">
        <f t="shared" si="0"/>
        <v>2015</v>
      </c>
      <c r="J9" s="25">
        <v>4030</v>
      </c>
      <c r="K9" s="25">
        <v>3659</v>
      </c>
      <c r="L9" s="26">
        <f t="shared" si="1"/>
        <v>2436</v>
      </c>
      <c r="M9" s="26">
        <f t="shared" si="2"/>
        <v>2807</v>
      </c>
      <c r="N9" s="27" t="s">
        <v>937</v>
      </c>
      <c r="O9" s="27" t="s">
        <v>936</v>
      </c>
      <c r="P9" s="27">
        <v>2436</v>
      </c>
      <c r="Q9" s="26">
        <f t="shared" si="3"/>
        <v>2436</v>
      </c>
      <c r="R9" s="26">
        <v>2807</v>
      </c>
      <c r="S9" s="28">
        <v>35583.461805555598</v>
      </c>
      <c r="T9" s="28">
        <v>35669.461805555598</v>
      </c>
      <c r="U9" s="27" t="s">
        <v>338</v>
      </c>
      <c r="V9" s="27">
        <v>3100</v>
      </c>
      <c r="W9" s="27" t="s">
        <v>283</v>
      </c>
      <c r="X9" s="27">
        <v>116</v>
      </c>
      <c r="Y9" s="27" t="s">
        <v>284</v>
      </c>
      <c r="Z9" s="27" t="s">
        <v>990</v>
      </c>
      <c r="AA9" s="29" t="s">
        <v>286</v>
      </c>
    </row>
    <row r="10" spans="1:27" ht="15" customHeight="1" x14ac:dyDescent="0.25">
      <c r="A10" s="21" t="s">
        <v>987</v>
      </c>
      <c r="B10" s="21" t="s">
        <v>865</v>
      </c>
      <c r="C10" s="22">
        <v>37.212989323657801</v>
      </c>
      <c r="D10" s="22">
        <v>-116.48000288583</v>
      </c>
      <c r="E10" s="23">
        <v>6209</v>
      </c>
      <c r="F10" s="23">
        <v>3273</v>
      </c>
      <c r="G10" s="23" t="s">
        <v>281</v>
      </c>
      <c r="H10" s="23">
        <v>4186</v>
      </c>
      <c r="I10" s="24">
        <f t="shared" si="0"/>
        <v>2023</v>
      </c>
      <c r="J10" s="25">
        <v>3917</v>
      </c>
      <c r="K10" s="25">
        <v>3273</v>
      </c>
      <c r="L10" s="26">
        <f t="shared" si="1"/>
        <v>2292</v>
      </c>
      <c r="M10" s="26">
        <f t="shared" si="2"/>
        <v>2936</v>
      </c>
      <c r="N10" s="27" t="s">
        <v>987</v>
      </c>
      <c r="O10" s="27" t="s">
        <v>865</v>
      </c>
      <c r="P10" s="27">
        <v>2292</v>
      </c>
      <c r="Q10" s="26">
        <f t="shared" si="3"/>
        <v>2292</v>
      </c>
      <c r="R10" s="26">
        <v>2936</v>
      </c>
      <c r="S10" s="28">
        <v>40442.553377529999</v>
      </c>
      <c r="T10" s="28">
        <v>40445.595044289999</v>
      </c>
      <c r="U10" s="27" t="s">
        <v>338</v>
      </c>
      <c r="V10" s="27">
        <v>33000</v>
      </c>
      <c r="W10" s="27" t="s">
        <v>305</v>
      </c>
      <c r="X10" s="27">
        <v>280</v>
      </c>
      <c r="Y10" s="27" t="s">
        <v>284</v>
      </c>
      <c r="Z10" s="27" t="s">
        <v>990</v>
      </c>
      <c r="AA10" s="29" t="s">
        <v>286</v>
      </c>
    </row>
    <row r="11" spans="1:27" ht="15" customHeight="1" x14ac:dyDescent="0.25">
      <c r="A11" s="21" t="s">
        <v>988</v>
      </c>
      <c r="B11" s="21" t="s">
        <v>973</v>
      </c>
      <c r="C11" s="22">
        <v>37.193031394202201</v>
      </c>
      <c r="D11" s="22">
        <v>-116.474866164563</v>
      </c>
      <c r="E11" s="23">
        <v>5848</v>
      </c>
      <c r="F11" s="23">
        <v>2406</v>
      </c>
      <c r="G11" s="23" t="s">
        <v>281</v>
      </c>
      <c r="H11" s="23">
        <v>4182</v>
      </c>
      <c r="I11" s="24">
        <f t="shared" si="0"/>
        <v>1666</v>
      </c>
      <c r="J11" s="25">
        <v>2778</v>
      </c>
      <c r="K11" s="25">
        <v>2406</v>
      </c>
      <c r="L11" s="26">
        <f t="shared" si="1"/>
        <v>3070</v>
      </c>
      <c r="M11" s="26">
        <f t="shared" si="2"/>
        <v>3442</v>
      </c>
      <c r="N11" s="27" t="s">
        <v>988</v>
      </c>
      <c r="O11" s="27" t="s">
        <v>973</v>
      </c>
      <c r="P11" s="27">
        <v>3070</v>
      </c>
      <c r="Q11" s="26">
        <f t="shared" si="3"/>
        <v>3070</v>
      </c>
      <c r="R11" s="26">
        <v>3442</v>
      </c>
      <c r="S11" s="28">
        <v>40753.37847222</v>
      </c>
      <c r="T11" s="28">
        <v>40763.62847222</v>
      </c>
      <c r="U11" s="27" t="s">
        <v>338</v>
      </c>
      <c r="V11" s="27">
        <v>50000</v>
      </c>
      <c r="W11" s="27" t="s">
        <v>283</v>
      </c>
      <c r="X11" s="27">
        <v>283</v>
      </c>
      <c r="Y11" s="27" t="s">
        <v>284</v>
      </c>
      <c r="Z11" s="27" t="s">
        <v>990</v>
      </c>
      <c r="AA11" s="29" t="s">
        <v>286</v>
      </c>
    </row>
    <row r="12" spans="1:27" ht="15" customHeight="1" x14ac:dyDescent="0.25">
      <c r="A12" s="21" t="s">
        <v>985</v>
      </c>
      <c r="B12" s="21" t="s">
        <v>879</v>
      </c>
      <c r="C12" s="22">
        <v>37.193031394202201</v>
      </c>
      <c r="D12" s="22">
        <v>-116.474866164563</v>
      </c>
      <c r="E12" s="23">
        <v>5848</v>
      </c>
      <c r="F12" s="23">
        <v>2406</v>
      </c>
      <c r="G12" s="23" t="s">
        <v>281</v>
      </c>
      <c r="H12" s="23">
        <v>4182</v>
      </c>
      <c r="I12" s="24">
        <f t="shared" si="0"/>
        <v>1666</v>
      </c>
      <c r="J12" s="25">
        <v>3408</v>
      </c>
      <c r="K12" s="25">
        <v>2908</v>
      </c>
      <c r="L12" s="26">
        <f t="shared" si="1"/>
        <v>2440</v>
      </c>
      <c r="M12" s="26">
        <f t="shared" si="2"/>
        <v>2940</v>
      </c>
      <c r="N12" s="27" t="s">
        <v>985</v>
      </c>
      <c r="O12" s="27" t="s">
        <v>879</v>
      </c>
      <c r="P12" s="27">
        <v>2440</v>
      </c>
      <c r="Q12" s="26">
        <f t="shared" si="3"/>
        <v>2440</v>
      </c>
      <c r="R12" s="26">
        <v>2940</v>
      </c>
      <c r="S12" s="28">
        <v>40712.416666666672</v>
      </c>
      <c r="T12" s="28">
        <v>40721.663194444445</v>
      </c>
      <c r="U12" s="27" t="s">
        <v>338</v>
      </c>
      <c r="V12" s="27">
        <v>9100</v>
      </c>
      <c r="W12" s="27" t="s">
        <v>283</v>
      </c>
      <c r="X12" s="27">
        <v>283</v>
      </c>
      <c r="Y12" s="27" t="s">
        <v>284</v>
      </c>
      <c r="Z12" s="27" t="s">
        <v>990</v>
      </c>
      <c r="AA12" s="29" t="s">
        <v>286</v>
      </c>
    </row>
    <row r="13" spans="1:27" ht="15" customHeight="1" x14ac:dyDescent="0.25">
      <c r="A13" s="21" t="s">
        <v>945</v>
      </c>
      <c r="B13" s="27" t="s">
        <v>1137</v>
      </c>
      <c r="C13" s="22">
        <v>37.192970280718001</v>
      </c>
      <c r="D13" s="22">
        <v>-116.47501894931</v>
      </c>
      <c r="E13" s="23">
        <v>5849</v>
      </c>
      <c r="F13" s="23">
        <v>3511</v>
      </c>
      <c r="G13" s="23" t="s">
        <v>281</v>
      </c>
      <c r="H13" s="23">
        <v>4181</v>
      </c>
      <c r="I13" s="24">
        <f t="shared" si="0"/>
        <v>1668</v>
      </c>
      <c r="J13" s="25">
        <v>4223</v>
      </c>
      <c r="K13" s="25">
        <v>3511</v>
      </c>
      <c r="L13" s="26">
        <f t="shared" si="1"/>
        <v>1626</v>
      </c>
      <c r="M13" s="26">
        <f t="shared" si="2"/>
        <v>2338</v>
      </c>
      <c r="N13" s="27" t="s">
        <v>945</v>
      </c>
      <c r="O13" s="27" t="s">
        <v>1137</v>
      </c>
      <c r="P13" s="27">
        <v>1626</v>
      </c>
      <c r="Q13" s="26">
        <f t="shared" si="3"/>
        <v>1668</v>
      </c>
      <c r="R13" s="26">
        <v>2338</v>
      </c>
      <c r="S13" s="28">
        <v>40161.029618055552</v>
      </c>
      <c r="T13" s="28">
        <v>40168.571342592593</v>
      </c>
      <c r="U13" s="27" t="s">
        <v>338</v>
      </c>
      <c r="V13" s="27">
        <v>24000</v>
      </c>
      <c r="W13" s="27" t="s">
        <v>283</v>
      </c>
      <c r="X13" s="27">
        <v>135</v>
      </c>
      <c r="Y13" s="27" t="s">
        <v>284</v>
      </c>
      <c r="Z13" s="27" t="s">
        <v>990</v>
      </c>
      <c r="AA13" s="29" t="s">
        <v>286</v>
      </c>
    </row>
    <row r="14" spans="1:27" ht="15" customHeight="1" x14ac:dyDescent="0.25">
      <c r="A14" s="21" t="s">
        <v>941</v>
      </c>
      <c r="B14" s="27" t="s">
        <v>1138</v>
      </c>
      <c r="C14" s="22">
        <v>37.196070019790803</v>
      </c>
      <c r="D14" s="22">
        <v>-116.48507230716299</v>
      </c>
      <c r="E14" s="23">
        <v>5834</v>
      </c>
      <c r="F14" s="23">
        <v>2830</v>
      </c>
      <c r="G14" s="23" t="s">
        <v>281</v>
      </c>
      <c r="H14" s="23">
        <v>4179</v>
      </c>
      <c r="I14" s="24">
        <f t="shared" si="0"/>
        <v>1655</v>
      </c>
      <c r="J14" s="25">
        <v>3272</v>
      </c>
      <c r="K14" s="25">
        <v>2830</v>
      </c>
      <c r="L14" s="26">
        <f t="shared" si="1"/>
        <v>2562</v>
      </c>
      <c r="M14" s="26">
        <f t="shared" si="2"/>
        <v>3004</v>
      </c>
      <c r="N14" s="27" t="s">
        <v>941</v>
      </c>
      <c r="O14" s="27" t="s">
        <v>1138</v>
      </c>
      <c r="P14" s="27">
        <v>2562</v>
      </c>
      <c r="Q14" s="26">
        <f t="shared" si="3"/>
        <v>2562</v>
      </c>
      <c r="R14" s="26">
        <v>3004</v>
      </c>
      <c r="S14" s="28">
        <v>41471.392361111109</v>
      </c>
      <c r="T14" s="28">
        <v>41491.624999999935</v>
      </c>
      <c r="U14" s="27" t="s">
        <v>282</v>
      </c>
      <c r="V14" s="27">
        <v>4800</v>
      </c>
      <c r="W14" s="27" t="s">
        <v>283</v>
      </c>
      <c r="X14" s="27">
        <v>284</v>
      </c>
      <c r="Y14" s="27" t="s">
        <v>284</v>
      </c>
      <c r="Z14" s="27" t="s">
        <v>990</v>
      </c>
      <c r="AA14" s="29" t="s">
        <v>286</v>
      </c>
    </row>
    <row r="15" spans="1:27" ht="15" customHeight="1" x14ac:dyDescent="0.25">
      <c r="A15" s="21" t="s">
        <v>942</v>
      </c>
      <c r="B15" s="21" t="s">
        <v>869</v>
      </c>
      <c r="C15" s="22">
        <v>37.2062576361011</v>
      </c>
      <c r="D15" s="22">
        <v>-116.53063246384799</v>
      </c>
      <c r="E15" s="23">
        <v>6026</v>
      </c>
      <c r="F15" s="23">
        <v>1026</v>
      </c>
      <c r="G15" s="23" t="s">
        <v>281</v>
      </c>
      <c r="H15" s="23">
        <v>4170</v>
      </c>
      <c r="I15" s="24">
        <f t="shared" si="0"/>
        <v>1856</v>
      </c>
      <c r="J15" s="25">
        <v>3768</v>
      </c>
      <c r="K15" s="25">
        <v>1131</v>
      </c>
      <c r="L15" s="26">
        <f t="shared" si="1"/>
        <v>2258</v>
      </c>
      <c r="M15" s="26">
        <f t="shared" si="2"/>
        <v>4895</v>
      </c>
      <c r="N15" s="27" t="s">
        <v>942</v>
      </c>
      <c r="O15" s="27" t="s">
        <v>869</v>
      </c>
      <c r="P15" s="27">
        <v>2258</v>
      </c>
      <c r="Q15" s="26">
        <f t="shared" si="3"/>
        <v>2258</v>
      </c>
      <c r="R15" s="26">
        <v>4895</v>
      </c>
      <c r="S15" s="28">
        <v>36544.590277777803</v>
      </c>
      <c r="T15" s="28">
        <v>36552.167862172086</v>
      </c>
      <c r="U15" s="27" t="s">
        <v>338</v>
      </c>
      <c r="V15" s="27">
        <v>5600</v>
      </c>
      <c r="W15" s="27" t="s">
        <v>283</v>
      </c>
      <c r="X15" s="27">
        <v>120</v>
      </c>
      <c r="Y15" s="27" t="s">
        <v>284</v>
      </c>
      <c r="Z15" s="27" t="s">
        <v>990</v>
      </c>
      <c r="AA15" s="29" t="s">
        <v>286</v>
      </c>
    </row>
    <row r="16" spans="1:27" ht="15" customHeight="1" x14ac:dyDescent="0.25">
      <c r="A16" s="21" t="s">
        <v>972</v>
      </c>
      <c r="B16" s="21" t="s">
        <v>893</v>
      </c>
      <c r="C16" s="22">
        <v>37.144938370054298</v>
      </c>
      <c r="D16" s="22">
        <v>-116.568271198955</v>
      </c>
      <c r="E16" s="23">
        <v>4902</v>
      </c>
      <c r="F16" s="23">
        <v>-72</v>
      </c>
      <c r="G16" s="23" t="s">
        <v>281</v>
      </c>
      <c r="H16" s="23">
        <v>4154</v>
      </c>
      <c r="I16" s="24">
        <f t="shared" si="0"/>
        <v>748</v>
      </c>
      <c r="J16" s="25">
        <v>3267</v>
      </c>
      <c r="K16" s="25">
        <v>-72</v>
      </c>
      <c r="L16" s="26">
        <f t="shared" si="1"/>
        <v>1635</v>
      </c>
      <c r="M16" s="26">
        <f t="shared" si="2"/>
        <v>4974</v>
      </c>
      <c r="N16" s="27" t="s">
        <v>972</v>
      </c>
      <c r="O16" s="27" t="s">
        <v>893</v>
      </c>
      <c r="P16" s="27">
        <v>1635</v>
      </c>
      <c r="Q16" s="26">
        <f t="shared" si="3"/>
        <v>1635</v>
      </c>
      <c r="R16" s="26">
        <v>4974</v>
      </c>
      <c r="S16" s="28">
        <v>36727.497916666704</v>
      </c>
      <c r="T16" s="28">
        <v>36736.385416666701</v>
      </c>
      <c r="U16" s="27" t="s">
        <v>338</v>
      </c>
      <c r="V16" s="27">
        <v>220</v>
      </c>
      <c r="W16" s="27" t="s">
        <v>283</v>
      </c>
      <c r="X16" s="27">
        <v>120</v>
      </c>
      <c r="Y16" s="27" t="s">
        <v>284</v>
      </c>
      <c r="Z16" s="27" t="s">
        <v>990</v>
      </c>
      <c r="AA16" s="29" t="s">
        <v>286</v>
      </c>
    </row>
    <row r="17" spans="1:27" ht="15" customHeight="1" x14ac:dyDescent="0.25">
      <c r="A17" s="21" t="s">
        <v>946</v>
      </c>
      <c r="B17" s="21" t="s">
        <v>866</v>
      </c>
      <c r="C17" s="22">
        <v>37.158806042338298</v>
      </c>
      <c r="D17" s="22">
        <v>-116.631953703413</v>
      </c>
      <c r="E17" s="23">
        <v>4760</v>
      </c>
      <c r="F17" s="23">
        <v>1273</v>
      </c>
      <c r="G17" s="23" t="s">
        <v>281</v>
      </c>
      <c r="H17" s="23">
        <v>4011</v>
      </c>
      <c r="I17" s="24">
        <f t="shared" si="0"/>
        <v>749</v>
      </c>
      <c r="J17" s="25">
        <v>3808</v>
      </c>
      <c r="K17" s="25">
        <v>1273</v>
      </c>
      <c r="L17" s="26">
        <f t="shared" si="1"/>
        <v>952</v>
      </c>
      <c r="M17" s="26">
        <f t="shared" si="2"/>
        <v>3487</v>
      </c>
      <c r="N17" s="27" t="s">
        <v>946</v>
      </c>
      <c r="O17" s="27" t="s">
        <v>866</v>
      </c>
      <c r="P17" s="27">
        <v>952</v>
      </c>
      <c r="Q17" s="26">
        <f t="shared" si="3"/>
        <v>952</v>
      </c>
      <c r="R17" s="26">
        <v>3487</v>
      </c>
      <c r="S17" s="28">
        <v>36748.407826967588</v>
      </c>
      <c r="T17" s="28">
        <v>36752.826461229997</v>
      </c>
      <c r="U17" s="27" t="s">
        <v>338</v>
      </c>
      <c r="V17" s="27">
        <v>50000</v>
      </c>
      <c r="W17" s="27" t="s">
        <v>283</v>
      </c>
      <c r="X17" s="27">
        <v>179.11741082261653</v>
      </c>
      <c r="Y17" s="27" t="s">
        <v>284</v>
      </c>
      <c r="Z17" s="27" t="s">
        <v>990</v>
      </c>
      <c r="AA17" s="29" t="s">
        <v>286</v>
      </c>
    </row>
    <row r="18" spans="1:27" ht="15" customHeight="1" x14ac:dyDescent="0.25">
      <c r="A18" s="21" t="s">
        <v>986</v>
      </c>
      <c r="B18" s="21" t="s">
        <v>916</v>
      </c>
      <c r="C18" s="22">
        <v>37.0844951235349</v>
      </c>
      <c r="D18" s="22">
        <v>-116.56545330146901</v>
      </c>
      <c r="E18" s="23">
        <v>5077</v>
      </c>
      <c r="F18" s="23">
        <v>2577</v>
      </c>
      <c r="G18" s="23" t="s">
        <v>281</v>
      </c>
      <c r="H18" s="23">
        <v>4061</v>
      </c>
      <c r="I18" s="24">
        <f t="shared" si="0"/>
        <v>1016</v>
      </c>
      <c r="J18" s="25">
        <v>3908</v>
      </c>
      <c r="K18" s="25">
        <v>2577</v>
      </c>
      <c r="L18" s="26">
        <f t="shared" si="1"/>
        <v>1169</v>
      </c>
      <c r="M18" s="26">
        <f t="shared" si="2"/>
        <v>2500</v>
      </c>
      <c r="N18" s="27" t="s">
        <v>986</v>
      </c>
      <c r="O18" s="27" t="s">
        <v>916</v>
      </c>
      <c r="P18" s="27">
        <v>1169</v>
      </c>
      <c r="Q18" s="26">
        <f t="shared" si="3"/>
        <v>1169</v>
      </c>
      <c r="R18" s="26">
        <v>2500</v>
      </c>
      <c r="S18" s="28">
        <v>36661.427083333299</v>
      </c>
      <c r="T18" s="28">
        <v>36671.629166666702</v>
      </c>
      <c r="U18" s="27" t="s">
        <v>282</v>
      </c>
      <c r="V18" s="27">
        <v>28000</v>
      </c>
      <c r="W18" s="27" t="s">
        <v>283</v>
      </c>
      <c r="X18" s="27">
        <v>160</v>
      </c>
      <c r="Y18" s="27" t="s">
        <v>284</v>
      </c>
      <c r="Z18" s="27" t="s">
        <v>990</v>
      </c>
      <c r="AA18" s="29" t="s">
        <v>286</v>
      </c>
    </row>
    <row r="19" spans="1:27" ht="15" customHeight="1" x14ac:dyDescent="0.25">
      <c r="A19" s="21" t="s">
        <v>933</v>
      </c>
      <c r="B19" s="21" t="s">
        <v>861</v>
      </c>
      <c r="C19" s="22">
        <v>37.188717087294499</v>
      </c>
      <c r="D19" s="22">
        <v>-116.497575609327</v>
      </c>
      <c r="E19" s="23">
        <v>5604</v>
      </c>
      <c r="F19" s="23">
        <v>604</v>
      </c>
      <c r="G19" s="23" t="s">
        <v>281</v>
      </c>
      <c r="H19" s="23">
        <v>4179</v>
      </c>
      <c r="I19" s="24">
        <f t="shared" si="0"/>
        <v>1425</v>
      </c>
      <c r="J19" s="25">
        <v>4023</v>
      </c>
      <c r="K19" s="25">
        <v>604</v>
      </c>
      <c r="L19" s="26">
        <f t="shared" si="1"/>
        <v>1581</v>
      </c>
      <c r="M19" s="26">
        <f t="shared" si="2"/>
        <v>5000</v>
      </c>
      <c r="N19" s="27" t="s">
        <v>933</v>
      </c>
      <c r="O19" s="27" t="s">
        <v>861</v>
      </c>
      <c r="P19" s="27">
        <v>1581</v>
      </c>
      <c r="Q19" s="26">
        <f t="shared" si="3"/>
        <v>1581</v>
      </c>
      <c r="R19" s="26">
        <v>5000</v>
      </c>
      <c r="S19" s="28">
        <v>36557.656944444403</v>
      </c>
      <c r="T19" s="28">
        <v>36567.645833333299</v>
      </c>
      <c r="U19" s="27" t="s">
        <v>338</v>
      </c>
      <c r="V19" s="27">
        <v>1090</v>
      </c>
      <c r="W19" s="27" t="s">
        <v>283</v>
      </c>
      <c r="X19" s="27">
        <v>68</v>
      </c>
      <c r="Y19" s="27" t="s">
        <v>284</v>
      </c>
      <c r="Z19" s="27" t="s">
        <v>990</v>
      </c>
      <c r="AA19" s="29" t="s">
        <v>286</v>
      </c>
    </row>
    <row r="20" spans="1:27" ht="15" customHeight="1" x14ac:dyDescent="0.25">
      <c r="A20" s="21" t="s">
        <v>943</v>
      </c>
      <c r="B20" s="21" t="s">
        <v>944</v>
      </c>
      <c r="C20" s="22">
        <v>36.984901070745202</v>
      </c>
      <c r="D20" s="22">
        <v>-116.47857681257101</v>
      </c>
      <c r="E20" s="23">
        <v>4805</v>
      </c>
      <c r="F20" s="23">
        <v>3419</v>
      </c>
      <c r="G20" s="23" t="s">
        <v>281</v>
      </c>
      <c r="H20" s="23">
        <v>4059</v>
      </c>
      <c r="I20" s="24">
        <f t="shared" si="0"/>
        <v>746</v>
      </c>
      <c r="J20" s="25">
        <v>3910</v>
      </c>
      <c r="K20" s="25">
        <v>3419</v>
      </c>
      <c r="L20" s="26">
        <f t="shared" si="1"/>
        <v>895</v>
      </c>
      <c r="M20" s="26">
        <f t="shared" si="2"/>
        <v>1386</v>
      </c>
      <c r="N20" s="27" t="s">
        <v>943</v>
      </c>
      <c r="O20" s="27" t="s">
        <v>944</v>
      </c>
      <c r="P20" s="27">
        <v>895</v>
      </c>
      <c r="Q20" s="26">
        <f t="shared" si="3"/>
        <v>895</v>
      </c>
      <c r="R20" s="26">
        <v>1386</v>
      </c>
      <c r="S20" s="28">
        <v>36654.441666666702</v>
      </c>
      <c r="T20" s="28">
        <v>36658.682638888902</v>
      </c>
      <c r="U20" s="27" t="s">
        <v>282</v>
      </c>
      <c r="V20" s="27">
        <v>12400</v>
      </c>
      <c r="W20" s="27" t="s">
        <v>283</v>
      </c>
      <c r="X20" s="27">
        <v>176</v>
      </c>
      <c r="Y20" s="27" t="s">
        <v>284</v>
      </c>
      <c r="Z20" s="27" t="s">
        <v>990</v>
      </c>
      <c r="AA20" s="29" t="s">
        <v>286</v>
      </c>
    </row>
    <row r="21" spans="1:27" ht="15" customHeight="1" x14ac:dyDescent="0.25">
      <c r="A21" s="21" t="s">
        <v>975</v>
      </c>
      <c r="B21" s="21" t="s">
        <v>863</v>
      </c>
      <c r="C21" s="22">
        <v>37.102790601962397</v>
      </c>
      <c r="D21" s="22">
        <v>-116.63217480057401</v>
      </c>
      <c r="E21" s="23">
        <v>4334</v>
      </c>
      <c r="F21" s="23">
        <v>2334</v>
      </c>
      <c r="G21" s="23" t="s">
        <v>281</v>
      </c>
      <c r="H21" s="23">
        <v>4011</v>
      </c>
      <c r="I21" s="24">
        <f t="shared" si="0"/>
        <v>323</v>
      </c>
      <c r="J21" s="25">
        <v>3702</v>
      </c>
      <c r="K21" s="25">
        <v>2334</v>
      </c>
      <c r="L21" s="26">
        <f t="shared" si="1"/>
        <v>632</v>
      </c>
      <c r="M21" s="26">
        <f t="shared" si="2"/>
        <v>2000</v>
      </c>
      <c r="N21" s="27" t="s">
        <v>975</v>
      </c>
      <c r="O21" s="27" t="s">
        <v>863</v>
      </c>
      <c r="P21" s="27">
        <v>632</v>
      </c>
      <c r="Q21" s="26">
        <f t="shared" si="3"/>
        <v>632</v>
      </c>
      <c r="R21" s="26">
        <v>2000</v>
      </c>
      <c r="S21" s="28">
        <v>36710.396527777797</v>
      </c>
      <c r="T21" s="28">
        <v>36719.519444444399</v>
      </c>
      <c r="U21" s="27" t="s">
        <v>282</v>
      </c>
      <c r="V21" s="27">
        <v>10400</v>
      </c>
      <c r="W21" s="27" t="s">
        <v>283</v>
      </c>
      <c r="X21" s="27">
        <v>176.4</v>
      </c>
      <c r="Y21" s="27" t="s">
        <v>284</v>
      </c>
      <c r="Z21" s="27" t="s">
        <v>990</v>
      </c>
      <c r="AA21" s="29" t="s">
        <v>286</v>
      </c>
    </row>
    <row r="22" spans="1:27" ht="15" customHeight="1" x14ac:dyDescent="0.25">
      <c r="A22" s="21" t="s">
        <v>983</v>
      </c>
      <c r="B22" s="21" t="s">
        <v>971</v>
      </c>
      <c r="C22" s="22">
        <v>37.197491992983203</v>
      </c>
      <c r="D22" s="22">
        <v>-116.495650665754</v>
      </c>
      <c r="E22" s="23">
        <v>5656</v>
      </c>
      <c r="F22" s="23">
        <v>1508</v>
      </c>
      <c r="G22" s="23" t="s">
        <v>281</v>
      </c>
      <c r="H22" s="23">
        <v>4180</v>
      </c>
      <c r="I22" s="24">
        <f t="shared" si="0"/>
        <v>1476</v>
      </c>
      <c r="J22" s="25">
        <v>2472</v>
      </c>
      <c r="K22" s="25">
        <v>1508</v>
      </c>
      <c r="L22" s="26">
        <f t="shared" si="1"/>
        <v>3184</v>
      </c>
      <c r="M22" s="26">
        <f t="shared" si="2"/>
        <v>4148</v>
      </c>
      <c r="N22" s="27" t="s">
        <v>983</v>
      </c>
      <c r="O22" s="27" t="s">
        <v>971</v>
      </c>
      <c r="P22" s="27">
        <v>3184</v>
      </c>
      <c r="Q22" s="26">
        <f t="shared" si="3"/>
        <v>3184</v>
      </c>
      <c r="R22" s="26">
        <v>4148</v>
      </c>
      <c r="S22" s="28">
        <v>40308.552083333336</v>
      </c>
      <c r="T22" s="28">
        <v>40317.625</v>
      </c>
      <c r="U22" s="27" t="s">
        <v>991</v>
      </c>
      <c r="V22" s="27">
        <v>10000</v>
      </c>
      <c r="W22" s="27" t="s">
        <v>305</v>
      </c>
      <c r="X22" s="27">
        <v>300</v>
      </c>
      <c r="Y22" s="27" t="s">
        <v>284</v>
      </c>
      <c r="Z22" s="27" t="s">
        <v>990</v>
      </c>
      <c r="AA22" s="29" t="s">
        <v>286</v>
      </c>
    </row>
    <row r="23" spans="1:27" ht="15" customHeight="1" x14ac:dyDescent="0.25">
      <c r="A23" s="21" t="s">
        <v>976</v>
      </c>
      <c r="B23" s="21" t="s">
        <v>882</v>
      </c>
      <c r="C23" s="22">
        <v>37.173236867546002</v>
      </c>
      <c r="D23" s="22">
        <v>-116.492883423503</v>
      </c>
      <c r="E23" s="23">
        <v>5532</v>
      </c>
      <c r="F23" s="23">
        <v>1463</v>
      </c>
      <c r="G23" s="23" t="s">
        <v>281</v>
      </c>
      <c r="H23" s="23">
        <v>4171</v>
      </c>
      <c r="I23" s="24">
        <f t="shared" si="0"/>
        <v>1361</v>
      </c>
      <c r="J23" s="25">
        <v>2344</v>
      </c>
      <c r="K23" s="25">
        <v>1762</v>
      </c>
      <c r="L23" s="26">
        <f t="shared" si="1"/>
        <v>3188</v>
      </c>
      <c r="M23" s="26">
        <f t="shared" si="2"/>
        <v>3770</v>
      </c>
      <c r="N23" s="27" t="s">
        <v>976</v>
      </c>
      <c r="O23" s="27" t="s">
        <v>882</v>
      </c>
      <c r="P23" s="27">
        <v>3188</v>
      </c>
      <c r="Q23" s="26">
        <f t="shared" si="3"/>
        <v>3188</v>
      </c>
      <c r="R23" s="26">
        <v>3770</v>
      </c>
      <c r="S23" s="28">
        <v>40987</v>
      </c>
      <c r="T23" s="28">
        <v>40994</v>
      </c>
      <c r="U23" s="27" t="s">
        <v>289</v>
      </c>
      <c r="V23" s="27">
        <v>0.08</v>
      </c>
      <c r="W23" s="27" t="s">
        <v>283</v>
      </c>
      <c r="X23" s="27">
        <v>461.73403175529211</v>
      </c>
      <c r="Y23" s="27" t="s">
        <v>290</v>
      </c>
      <c r="Z23" s="27" t="s">
        <v>990</v>
      </c>
      <c r="AA23" s="29" t="s">
        <v>286</v>
      </c>
    </row>
    <row r="24" spans="1:27" ht="15" customHeight="1" x14ac:dyDescent="0.25">
      <c r="A24" s="21" t="s">
        <v>981</v>
      </c>
      <c r="B24" s="21" t="s">
        <v>969</v>
      </c>
      <c r="C24" s="22">
        <v>37.173236867546002</v>
      </c>
      <c r="D24" s="22">
        <v>-116.492883423503</v>
      </c>
      <c r="E24" s="23">
        <v>5532</v>
      </c>
      <c r="F24" s="23">
        <v>1463</v>
      </c>
      <c r="G24" s="23" t="s">
        <v>281</v>
      </c>
      <c r="H24" s="23">
        <v>4170</v>
      </c>
      <c r="I24" s="24">
        <f t="shared" si="0"/>
        <v>1362</v>
      </c>
      <c r="J24" s="25">
        <v>3678</v>
      </c>
      <c r="K24" s="25">
        <v>2788</v>
      </c>
      <c r="L24" s="26">
        <f t="shared" si="1"/>
        <v>1854</v>
      </c>
      <c r="M24" s="26">
        <f t="shared" si="2"/>
        <v>2744</v>
      </c>
      <c r="N24" s="27" t="s">
        <v>981</v>
      </c>
      <c r="O24" s="27" t="s">
        <v>969</v>
      </c>
      <c r="P24" s="27">
        <v>1854</v>
      </c>
      <c r="Q24" s="26">
        <f t="shared" si="3"/>
        <v>1854</v>
      </c>
      <c r="R24" s="26">
        <v>2744</v>
      </c>
      <c r="S24" s="28">
        <v>40866</v>
      </c>
      <c r="T24" s="28">
        <v>40875</v>
      </c>
      <c r="U24" s="27" t="s">
        <v>338</v>
      </c>
      <c r="V24" s="27">
        <v>56</v>
      </c>
      <c r="W24" s="27" t="s">
        <v>283</v>
      </c>
      <c r="X24" s="27">
        <v>83</v>
      </c>
      <c r="Y24" s="27" t="s">
        <v>284</v>
      </c>
      <c r="Z24" s="27" t="s">
        <v>990</v>
      </c>
      <c r="AA24" s="29" t="s">
        <v>286</v>
      </c>
    </row>
    <row r="25" spans="1:27" ht="15" customHeight="1" x14ac:dyDescent="0.25">
      <c r="A25" s="21" t="s">
        <v>939</v>
      </c>
      <c r="B25" s="21" t="s">
        <v>940</v>
      </c>
      <c r="C25" s="22">
        <v>37.169313372008197</v>
      </c>
      <c r="D25" s="22">
        <v>-116.549193381539</v>
      </c>
      <c r="E25" s="23">
        <v>5175</v>
      </c>
      <c r="F25" s="23">
        <v>2175</v>
      </c>
      <c r="G25" s="23" t="s">
        <v>281</v>
      </c>
      <c r="H25" s="23">
        <v>4165</v>
      </c>
      <c r="I25" s="24">
        <f t="shared" si="0"/>
        <v>1010</v>
      </c>
      <c r="J25" s="25">
        <v>2935</v>
      </c>
      <c r="K25" s="25">
        <v>2495</v>
      </c>
      <c r="L25" s="26">
        <f t="shared" si="1"/>
        <v>2240</v>
      </c>
      <c r="M25" s="26">
        <f t="shared" si="2"/>
        <v>2680</v>
      </c>
      <c r="N25" s="27" t="s">
        <v>939</v>
      </c>
      <c r="O25" s="27" t="s">
        <v>940</v>
      </c>
      <c r="P25" s="27">
        <v>2240</v>
      </c>
      <c r="Q25" s="26">
        <f t="shared" si="3"/>
        <v>2240</v>
      </c>
      <c r="R25" s="26">
        <v>2680</v>
      </c>
      <c r="S25" s="28">
        <v>41353.499340277776</v>
      </c>
      <c r="T25" s="28">
        <v>41358.208333333336</v>
      </c>
      <c r="U25" s="27" t="s">
        <v>338</v>
      </c>
      <c r="V25" s="27">
        <v>1420</v>
      </c>
      <c r="W25" s="27" t="s">
        <v>283</v>
      </c>
      <c r="X25" s="27">
        <v>302</v>
      </c>
      <c r="Y25" s="27" t="s">
        <v>284</v>
      </c>
      <c r="Z25" s="27" t="s">
        <v>990</v>
      </c>
      <c r="AA25" s="29" t="s">
        <v>286</v>
      </c>
    </row>
    <row r="26" spans="1:27" ht="15" customHeight="1" x14ac:dyDescent="0.25">
      <c r="A26" s="21" t="s">
        <v>992</v>
      </c>
      <c r="B26" s="21" t="s">
        <v>993</v>
      </c>
      <c r="C26" s="22">
        <v>37.169313372008197</v>
      </c>
      <c r="D26" s="22">
        <v>-116.549193381539</v>
      </c>
      <c r="E26" s="23">
        <v>5175</v>
      </c>
      <c r="F26" s="23">
        <v>2175</v>
      </c>
      <c r="G26" s="23" t="s">
        <v>281</v>
      </c>
      <c r="H26" s="23">
        <v>4165</v>
      </c>
      <c r="I26" s="24">
        <f t="shared" si="0"/>
        <v>1010</v>
      </c>
      <c r="J26" s="25">
        <v>3340</v>
      </c>
      <c r="K26" s="25">
        <v>3039</v>
      </c>
      <c r="L26" s="26">
        <f t="shared" si="1"/>
        <v>1835</v>
      </c>
      <c r="M26" s="26">
        <f t="shared" si="2"/>
        <v>2136</v>
      </c>
      <c r="N26" s="27" t="s">
        <v>992</v>
      </c>
      <c r="O26" s="27" t="s">
        <v>993</v>
      </c>
      <c r="P26" s="27">
        <v>1835</v>
      </c>
      <c r="Q26" s="26">
        <f t="shared" si="3"/>
        <v>1835</v>
      </c>
      <c r="R26" s="26">
        <v>2136</v>
      </c>
      <c r="S26" s="28">
        <v>41093.583333333336</v>
      </c>
      <c r="T26" s="28">
        <v>41098.690972222219</v>
      </c>
      <c r="U26" s="27" t="s">
        <v>338</v>
      </c>
      <c r="V26" s="27">
        <v>3300</v>
      </c>
      <c r="W26" s="27" t="s">
        <v>283</v>
      </c>
      <c r="X26" s="27">
        <v>304</v>
      </c>
      <c r="Y26" s="27" t="s">
        <v>284</v>
      </c>
      <c r="Z26" s="27" t="s">
        <v>990</v>
      </c>
      <c r="AA26" s="29" t="s">
        <v>286</v>
      </c>
    </row>
    <row r="27" spans="1:27" ht="15" customHeight="1" x14ac:dyDescent="0.25">
      <c r="A27" s="21" t="s">
        <v>984</v>
      </c>
      <c r="B27" s="21" t="s">
        <v>966</v>
      </c>
      <c r="C27" s="22">
        <v>37.140181421892002</v>
      </c>
      <c r="D27" s="22">
        <v>-116.511486290398</v>
      </c>
      <c r="E27" s="23">
        <v>5186</v>
      </c>
      <c r="F27" s="23">
        <v>2808</v>
      </c>
      <c r="G27" s="23" t="s">
        <v>281</v>
      </c>
      <c r="H27" s="23">
        <v>4163</v>
      </c>
      <c r="I27" s="24">
        <f t="shared" si="0"/>
        <v>1023</v>
      </c>
      <c r="J27" s="25">
        <v>3297</v>
      </c>
      <c r="K27" s="25">
        <v>2808</v>
      </c>
      <c r="L27" s="26">
        <f t="shared" si="1"/>
        <v>1889</v>
      </c>
      <c r="M27" s="26">
        <f t="shared" si="2"/>
        <v>2378</v>
      </c>
      <c r="N27" s="27" t="s">
        <v>984</v>
      </c>
      <c r="O27" s="27" t="s">
        <v>966</v>
      </c>
      <c r="P27" s="27">
        <v>1889</v>
      </c>
      <c r="Q27" s="26">
        <f t="shared" si="3"/>
        <v>1889</v>
      </c>
      <c r="R27" s="26">
        <v>2378</v>
      </c>
      <c r="S27" s="28">
        <v>41761</v>
      </c>
      <c r="T27" s="28">
        <v>41771</v>
      </c>
      <c r="U27" s="27" t="s">
        <v>989</v>
      </c>
      <c r="V27" s="27">
        <v>4530</v>
      </c>
      <c r="W27" s="27" t="s">
        <v>305</v>
      </c>
      <c r="X27" s="27">
        <v>264</v>
      </c>
      <c r="Y27" s="27" t="s">
        <v>284</v>
      </c>
      <c r="Z27" s="27" t="s">
        <v>990</v>
      </c>
      <c r="AA27" s="29" t="s">
        <v>286</v>
      </c>
    </row>
    <row r="28" spans="1:27" ht="15" customHeight="1" x14ac:dyDescent="0.25">
      <c r="A28" s="21" t="s">
        <v>994</v>
      </c>
      <c r="B28" s="21" t="s">
        <v>995</v>
      </c>
      <c r="C28" s="22">
        <v>37.140181421892002</v>
      </c>
      <c r="D28" s="22">
        <v>-116.511486290398</v>
      </c>
      <c r="E28" s="23">
        <v>5186</v>
      </c>
      <c r="F28" s="23">
        <v>2808</v>
      </c>
      <c r="G28" s="23" t="s">
        <v>281</v>
      </c>
      <c r="H28" s="23">
        <v>4163</v>
      </c>
      <c r="I28" s="24">
        <f t="shared" si="0"/>
        <v>1023</v>
      </c>
      <c r="J28" s="25">
        <v>3891</v>
      </c>
      <c r="K28" s="25">
        <v>3482</v>
      </c>
      <c r="L28" s="26">
        <f t="shared" si="1"/>
        <v>1295</v>
      </c>
      <c r="M28" s="26">
        <f t="shared" si="2"/>
        <v>1704</v>
      </c>
      <c r="N28" s="27" t="s">
        <v>994</v>
      </c>
      <c r="O28" s="27" t="s">
        <v>995</v>
      </c>
      <c r="P28" s="27">
        <v>1295</v>
      </c>
      <c r="Q28" s="26">
        <f t="shared" si="3"/>
        <v>1295</v>
      </c>
      <c r="R28" s="26">
        <v>1704</v>
      </c>
      <c r="S28" s="28">
        <v>41725.436006944445</v>
      </c>
      <c r="T28" s="28">
        <v>41736.388888888891</v>
      </c>
      <c r="U28" s="27" t="s">
        <v>338</v>
      </c>
      <c r="V28" s="27">
        <v>600</v>
      </c>
      <c r="W28" s="27" t="s">
        <v>283</v>
      </c>
      <c r="X28" s="27">
        <v>153</v>
      </c>
      <c r="Y28" s="27" t="s">
        <v>284</v>
      </c>
      <c r="Z28" s="27" t="s">
        <v>990</v>
      </c>
      <c r="AA28" s="29" t="s">
        <v>286</v>
      </c>
    </row>
    <row r="29" spans="1:27" ht="15" customHeight="1" x14ac:dyDescent="0.25">
      <c r="A29" s="21" t="s">
        <v>980</v>
      </c>
      <c r="B29" s="21" t="s">
        <v>880</v>
      </c>
      <c r="C29" s="22">
        <v>37.1860832702857</v>
      </c>
      <c r="D29" s="22">
        <v>-116.51904566645401</v>
      </c>
      <c r="E29" s="23">
        <v>5365</v>
      </c>
      <c r="F29" s="23">
        <v>2111</v>
      </c>
      <c r="G29" s="23" t="s">
        <v>281</v>
      </c>
      <c r="H29" s="23">
        <v>4178</v>
      </c>
      <c r="I29" s="24">
        <f t="shared" si="0"/>
        <v>1187</v>
      </c>
      <c r="J29" s="25">
        <v>2613</v>
      </c>
      <c r="K29" s="25">
        <v>2111</v>
      </c>
      <c r="L29" s="26">
        <f t="shared" si="1"/>
        <v>2752</v>
      </c>
      <c r="M29" s="26">
        <f t="shared" si="2"/>
        <v>3254</v>
      </c>
      <c r="N29" s="27" t="s">
        <v>980</v>
      </c>
      <c r="O29" s="27" t="s">
        <v>880</v>
      </c>
      <c r="P29" s="27">
        <v>2752</v>
      </c>
      <c r="Q29" s="26">
        <f t="shared" si="3"/>
        <v>2752</v>
      </c>
      <c r="R29" s="26">
        <v>3254</v>
      </c>
      <c r="S29" s="28">
        <v>41682.409722222219</v>
      </c>
      <c r="T29" s="28">
        <v>41688.447916666664</v>
      </c>
      <c r="U29" s="27" t="s">
        <v>338</v>
      </c>
      <c r="V29" s="27">
        <v>39</v>
      </c>
      <c r="W29" s="27" t="s">
        <v>283</v>
      </c>
      <c r="X29" s="27">
        <v>20</v>
      </c>
      <c r="Y29" s="27" t="s">
        <v>284</v>
      </c>
      <c r="Z29" s="27" t="s">
        <v>990</v>
      </c>
      <c r="AA29" s="29" t="s">
        <v>286</v>
      </c>
    </row>
    <row r="30" spans="1:27" ht="15" customHeight="1" x14ac:dyDescent="0.25">
      <c r="A30" s="21" t="s">
        <v>979</v>
      </c>
      <c r="B30" s="21" t="s">
        <v>878</v>
      </c>
      <c r="C30" s="22">
        <v>37.1860832702857</v>
      </c>
      <c r="D30" s="22">
        <v>-116.51904566645401</v>
      </c>
      <c r="E30" s="23">
        <v>5365</v>
      </c>
      <c r="F30" s="23">
        <v>2111</v>
      </c>
      <c r="G30" s="23" t="s">
        <v>281</v>
      </c>
      <c r="H30" s="23">
        <v>4177</v>
      </c>
      <c r="I30" s="24">
        <f t="shared" si="0"/>
        <v>1188</v>
      </c>
      <c r="J30" s="25">
        <v>3257</v>
      </c>
      <c r="K30" s="25">
        <v>2943</v>
      </c>
      <c r="L30" s="26">
        <f t="shared" si="1"/>
        <v>2108</v>
      </c>
      <c r="M30" s="26">
        <f t="shared" si="2"/>
        <v>2422</v>
      </c>
      <c r="N30" s="27" t="s">
        <v>979</v>
      </c>
      <c r="O30" s="27" t="s">
        <v>878</v>
      </c>
      <c r="P30" s="27">
        <v>2108</v>
      </c>
      <c r="Q30" s="26">
        <f t="shared" si="3"/>
        <v>2108</v>
      </c>
      <c r="R30" s="26">
        <v>2422</v>
      </c>
      <c r="S30" s="28">
        <v>41646.333333333336</v>
      </c>
      <c r="T30" s="28">
        <v>41646.708333333336</v>
      </c>
      <c r="U30" s="27" t="s">
        <v>996</v>
      </c>
      <c r="V30" s="27">
        <v>20</v>
      </c>
      <c r="W30" s="27" t="s">
        <v>283</v>
      </c>
      <c r="X30" s="27">
        <v>8</v>
      </c>
      <c r="Y30" s="27" t="s">
        <v>284</v>
      </c>
      <c r="Z30" s="27" t="s">
        <v>990</v>
      </c>
      <c r="AA30" s="29" t="s">
        <v>286</v>
      </c>
    </row>
    <row r="31" spans="1:27" ht="15" customHeight="1" x14ac:dyDescent="0.25">
      <c r="A31" s="21" t="s">
        <v>938</v>
      </c>
      <c r="B31" s="21" t="s">
        <v>862</v>
      </c>
      <c r="C31" s="22">
        <v>37.1860832702857</v>
      </c>
      <c r="D31" s="22">
        <v>-116.51904566645401</v>
      </c>
      <c r="E31" s="23">
        <v>5365</v>
      </c>
      <c r="F31" s="23">
        <v>2111</v>
      </c>
      <c r="G31" s="23" t="s">
        <v>281</v>
      </c>
      <c r="H31" s="23">
        <v>4174</v>
      </c>
      <c r="I31" s="24">
        <f t="shared" si="0"/>
        <v>1191</v>
      </c>
      <c r="J31" s="25">
        <v>4174</v>
      </c>
      <c r="K31" s="25">
        <v>3597</v>
      </c>
      <c r="L31" s="26">
        <f t="shared" si="1"/>
        <v>1191</v>
      </c>
      <c r="M31" s="26">
        <f t="shared" si="2"/>
        <v>1768</v>
      </c>
      <c r="N31" s="27" t="s">
        <v>938</v>
      </c>
      <c r="O31" s="27" t="s">
        <v>862</v>
      </c>
      <c r="P31" s="27">
        <v>1191</v>
      </c>
      <c r="Q31" s="26">
        <f t="shared" si="3"/>
        <v>1191</v>
      </c>
      <c r="R31" s="26">
        <v>1768</v>
      </c>
      <c r="S31" s="28">
        <v>41568.4921875</v>
      </c>
      <c r="T31" s="28">
        <v>41575.961805555555</v>
      </c>
      <c r="U31" s="27" t="s">
        <v>338</v>
      </c>
      <c r="V31" s="27">
        <v>3100</v>
      </c>
      <c r="W31" s="27" t="s">
        <v>283</v>
      </c>
      <c r="X31" s="27">
        <v>123</v>
      </c>
      <c r="Y31" s="27" t="s">
        <v>284</v>
      </c>
      <c r="Z31" s="27" t="s">
        <v>990</v>
      </c>
      <c r="AA31" s="29" t="s">
        <v>286</v>
      </c>
    </row>
    <row r="32" spans="1:27" ht="15" customHeight="1" x14ac:dyDescent="0.25">
      <c r="A32" s="21" t="s">
        <v>913</v>
      </c>
      <c r="B32" s="21" t="s">
        <v>912</v>
      </c>
      <c r="C32" s="22">
        <v>36.881335077721197</v>
      </c>
      <c r="D32" s="22">
        <v>-116.753114791896</v>
      </c>
      <c r="E32" s="23">
        <v>3180</v>
      </c>
      <c r="F32" s="23">
        <v>3060</v>
      </c>
      <c r="G32" s="23" t="s">
        <v>281</v>
      </c>
      <c r="H32" s="23">
        <v>3161</v>
      </c>
      <c r="I32" s="24">
        <f t="shared" si="0"/>
        <v>19</v>
      </c>
      <c r="J32" s="25">
        <v>3180</v>
      </c>
      <c r="K32" s="25">
        <v>3060</v>
      </c>
      <c r="L32" s="26">
        <f t="shared" si="1"/>
        <v>0</v>
      </c>
      <c r="M32" s="26">
        <f t="shared" si="2"/>
        <v>120</v>
      </c>
      <c r="N32" s="27" t="s">
        <v>913</v>
      </c>
      <c r="O32" s="27" t="s">
        <v>912</v>
      </c>
      <c r="P32" s="27">
        <v>0</v>
      </c>
      <c r="Q32" s="26">
        <f t="shared" si="3"/>
        <v>19</v>
      </c>
      <c r="R32" s="26">
        <v>120</v>
      </c>
      <c r="S32" s="28">
        <v>26222</v>
      </c>
      <c r="T32" s="28">
        <v>26222.666666666668</v>
      </c>
      <c r="U32" s="27" t="s">
        <v>989</v>
      </c>
      <c r="V32" s="27">
        <v>864</v>
      </c>
      <c r="W32" s="27" t="s">
        <v>283</v>
      </c>
      <c r="X32" s="27">
        <v>240</v>
      </c>
      <c r="Y32" s="27" t="s">
        <v>284</v>
      </c>
      <c r="Z32" s="27" t="s">
        <v>990</v>
      </c>
      <c r="AA32" s="29" t="s">
        <v>286</v>
      </c>
    </row>
    <row r="33" spans="1:27" ht="15" customHeight="1" x14ac:dyDescent="0.25">
      <c r="A33" s="21" t="s">
        <v>997</v>
      </c>
      <c r="B33" s="21" t="s">
        <v>998</v>
      </c>
      <c r="C33" s="22">
        <v>37.280209885364698</v>
      </c>
      <c r="D33" s="22">
        <v>-116.40678229048299</v>
      </c>
      <c r="E33" s="23">
        <v>6558</v>
      </c>
      <c r="F33" s="23">
        <v>-1300</v>
      </c>
      <c r="G33" s="23" t="s">
        <v>281</v>
      </c>
      <c r="H33" s="23">
        <v>4459</v>
      </c>
      <c r="I33" s="24">
        <f t="shared" si="0"/>
        <v>2099</v>
      </c>
      <c r="J33" s="25">
        <v>-985</v>
      </c>
      <c r="K33" s="25">
        <v>-1300</v>
      </c>
      <c r="L33" s="26">
        <f t="shared" si="1"/>
        <v>7543</v>
      </c>
      <c r="M33" s="26">
        <f t="shared" si="2"/>
        <v>7858</v>
      </c>
      <c r="N33" s="27" t="s">
        <v>999</v>
      </c>
      <c r="O33" s="27" t="s">
        <v>1000</v>
      </c>
      <c r="P33" s="27">
        <v>12</v>
      </c>
      <c r="Q33" s="26">
        <f t="shared" si="3"/>
        <v>2099</v>
      </c>
      <c r="R33" s="26">
        <v>3855</v>
      </c>
      <c r="S33" s="28">
        <v>23138.378472222223</v>
      </c>
      <c r="T33" s="28">
        <v>23139.341666666667</v>
      </c>
      <c r="U33" s="27" t="s">
        <v>289</v>
      </c>
      <c r="V33" s="27">
        <v>0.4</v>
      </c>
      <c r="W33" s="27" t="s">
        <v>283</v>
      </c>
      <c r="X33" s="27">
        <v>139.64999999999998</v>
      </c>
      <c r="Y33" s="27" t="s">
        <v>290</v>
      </c>
      <c r="Z33" s="27" t="s">
        <v>990</v>
      </c>
      <c r="AA33" s="29" t="s">
        <v>286</v>
      </c>
    </row>
    <row r="34" spans="1:27" ht="15" customHeight="1" x14ac:dyDescent="0.25">
      <c r="A34" s="21" t="s">
        <v>997</v>
      </c>
      <c r="B34" s="21" t="s">
        <v>998</v>
      </c>
      <c r="C34" s="22">
        <v>37.280209885364698</v>
      </c>
      <c r="D34" s="22">
        <v>-116.40678229048299</v>
      </c>
      <c r="E34" s="23">
        <v>6558</v>
      </c>
      <c r="F34" s="23">
        <v>-1300</v>
      </c>
      <c r="G34" s="23" t="s">
        <v>281</v>
      </c>
      <c r="H34" s="23">
        <v>4459</v>
      </c>
      <c r="I34" s="24">
        <f t="shared" si="0"/>
        <v>2099</v>
      </c>
      <c r="J34" s="25">
        <v>-985</v>
      </c>
      <c r="K34" s="25">
        <v>-1300</v>
      </c>
      <c r="L34" s="26">
        <f t="shared" si="1"/>
        <v>7543</v>
      </c>
      <c r="M34" s="26">
        <f t="shared" si="2"/>
        <v>7858</v>
      </c>
      <c r="N34" s="27" t="s">
        <v>931</v>
      </c>
      <c r="O34" s="27" t="s">
        <v>906</v>
      </c>
      <c r="P34" s="27">
        <v>5116</v>
      </c>
      <c r="Q34" s="26">
        <f t="shared" si="3"/>
        <v>5116</v>
      </c>
      <c r="R34" s="26">
        <v>7020</v>
      </c>
      <c r="S34" s="28">
        <v>23169.418055555554</v>
      </c>
      <c r="T34" s="28">
        <v>23169.550694444446</v>
      </c>
      <c r="U34" s="27" t="s">
        <v>289</v>
      </c>
      <c r="V34" s="27">
        <v>3</v>
      </c>
      <c r="W34" s="27" t="s">
        <v>283</v>
      </c>
      <c r="X34" s="27">
        <v>716.7</v>
      </c>
      <c r="Y34" s="27" t="s">
        <v>290</v>
      </c>
      <c r="Z34" s="27" t="s">
        <v>990</v>
      </c>
      <c r="AA34" s="29" t="s">
        <v>286</v>
      </c>
    </row>
    <row r="35" spans="1:27" ht="15" customHeight="1" x14ac:dyDescent="0.25">
      <c r="A35" s="21" t="s">
        <v>997</v>
      </c>
      <c r="B35" s="21" t="s">
        <v>998</v>
      </c>
      <c r="C35" s="22">
        <v>37.280209885364698</v>
      </c>
      <c r="D35" s="22">
        <v>-116.40678229048299</v>
      </c>
      <c r="E35" s="23">
        <v>6558</v>
      </c>
      <c r="F35" s="23">
        <v>-1300</v>
      </c>
      <c r="G35" s="23" t="s">
        <v>281</v>
      </c>
      <c r="H35" s="23">
        <v>4459</v>
      </c>
      <c r="I35" s="24">
        <f t="shared" si="0"/>
        <v>2099</v>
      </c>
      <c r="J35" s="25">
        <v>-985</v>
      </c>
      <c r="K35" s="25">
        <v>-1300</v>
      </c>
      <c r="L35" s="26">
        <f t="shared" si="1"/>
        <v>7543</v>
      </c>
      <c r="M35" s="26">
        <f t="shared" si="2"/>
        <v>7858</v>
      </c>
      <c r="N35" s="27" t="s">
        <v>958</v>
      </c>
      <c r="O35" s="27" t="s">
        <v>840</v>
      </c>
      <c r="P35" s="27">
        <v>76</v>
      </c>
      <c r="Q35" s="26">
        <f t="shared" si="3"/>
        <v>2099</v>
      </c>
      <c r="R35" s="26">
        <v>5100</v>
      </c>
      <c r="S35" s="28">
        <v>23168.691666666666</v>
      </c>
      <c r="T35" s="28">
        <v>23169.013888888891</v>
      </c>
      <c r="U35" s="27" t="s">
        <v>289</v>
      </c>
      <c r="V35" s="27">
        <v>0.4</v>
      </c>
      <c r="W35" s="27" t="s">
        <v>283</v>
      </c>
      <c r="X35" s="27">
        <v>113.14999999999998</v>
      </c>
      <c r="Y35" s="27" t="s">
        <v>290</v>
      </c>
      <c r="Z35" s="27" t="s">
        <v>990</v>
      </c>
      <c r="AA35" s="29" t="s">
        <v>286</v>
      </c>
    </row>
    <row r="36" spans="1:27" ht="15" customHeight="1" x14ac:dyDescent="0.25">
      <c r="A36" s="21" t="s">
        <v>1001</v>
      </c>
      <c r="B36" s="21" t="s">
        <v>1002</v>
      </c>
      <c r="C36" s="22">
        <v>37.344936891777799</v>
      </c>
      <c r="D36" s="22">
        <v>-116.56897919427</v>
      </c>
      <c r="E36" s="23">
        <v>5592</v>
      </c>
      <c r="F36" s="23">
        <v>-3196</v>
      </c>
      <c r="G36" s="23" t="s">
        <v>281</v>
      </c>
      <c r="H36" s="23">
        <v>4733</v>
      </c>
      <c r="I36" s="24">
        <f t="shared" si="0"/>
        <v>859</v>
      </c>
      <c r="J36" s="25">
        <v>3086</v>
      </c>
      <c r="K36" s="25">
        <v>-3196</v>
      </c>
      <c r="L36" s="26">
        <f t="shared" si="1"/>
        <v>2506</v>
      </c>
      <c r="M36" s="26">
        <f t="shared" si="2"/>
        <v>8788</v>
      </c>
      <c r="N36" s="27" t="s">
        <v>1001</v>
      </c>
      <c r="O36" s="27" t="s">
        <v>1002</v>
      </c>
      <c r="P36" s="27">
        <v>2506</v>
      </c>
      <c r="Q36" s="26">
        <f t="shared" si="3"/>
        <v>2506</v>
      </c>
      <c r="R36" s="26">
        <v>8788</v>
      </c>
      <c r="S36" s="28">
        <v>34109.415277777778</v>
      </c>
      <c r="T36" s="28">
        <v>34772.404861111114</v>
      </c>
      <c r="U36" s="27" t="s">
        <v>289</v>
      </c>
      <c r="V36" s="27">
        <v>4.5000000000000005E-3</v>
      </c>
      <c r="W36" s="27" t="s">
        <v>283</v>
      </c>
      <c r="X36" s="27">
        <v>7.6899999999999977</v>
      </c>
      <c r="Y36" s="27" t="s">
        <v>290</v>
      </c>
      <c r="Z36" s="27" t="s">
        <v>990</v>
      </c>
      <c r="AA36" s="29" t="s">
        <v>286</v>
      </c>
    </row>
    <row r="37" spans="1:27" ht="15" customHeight="1" x14ac:dyDescent="0.25">
      <c r="A37" s="21" t="s">
        <v>1001</v>
      </c>
      <c r="B37" s="21" t="s">
        <v>1002</v>
      </c>
      <c r="C37" s="22">
        <v>37.344936891777799</v>
      </c>
      <c r="D37" s="22">
        <v>-116.56897919427</v>
      </c>
      <c r="E37" s="23">
        <v>5592</v>
      </c>
      <c r="F37" s="23">
        <v>-3196</v>
      </c>
      <c r="G37" s="23" t="s">
        <v>281</v>
      </c>
      <c r="H37" s="23">
        <v>4733</v>
      </c>
      <c r="I37" s="24">
        <f t="shared" si="0"/>
        <v>859</v>
      </c>
      <c r="J37" s="25">
        <v>3086</v>
      </c>
      <c r="K37" s="25">
        <v>-3196</v>
      </c>
      <c r="L37" s="26">
        <f t="shared" si="1"/>
        <v>2506</v>
      </c>
      <c r="M37" s="26">
        <f t="shared" si="2"/>
        <v>8788</v>
      </c>
      <c r="N37" s="27" t="s">
        <v>963</v>
      </c>
      <c r="O37" s="27" t="s">
        <v>884</v>
      </c>
      <c r="P37" s="27">
        <v>2528</v>
      </c>
      <c r="Q37" s="26">
        <f t="shared" si="3"/>
        <v>2528</v>
      </c>
      <c r="R37" s="26">
        <v>2726</v>
      </c>
      <c r="S37" s="28">
        <v>23572.945138888899</v>
      </c>
      <c r="T37" s="28">
        <v>23573.007638888899</v>
      </c>
      <c r="U37" s="27" t="s">
        <v>289</v>
      </c>
      <c r="V37" s="27">
        <v>0.86799999999999999</v>
      </c>
      <c r="W37" s="27" t="s">
        <v>283</v>
      </c>
      <c r="X37" s="27">
        <v>1426.6</v>
      </c>
      <c r="Y37" s="27" t="s">
        <v>290</v>
      </c>
      <c r="Z37" s="27" t="s">
        <v>990</v>
      </c>
      <c r="AA37" s="29" t="s">
        <v>286</v>
      </c>
    </row>
    <row r="38" spans="1:27" ht="15" customHeight="1" x14ac:dyDescent="0.25">
      <c r="A38" s="21" t="s">
        <v>1001</v>
      </c>
      <c r="B38" s="21" t="s">
        <v>1002</v>
      </c>
      <c r="C38" s="22">
        <v>37.344936891777799</v>
      </c>
      <c r="D38" s="22">
        <v>-116.56897919427</v>
      </c>
      <c r="E38" s="23">
        <v>5592</v>
      </c>
      <c r="F38" s="23">
        <v>-3196</v>
      </c>
      <c r="G38" s="23" t="s">
        <v>281</v>
      </c>
      <c r="H38" s="23">
        <v>4733</v>
      </c>
      <c r="I38" s="24">
        <f t="shared" si="0"/>
        <v>859</v>
      </c>
      <c r="J38" s="25">
        <v>3086</v>
      </c>
      <c r="K38" s="25">
        <v>-3196</v>
      </c>
      <c r="L38" s="26">
        <f t="shared" si="1"/>
        <v>2506</v>
      </c>
      <c r="M38" s="26">
        <f t="shared" si="2"/>
        <v>8788</v>
      </c>
      <c r="N38" s="27" t="s">
        <v>1003</v>
      </c>
      <c r="O38" s="27" t="s">
        <v>881</v>
      </c>
      <c r="P38" s="27">
        <v>2818</v>
      </c>
      <c r="Q38" s="26">
        <f t="shared" si="3"/>
        <v>2818</v>
      </c>
      <c r="R38" s="26">
        <v>3016</v>
      </c>
      <c r="S38" s="28">
        <v>23573.041666666701</v>
      </c>
      <c r="T38" s="28">
        <v>23573.0645833333</v>
      </c>
      <c r="U38" s="27" t="s">
        <v>289</v>
      </c>
      <c r="V38" s="27">
        <v>3.2399999999999998E-2</v>
      </c>
      <c r="W38" s="27" t="s">
        <v>319</v>
      </c>
      <c r="X38" s="27">
        <v>1378.1</v>
      </c>
      <c r="Y38" s="27" t="s">
        <v>290</v>
      </c>
      <c r="Z38" s="27" t="s">
        <v>990</v>
      </c>
      <c r="AA38" s="29" t="s">
        <v>286</v>
      </c>
    </row>
    <row r="39" spans="1:27" ht="15" customHeight="1" x14ac:dyDescent="0.25">
      <c r="A39" s="21" t="s">
        <v>1001</v>
      </c>
      <c r="B39" s="21" t="s">
        <v>1002</v>
      </c>
      <c r="C39" s="22">
        <v>37.344936891777799</v>
      </c>
      <c r="D39" s="22">
        <v>-116.56897919427</v>
      </c>
      <c r="E39" s="23">
        <v>5592</v>
      </c>
      <c r="F39" s="23">
        <v>-3196</v>
      </c>
      <c r="G39" s="23" t="s">
        <v>281</v>
      </c>
      <c r="H39" s="23">
        <v>4733</v>
      </c>
      <c r="I39" s="24">
        <f t="shared" si="0"/>
        <v>859</v>
      </c>
      <c r="J39" s="25">
        <v>3086</v>
      </c>
      <c r="K39" s="25">
        <v>-3196</v>
      </c>
      <c r="L39" s="26">
        <f t="shared" si="1"/>
        <v>2506</v>
      </c>
      <c r="M39" s="26">
        <f t="shared" si="2"/>
        <v>8788</v>
      </c>
      <c r="N39" s="27" t="s">
        <v>919</v>
      </c>
      <c r="O39" s="27" t="s">
        <v>886</v>
      </c>
      <c r="P39" s="27">
        <v>3168</v>
      </c>
      <c r="Q39" s="26">
        <f t="shared" si="3"/>
        <v>3168</v>
      </c>
      <c r="R39" s="26">
        <v>3366</v>
      </c>
      <c r="S39" s="28">
        <v>23573.159722222201</v>
      </c>
      <c r="T39" s="28">
        <v>23573.180555555598</v>
      </c>
      <c r="U39" s="27" t="s">
        <v>289</v>
      </c>
      <c r="V39" s="27">
        <v>1.7010000000000001E-2</v>
      </c>
      <c r="W39" s="27" t="s">
        <v>319</v>
      </c>
      <c r="X39" s="27">
        <v>1596.9</v>
      </c>
      <c r="Y39" s="27" t="s">
        <v>290</v>
      </c>
      <c r="Z39" s="27" t="s">
        <v>990</v>
      </c>
      <c r="AA39" s="29" t="s">
        <v>286</v>
      </c>
    </row>
    <row r="40" spans="1:27" ht="15" customHeight="1" x14ac:dyDescent="0.25">
      <c r="A40" s="21" t="s">
        <v>1001</v>
      </c>
      <c r="B40" s="21" t="s">
        <v>1002</v>
      </c>
      <c r="C40" s="22">
        <v>37.344936891777799</v>
      </c>
      <c r="D40" s="22">
        <v>-116.56897919427</v>
      </c>
      <c r="E40" s="23">
        <v>5592</v>
      </c>
      <c r="F40" s="23">
        <v>-3196</v>
      </c>
      <c r="G40" s="23" t="s">
        <v>281</v>
      </c>
      <c r="H40" s="23">
        <v>4733</v>
      </c>
      <c r="I40" s="24">
        <f t="shared" si="0"/>
        <v>859</v>
      </c>
      <c r="J40" s="25">
        <v>3086</v>
      </c>
      <c r="K40" s="25">
        <v>-3196</v>
      </c>
      <c r="L40" s="26">
        <f t="shared" si="1"/>
        <v>2506</v>
      </c>
      <c r="M40" s="26">
        <f t="shared" si="2"/>
        <v>8788</v>
      </c>
      <c r="N40" s="27" t="s">
        <v>923</v>
      </c>
      <c r="O40" s="27" t="s">
        <v>901</v>
      </c>
      <c r="P40" s="27">
        <v>3441</v>
      </c>
      <c r="Q40" s="26">
        <f t="shared" si="3"/>
        <v>3441</v>
      </c>
      <c r="R40" s="26">
        <v>3639</v>
      </c>
      <c r="S40" s="28">
        <v>23573.208333333299</v>
      </c>
      <c r="T40" s="28">
        <v>23573.333333333299</v>
      </c>
      <c r="U40" s="27" t="s">
        <v>289</v>
      </c>
      <c r="V40" s="27">
        <v>0.436</v>
      </c>
      <c r="W40" s="27" t="s">
        <v>283</v>
      </c>
      <c r="X40" s="27">
        <v>1200</v>
      </c>
      <c r="Y40" s="27" t="s">
        <v>290</v>
      </c>
      <c r="Z40" s="27" t="s">
        <v>990</v>
      </c>
      <c r="AA40" s="29" t="s">
        <v>286</v>
      </c>
    </row>
    <row r="41" spans="1:27" ht="15" customHeight="1" x14ac:dyDescent="0.25">
      <c r="A41" s="21" t="s">
        <v>1001</v>
      </c>
      <c r="B41" s="21" t="s">
        <v>1002</v>
      </c>
      <c r="C41" s="22">
        <v>37.344936891777799</v>
      </c>
      <c r="D41" s="22">
        <v>-116.56897919427</v>
      </c>
      <c r="E41" s="23">
        <v>5592</v>
      </c>
      <c r="F41" s="23">
        <v>-3196</v>
      </c>
      <c r="G41" s="23" t="s">
        <v>281</v>
      </c>
      <c r="H41" s="23">
        <v>4733</v>
      </c>
      <c r="I41" s="24">
        <f t="shared" si="0"/>
        <v>859</v>
      </c>
      <c r="J41" s="25">
        <v>3086</v>
      </c>
      <c r="K41" s="25">
        <v>-3196</v>
      </c>
      <c r="L41" s="26">
        <f t="shared" si="1"/>
        <v>2506</v>
      </c>
      <c r="M41" s="26">
        <f t="shared" si="2"/>
        <v>8788</v>
      </c>
      <c r="N41" s="27" t="s">
        <v>1004</v>
      </c>
      <c r="O41" s="27" t="s">
        <v>904</v>
      </c>
      <c r="P41" s="27">
        <v>3720</v>
      </c>
      <c r="Q41" s="26">
        <f t="shared" si="3"/>
        <v>3720</v>
      </c>
      <c r="R41" s="26">
        <v>3918</v>
      </c>
      <c r="S41" s="28">
        <v>23573.416666666701</v>
      </c>
      <c r="T41" s="28">
        <v>23573.4375</v>
      </c>
      <c r="U41" s="27" t="s">
        <v>289</v>
      </c>
      <c r="V41" s="27">
        <v>3.09E-2</v>
      </c>
      <c r="W41" s="27" t="s">
        <v>283</v>
      </c>
      <c r="X41" s="27">
        <v>1539.4</v>
      </c>
      <c r="Y41" s="27" t="s">
        <v>290</v>
      </c>
      <c r="Z41" s="27" t="s">
        <v>990</v>
      </c>
      <c r="AA41" s="29" t="s">
        <v>286</v>
      </c>
    </row>
    <row r="42" spans="1:27" ht="15" customHeight="1" x14ac:dyDescent="0.25">
      <c r="A42" s="21" t="s">
        <v>982</v>
      </c>
      <c r="B42" s="21" t="s">
        <v>970</v>
      </c>
      <c r="C42" s="22">
        <v>37.239020125751402</v>
      </c>
      <c r="D42" s="22">
        <v>-116.56107280468299</v>
      </c>
      <c r="E42" s="23">
        <v>5823</v>
      </c>
      <c r="F42" s="23">
        <v>2804</v>
      </c>
      <c r="G42" s="23" t="s">
        <v>281</v>
      </c>
      <c r="H42" s="23">
        <v>4365</v>
      </c>
      <c r="I42" s="24">
        <f t="shared" si="0"/>
        <v>1458</v>
      </c>
      <c r="J42" s="25">
        <v>4345</v>
      </c>
      <c r="K42" s="25">
        <v>2804</v>
      </c>
      <c r="L42" s="26">
        <f t="shared" si="1"/>
        <v>1478</v>
      </c>
      <c r="M42" s="26">
        <f t="shared" si="2"/>
        <v>3019</v>
      </c>
      <c r="N42" s="27" t="s">
        <v>968</v>
      </c>
      <c r="O42" s="27" t="s">
        <v>860</v>
      </c>
      <c r="P42" s="27">
        <v>1478</v>
      </c>
      <c r="Q42" s="26">
        <f t="shared" si="3"/>
        <v>1478</v>
      </c>
      <c r="R42" s="26">
        <v>1657</v>
      </c>
      <c r="S42" s="28">
        <v>32420.934699074074</v>
      </c>
      <c r="T42" s="28">
        <v>32420.945219907408</v>
      </c>
      <c r="U42" s="27" t="s">
        <v>289</v>
      </c>
      <c r="V42" s="27">
        <v>4</v>
      </c>
      <c r="W42" s="27" t="s">
        <v>283</v>
      </c>
      <c r="X42" s="27">
        <v>253</v>
      </c>
      <c r="Y42" s="27" t="s">
        <v>290</v>
      </c>
      <c r="Z42" s="27" t="s">
        <v>990</v>
      </c>
      <c r="AA42" s="29" t="s">
        <v>286</v>
      </c>
    </row>
    <row r="43" spans="1:27" ht="15" customHeight="1" x14ac:dyDescent="0.25">
      <c r="A43" s="21" t="s">
        <v>982</v>
      </c>
      <c r="B43" s="21" t="s">
        <v>970</v>
      </c>
      <c r="C43" s="22">
        <v>37.239020125751402</v>
      </c>
      <c r="D43" s="22">
        <v>-116.56107280468299</v>
      </c>
      <c r="E43" s="23">
        <v>5823</v>
      </c>
      <c r="F43" s="23">
        <v>2804</v>
      </c>
      <c r="G43" s="23" t="s">
        <v>281</v>
      </c>
      <c r="H43" s="23">
        <v>4365</v>
      </c>
      <c r="I43" s="24">
        <f t="shared" si="0"/>
        <v>1458</v>
      </c>
      <c r="J43" s="25">
        <v>4345</v>
      </c>
      <c r="K43" s="25">
        <v>2804</v>
      </c>
      <c r="L43" s="26">
        <f t="shared" si="1"/>
        <v>1478</v>
      </c>
      <c r="M43" s="26">
        <f t="shared" si="2"/>
        <v>3019</v>
      </c>
      <c r="N43" s="27" t="s">
        <v>921</v>
      </c>
      <c r="O43" s="27" t="s">
        <v>842</v>
      </c>
      <c r="P43" s="27">
        <v>1684</v>
      </c>
      <c r="Q43" s="26">
        <f t="shared" si="3"/>
        <v>1684</v>
      </c>
      <c r="R43" s="26">
        <v>1875</v>
      </c>
      <c r="S43" s="28">
        <v>32421.495196759261</v>
      </c>
      <c r="T43" s="28">
        <v>32421.651446759261</v>
      </c>
      <c r="U43" s="27" t="s">
        <v>289</v>
      </c>
      <c r="V43" s="27">
        <v>0.2</v>
      </c>
      <c r="W43" s="27" t="s">
        <v>283</v>
      </c>
      <c r="X43" s="27">
        <v>74</v>
      </c>
      <c r="Y43" s="27" t="s">
        <v>290</v>
      </c>
      <c r="Z43" s="27" t="s">
        <v>990</v>
      </c>
      <c r="AA43" s="29" t="s">
        <v>286</v>
      </c>
    </row>
    <row r="44" spans="1:27" ht="15" customHeight="1" x14ac:dyDescent="0.25">
      <c r="A44" s="21" t="s">
        <v>982</v>
      </c>
      <c r="B44" s="21" t="s">
        <v>970</v>
      </c>
      <c r="C44" s="22">
        <v>37.239020125751402</v>
      </c>
      <c r="D44" s="22">
        <v>-116.56107280468299</v>
      </c>
      <c r="E44" s="23">
        <v>5823</v>
      </c>
      <c r="F44" s="23">
        <v>2804</v>
      </c>
      <c r="G44" s="23" t="s">
        <v>281</v>
      </c>
      <c r="H44" s="23">
        <v>4365</v>
      </c>
      <c r="I44" s="24">
        <f t="shared" si="0"/>
        <v>1458</v>
      </c>
      <c r="J44" s="25">
        <v>4345</v>
      </c>
      <c r="K44" s="25">
        <v>2804</v>
      </c>
      <c r="L44" s="26">
        <f t="shared" si="1"/>
        <v>1478</v>
      </c>
      <c r="M44" s="26">
        <f t="shared" si="2"/>
        <v>3019</v>
      </c>
      <c r="N44" s="27" t="s">
        <v>1005</v>
      </c>
      <c r="O44" s="27" t="s">
        <v>837</v>
      </c>
      <c r="P44" s="27">
        <v>1760</v>
      </c>
      <c r="Q44" s="26">
        <f t="shared" si="3"/>
        <v>1760</v>
      </c>
      <c r="R44" s="26">
        <v>1933</v>
      </c>
      <c r="S44" s="28">
        <v>32436.650822916668</v>
      </c>
      <c r="T44" s="28">
        <v>32436.72013888889</v>
      </c>
      <c r="U44" s="27" t="s">
        <v>289</v>
      </c>
      <c r="V44" s="27">
        <v>3.0000000000000002E-2</v>
      </c>
      <c r="W44" s="27" t="s">
        <v>283</v>
      </c>
      <c r="X44" s="27">
        <v>155</v>
      </c>
      <c r="Y44" s="27" t="s">
        <v>290</v>
      </c>
      <c r="Z44" s="27" t="s">
        <v>990</v>
      </c>
      <c r="AA44" s="29" t="s">
        <v>286</v>
      </c>
    </row>
    <row r="45" spans="1:27" ht="15" customHeight="1" x14ac:dyDescent="0.25">
      <c r="A45" s="21" t="s">
        <v>982</v>
      </c>
      <c r="B45" s="21" t="s">
        <v>970</v>
      </c>
      <c r="C45" s="22">
        <v>37.239020125751402</v>
      </c>
      <c r="D45" s="22">
        <v>-116.56107280468299</v>
      </c>
      <c r="E45" s="23">
        <v>5823</v>
      </c>
      <c r="F45" s="23">
        <v>2804</v>
      </c>
      <c r="G45" s="23" t="s">
        <v>281</v>
      </c>
      <c r="H45" s="23">
        <v>4365</v>
      </c>
      <c r="I45" s="24">
        <f t="shared" si="0"/>
        <v>1458</v>
      </c>
      <c r="J45" s="25">
        <v>4345</v>
      </c>
      <c r="K45" s="25">
        <v>2804</v>
      </c>
      <c r="L45" s="26">
        <f t="shared" si="1"/>
        <v>1478</v>
      </c>
      <c r="M45" s="26">
        <f t="shared" si="2"/>
        <v>3019</v>
      </c>
      <c r="N45" s="27" t="s">
        <v>1006</v>
      </c>
      <c r="O45" s="27" t="s">
        <v>868</v>
      </c>
      <c r="P45" s="27">
        <v>1934</v>
      </c>
      <c r="Q45" s="26">
        <f t="shared" si="3"/>
        <v>1934</v>
      </c>
      <c r="R45" s="26">
        <v>2125</v>
      </c>
      <c r="S45" s="28">
        <v>32421.708461805556</v>
      </c>
      <c r="T45" s="28">
        <v>32421.713194444445</v>
      </c>
      <c r="U45" s="27" t="s">
        <v>289</v>
      </c>
      <c r="V45" s="27">
        <v>60</v>
      </c>
      <c r="W45" s="27" t="s">
        <v>283</v>
      </c>
      <c r="X45" s="27">
        <v>122</v>
      </c>
      <c r="Y45" s="27" t="s">
        <v>290</v>
      </c>
      <c r="Z45" s="27" t="s">
        <v>990</v>
      </c>
      <c r="AA45" s="29" t="s">
        <v>286</v>
      </c>
    </row>
    <row r="46" spans="1:27" ht="15" customHeight="1" x14ac:dyDescent="0.25">
      <c r="A46" s="21" t="s">
        <v>982</v>
      </c>
      <c r="B46" s="21" t="s">
        <v>970</v>
      </c>
      <c r="C46" s="22">
        <v>37.239020125751402</v>
      </c>
      <c r="D46" s="22">
        <v>-116.56107280468299</v>
      </c>
      <c r="E46" s="23">
        <v>5823</v>
      </c>
      <c r="F46" s="23">
        <v>2804</v>
      </c>
      <c r="G46" s="23" t="s">
        <v>281</v>
      </c>
      <c r="H46" s="23">
        <v>4365</v>
      </c>
      <c r="I46" s="24">
        <f t="shared" si="0"/>
        <v>1458</v>
      </c>
      <c r="J46" s="25">
        <v>4345</v>
      </c>
      <c r="K46" s="25">
        <v>2804</v>
      </c>
      <c r="L46" s="26">
        <f t="shared" si="1"/>
        <v>1478</v>
      </c>
      <c r="M46" s="26">
        <f t="shared" si="2"/>
        <v>3019</v>
      </c>
      <c r="N46" s="27" t="s">
        <v>953</v>
      </c>
      <c r="O46" s="27" t="s">
        <v>871</v>
      </c>
      <c r="P46" s="27">
        <v>2390</v>
      </c>
      <c r="Q46" s="26">
        <f t="shared" si="3"/>
        <v>2390</v>
      </c>
      <c r="R46" s="26">
        <v>2539</v>
      </c>
      <c r="S46" s="28">
        <v>32434.534826388888</v>
      </c>
      <c r="T46" s="28">
        <v>32434.833368055555</v>
      </c>
      <c r="U46" s="27" t="s">
        <v>289</v>
      </c>
      <c r="V46" s="27">
        <v>0.2</v>
      </c>
      <c r="W46" s="27" t="s">
        <v>283</v>
      </c>
      <c r="X46" s="27">
        <v>535</v>
      </c>
      <c r="Y46" s="27" t="s">
        <v>290</v>
      </c>
      <c r="Z46" s="27" t="s">
        <v>990</v>
      </c>
      <c r="AA46" s="29" t="s">
        <v>286</v>
      </c>
    </row>
    <row r="47" spans="1:27" ht="15" customHeight="1" x14ac:dyDescent="0.25">
      <c r="A47" s="21" t="s">
        <v>982</v>
      </c>
      <c r="B47" s="21" t="s">
        <v>970</v>
      </c>
      <c r="C47" s="22">
        <v>37.239020125751402</v>
      </c>
      <c r="D47" s="22">
        <v>-116.56107280468299</v>
      </c>
      <c r="E47" s="23">
        <v>5823</v>
      </c>
      <c r="F47" s="23">
        <v>2804</v>
      </c>
      <c r="G47" s="23" t="s">
        <v>281</v>
      </c>
      <c r="H47" s="23">
        <v>4365</v>
      </c>
      <c r="I47" s="24">
        <f t="shared" si="0"/>
        <v>1458</v>
      </c>
      <c r="J47" s="25">
        <v>4345</v>
      </c>
      <c r="K47" s="25">
        <v>2804</v>
      </c>
      <c r="L47" s="26">
        <f t="shared" si="1"/>
        <v>1478</v>
      </c>
      <c r="M47" s="26">
        <f t="shared" si="2"/>
        <v>3019</v>
      </c>
      <c r="N47" s="27" t="s">
        <v>1007</v>
      </c>
      <c r="O47" s="27" t="s">
        <v>873</v>
      </c>
      <c r="P47" s="27">
        <v>2552</v>
      </c>
      <c r="Q47" s="26">
        <f t="shared" si="3"/>
        <v>2552</v>
      </c>
      <c r="R47" s="26">
        <v>3019</v>
      </c>
      <c r="S47" s="28">
        <v>32433.585497685184</v>
      </c>
      <c r="T47" s="28">
        <v>32433.757743055554</v>
      </c>
      <c r="U47" s="27" t="s">
        <v>289</v>
      </c>
      <c r="V47" s="27">
        <v>0.6</v>
      </c>
      <c r="W47" s="27" t="s">
        <v>283</v>
      </c>
      <c r="X47" s="27">
        <v>187</v>
      </c>
      <c r="Y47" s="27" t="s">
        <v>290</v>
      </c>
      <c r="Z47" s="27" t="s">
        <v>990</v>
      </c>
      <c r="AA47" s="29" t="s">
        <v>286</v>
      </c>
    </row>
    <row r="48" spans="1:27" ht="15" customHeight="1" x14ac:dyDescent="0.25">
      <c r="A48" s="21" t="s">
        <v>982</v>
      </c>
      <c r="B48" s="21" t="s">
        <v>970</v>
      </c>
      <c r="C48" s="22">
        <v>37.239020125751402</v>
      </c>
      <c r="D48" s="22">
        <v>-116.56107280468299</v>
      </c>
      <c r="E48" s="23">
        <v>5823</v>
      </c>
      <c r="F48" s="23">
        <v>2804</v>
      </c>
      <c r="G48" s="23" t="s">
        <v>281</v>
      </c>
      <c r="H48" s="23">
        <v>4365</v>
      </c>
      <c r="I48" s="24">
        <f t="shared" si="0"/>
        <v>1458</v>
      </c>
      <c r="J48" s="25">
        <v>4345</v>
      </c>
      <c r="K48" s="25">
        <v>2804</v>
      </c>
      <c r="L48" s="26">
        <f t="shared" si="1"/>
        <v>1478</v>
      </c>
      <c r="M48" s="26">
        <f t="shared" si="2"/>
        <v>3019</v>
      </c>
      <c r="N48" s="27" t="s">
        <v>982</v>
      </c>
      <c r="O48" s="27" t="s">
        <v>970</v>
      </c>
      <c r="P48" s="27">
        <v>1473</v>
      </c>
      <c r="Q48" s="26">
        <f t="shared" si="3"/>
        <v>1473</v>
      </c>
      <c r="R48" s="26">
        <v>3019</v>
      </c>
      <c r="S48" s="28">
        <v>32412.666666666668</v>
      </c>
      <c r="T48" s="28">
        <v>32413.958333333332</v>
      </c>
      <c r="U48" s="27" t="s">
        <v>282</v>
      </c>
      <c r="V48" s="27">
        <v>600</v>
      </c>
      <c r="W48" s="27" t="s">
        <v>283</v>
      </c>
      <c r="X48" s="27">
        <v>169</v>
      </c>
      <c r="Y48" s="27" t="s">
        <v>284</v>
      </c>
      <c r="Z48" s="27" t="s">
        <v>990</v>
      </c>
      <c r="AA48" s="29" t="s">
        <v>286</v>
      </c>
    </row>
    <row r="49" spans="1:27" ht="15" customHeight="1" x14ac:dyDescent="0.25">
      <c r="A49" s="21" t="s">
        <v>909</v>
      </c>
      <c r="B49" s="21" t="s">
        <v>908</v>
      </c>
      <c r="C49" s="22">
        <v>37.032442701637798</v>
      </c>
      <c r="D49" s="22">
        <v>-116.75950693234201</v>
      </c>
      <c r="E49" s="23">
        <v>3870</v>
      </c>
      <c r="F49" s="23">
        <v>3750</v>
      </c>
      <c r="G49" s="23" t="s">
        <v>281</v>
      </c>
      <c r="H49" s="23">
        <v>3856</v>
      </c>
      <c r="I49" s="24">
        <f t="shared" si="0"/>
        <v>14</v>
      </c>
      <c r="J49" s="25">
        <v>3830</v>
      </c>
      <c r="K49" s="25">
        <v>3750</v>
      </c>
      <c r="L49" s="26">
        <f t="shared" si="1"/>
        <v>40</v>
      </c>
      <c r="M49" s="26">
        <f t="shared" si="2"/>
        <v>120</v>
      </c>
      <c r="N49" s="27" t="s">
        <v>909</v>
      </c>
      <c r="O49" s="27" t="s">
        <v>908</v>
      </c>
      <c r="P49" s="27">
        <v>40</v>
      </c>
      <c r="Q49" s="26">
        <f t="shared" si="3"/>
        <v>40</v>
      </c>
      <c r="R49" s="26">
        <v>120</v>
      </c>
      <c r="S49" s="28">
        <v>15067</v>
      </c>
      <c r="T49" s="28">
        <v>15067</v>
      </c>
      <c r="U49" s="27" t="s">
        <v>989</v>
      </c>
      <c r="V49" s="27">
        <v>343</v>
      </c>
      <c r="W49" s="27" t="s">
        <v>283</v>
      </c>
      <c r="X49" s="27">
        <v>20</v>
      </c>
      <c r="Y49" s="27" t="s">
        <v>284</v>
      </c>
      <c r="Z49" s="27" t="s">
        <v>990</v>
      </c>
      <c r="AA49" s="29" t="s">
        <v>286</v>
      </c>
    </row>
    <row r="50" spans="1:27" ht="15" customHeight="1" x14ac:dyDescent="0.25">
      <c r="A50" s="21" t="s">
        <v>915</v>
      </c>
      <c r="B50" s="21" t="s">
        <v>857</v>
      </c>
      <c r="C50" s="22">
        <v>37.228286446162102</v>
      </c>
      <c r="D50" s="22">
        <v>-116.216689329877</v>
      </c>
      <c r="E50" s="23">
        <v>6794</v>
      </c>
      <c r="F50" s="23">
        <v>5198</v>
      </c>
      <c r="G50" s="23" t="s">
        <v>281</v>
      </c>
      <c r="H50" s="23">
        <v>5863</v>
      </c>
      <c r="I50" s="24">
        <f t="shared" si="0"/>
        <v>931</v>
      </c>
      <c r="J50" s="25">
        <v>6782</v>
      </c>
      <c r="K50" s="25">
        <v>5314</v>
      </c>
      <c r="L50" s="26">
        <f t="shared" si="1"/>
        <v>12</v>
      </c>
      <c r="M50" s="26">
        <f t="shared" si="2"/>
        <v>1480</v>
      </c>
      <c r="N50" s="27" t="s">
        <v>915</v>
      </c>
      <c r="O50" s="27" t="s">
        <v>857</v>
      </c>
      <c r="P50" s="27">
        <v>12</v>
      </c>
      <c r="Q50" s="26">
        <f t="shared" si="3"/>
        <v>931</v>
      </c>
      <c r="R50" s="26">
        <v>1596</v>
      </c>
      <c r="S50" s="28">
        <v>38949.85</v>
      </c>
      <c r="T50" s="28">
        <v>38970.07</v>
      </c>
      <c r="U50" s="27" t="s">
        <v>289</v>
      </c>
      <c r="V50" s="27">
        <v>4</v>
      </c>
      <c r="W50" s="27" t="s">
        <v>283</v>
      </c>
      <c r="X50" s="27">
        <v>316.62800000000016</v>
      </c>
      <c r="Y50" s="27" t="s">
        <v>290</v>
      </c>
      <c r="Z50" s="27" t="s">
        <v>990</v>
      </c>
      <c r="AA50" s="29" t="s">
        <v>286</v>
      </c>
    </row>
    <row r="51" spans="1:27" ht="15" customHeight="1" x14ac:dyDescent="0.25">
      <c r="A51" s="21" t="s">
        <v>959</v>
      </c>
      <c r="B51" s="21" t="s">
        <v>1008</v>
      </c>
      <c r="C51" s="22">
        <v>37.253350739528202</v>
      </c>
      <c r="D51" s="22">
        <v>-116.326092213447</v>
      </c>
      <c r="E51" s="23">
        <v>6928</v>
      </c>
      <c r="F51" s="23">
        <v>4678</v>
      </c>
      <c r="G51" s="23" t="s">
        <v>281</v>
      </c>
      <c r="H51" s="23">
        <v>4905</v>
      </c>
      <c r="I51" s="24">
        <f t="shared" si="0"/>
        <v>2023</v>
      </c>
      <c r="J51" s="25">
        <v>6870</v>
      </c>
      <c r="K51" s="25">
        <v>4678</v>
      </c>
      <c r="L51" s="26">
        <f t="shared" si="1"/>
        <v>58</v>
      </c>
      <c r="M51" s="26">
        <f t="shared" si="2"/>
        <v>2250</v>
      </c>
      <c r="N51" s="27" t="s">
        <v>959</v>
      </c>
      <c r="O51" s="27" t="s">
        <v>853</v>
      </c>
      <c r="P51" s="27">
        <v>58</v>
      </c>
      <c r="Q51" s="26">
        <f t="shared" si="3"/>
        <v>2023</v>
      </c>
      <c r="R51" s="26">
        <v>2250</v>
      </c>
      <c r="S51" s="28">
        <v>29177</v>
      </c>
      <c r="T51" s="28">
        <v>29257</v>
      </c>
      <c r="U51" s="27" t="s">
        <v>289</v>
      </c>
      <c r="V51" s="27">
        <v>0.4</v>
      </c>
      <c r="W51" s="27" t="s">
        <v>283</v>
      </c>
      <c r="X51" s="27">
        <v>150</v>
      </c>
      <c r="Y51" s="27" t="s">
        <v>290</v>
      </c>
      <c r="Z51" s="27" t="s">
        <v>990</v>
      </c>
      <c r="AA51" s="29" t="s">
        <v>286</v>
      </c>
    </row>
    <row r="52" spans="1:27" ht="15" customHeight="1" x14ac:dyDescent="0.25">
      <c r="A52" s="21" t="s">
        <v>1009</v>
      </c>
      <c r="B52" s="21" t="s">
        <v>1010</v>
      </c>
      <c r="C52" s="22">
        <v>37.275027373535899</v>
      </c>
      <c r="D52" s="22">
        <v>-116.37085546967501</v>
      </c>
      <c r="E52" s="23">
        <v>6761</v>
      </c>
      <c r="F52" s="23">
        <v>3948</v>
      </c>
      <c r="G52" s="23" t="s">
        <v>281</v>
      </c>
      <c r="H52" s="23">
        <v>4569</v>
      </c>
      <c r="I52" s="24">
        <f t="shared" si="0"/>
        <v>2192</v>
      </c>
      <c r="J52" s="25">
        <v>6749</v>
      </c>
      <c r="K52" s="25">
        <v>3948</v>
      </c>
      <c r="L52" s="26">
        <f t="shared" si="1"/>
        <v>12</v>
      </c>
      <c r="M52" s="26">
        <f t="shared" si="2"/>
        <v>2813</v>
      </c>
      <c r="N52" s="27" t="s">
        <v>961</v>
      </c>
      <c r="O52" s="27" t="s">
        <v>867</v>
      </c>
      <c r="P52" s="27">
        <v>2966</v>
      </c>
      <c r="Q52" s="26">
        <f t="shared" si="3"/>
        <v>2966</v>
      </c>
      <c r="R52" s="26">
        <v>3164</v>
      </c>
      <c r="S52" s="28">
        <v>23610.058333333302</v>
      </c>
      <c r="T52" s="28">
        <v>23610.088888888899</v>
      </c>
      <c r="U52" s="27" t="s">
        <v>289</v>
      </c>
      <c r="V52" s="27">
        <v>0.29599999999999999</v>
      </c>
      <c r="W52" s="27" t="s">
        <v>283</v>
      </c>
      <c r="X52" s="27">
        <v>2115.1999999999998</v>
      </c>
      <c r="Y52" s="27" t="s">
        <v>290</v>
      </c>
      <c r="Z52" s="27" t="s">
        <v>990</v>
      </c>
      <c r="AA52" s="29" t="s">
        <v>286</v>
      </c>
    </row>
    <row r="53" spans="1:27" ht="15" customHeight="1" x14ac:dyDescent="0.25">
      <c r="A53" s="21" t="s">
        <v>1009</v>
      </c>
      <c r="B53" s="21" t="s">
        <v>1010</v>
      </c>
      <c r="C53" s="22">
        <v>37.275027373535899</v>
      </c>
      <c r="D53" s="22">
        <v>-116.37085546967501</v>
      </c>
      <c r="E53" s="23">
        <v>6761</v>
      </c>
      <c r="F53" s="23">
        <v>3948</v>
      </c>
      <c r="G53" s="23" t="s">
        <v>281</v>
      </c>
      <c r="H53" s="23">
        <v>4569</v>
      </c>
      <c r="I53" s="24">
        <f t="shared" si="0"/>
        <v>2192</v>
      </c>
      <c r="J53" s="25">
        <v>6749</v>
      </c>
      <c r="K53" s="25">
        <v>3948</v>
      </c>
      <c r="L53" s="26">
        <f t="shared" si="1"/>
        <v>12</v>
      </c>
      <c r="M53" s="26">
        <f t="shared" si="2"/>
        <v>2813</v>
      </c>
      <c r="N53" s="27" t="s">
        <v>1011</v>
      </c>
      <c r="O53" s="27" t="s">
        <v>872</v>
      </c>
      <c r="P53" s="27">
        <v>3145</v>
      </c>
      <c r="Q53" s="26">
        <f t="shared" si="3"/>
        <v>3145</v>
      </c>
      <c r="R53" s="26">
        <v>3343</v>
      </c>
      <c r="S53" s="28">
        <v>23610.650694444401</v>
      </c>
      <c r="T53" s="28">
        <v>23610.702777777798</v>
      </c>
      <c r="U53" s="27" t="s">
        <v>289</v>
      </c>
      <c r="V53" s="27">
        <v>0.28800000000000003</v>
      </c>
      <c r="W53" s="27" t="s">
        <v>283</v>
      </c>
      <c r="X53" s="27">
        <v>2097.6</v>
      </c>
      <c r="Y53" s="27" t="s">
        <v>290</v>
      </c>
      <c r="Z53" s="27" t="s">
        <v>990</v>
      </c>
      <c r="AA53" s="29" t="s">
        <v>286</v>
      </c>
    </row>
    <row r="54" spans="1:27" ht="15" customHeight="1" x14ac:dyDescent="0.25">
      <c r="A54" s="21" t="s">
        <v>1009</v>
      </c>
      <c r="B54" s="21" t="s">
        <v>1010</v>
      </c>
      <c r="C54" s="22">
        <v>37.275027373535899</v>
      </c>
      <c r="D54" s="22">
        <v>-116.37085546967501</v>
      </c>
      <c r="E54" s="23">
        <v>6761</v>
      </c>
      <c r="F54" s="23">
        <v>3948</v>
      </c>
      <c r="G54" s="23" t="s">
        <v>281</v>
      </c>
      <c r="H54" s="23">
        <v>4569</v>
      </c>
      <c r="I54" s="24">
        <f t="shared" si="0"/>
        <v>2192</v>
      </c>
      <c r="J54" s="25">
        <v>6749</v>
      </c>
      <c r="K54" s="25">
        <v>3948</v>
      </c>
      <c r="L54" s="26">
        <f t="shared" si="1"/>
        <v>12</v>
      </c>
      <c r="M54" s="26">
        <f t="shared" si="2"/>
        <v>2813</v>
      </c>
      <c r="N54" s="27" t="s">
        <v>1012</v>
      </c>
      <c r="O54" s="27" t="s">
        <v>870</v>
      </c>
      <c r="P54" s="27">
        <v>3305</v>
      </c>
      <c r="Q54" s="26">
        <f t="shared" si="3"/>
        <v>3305</v>
      </c>
      <c r="R54" s="26">
        <v>3503</v>
      </c>
      <c r="S54" s="28">
        <v>23610.25</v>
      </c>
      <c r="T54" s="28">
        <v>23610.270833333299</v>
      </c>
      <c r="U54" s="27" t="s">
        <v>289</v>
      </c>
      <c r="V54" s="27">
        <v>7.3300000000000004E-2</v>
      </c>
      <c r="W54" s="27" t="s">
        <v>319</v>
      </c>
      <c r="X54" s="27">
        <v>2052.3000000000002</v>
      </c>
      <c r="Y54" s="27" t="s">
        <v>290</v>
      </c>
      <c r="Z54" s="27" t="s">
        <v>990</v>
      </c>
      <c r="AA54" s="29" t="s">
        <v>286</v>
      </c>
    </row>
    <row r="55" spans="1:27" ht="15" customHeight="1" x14ac:dyDescent="0.25">
      <c r="A55" s="21" t="s">
        <v>925</v>
      </c>
      <c r="B55" s="21" t="s">
        <v>1013</v>
      </c>
      <c r="C55" s="22">
        <v>37.252391197958097</v>
      </c>
      <c r="D55" s="22">
        <v>-116.37756449745</v>
      </c>
      <c r="E55" s="23">
        <v>6534</v>
      </c>
      <c r="F55" s="23">
        <v>4334</v>
      </c>
      <c r="G55" s="23" t="s">
        <v>281</v>
      </c>
      <c r="H55" s="23">
        <v>4457</v>
      </c>
      <c r="I55" s="24">
        <f t="shared" si="0"/>
        <v>2077</v>
      </c>
      <c r="J55" s="25">
        <v>6480</v>
      </c>
      <c r="K55" s="25">
        <v>4334</v>
      </c>
      <c r="L55" s="26">
        <f t="shared" si="1"/>
        <v>54</v>
      </c>
      <c r="M55" s="26">
        <f t="shared" si="2"/>
        <v>2200</v>
      </c>
      <c r="N55" s="27" t="s">
        <v>925</v>
      </c>
      <c r="O55" s="27" t="s">
        <v>856</v>
      </c>
      <c r="P55" s="27">
        <v>54</v>
      </c>
      <c r="Q55" s="26">
        <f t="shared" si="3"/>
        <v>2077</v>
      </c>
      <c r="R55" s="26">
        <v>2200</v>
      </c>
      <c r="S55" s="28">
        <v>31889</v>
      </c>
      <c r="T55" s="28">
        <v>31939</v>
      </c>
      <c r="U55" s="27" t="s">
        <v>289</v>
      </c>
      <c r="V55" s="27">
        <v>1.5</v>
      </c>
      <c r="W55" s="27" t="s">
        <v>283</v>
      </c>
      <c r="X55" s="27">
        <v>95</v>
      </c>
      <c r="Y55" s="27" t="s">
        <v>290</v>
      </c>
      <c r="Z55" s="27" t="s">
        <v>990</v>
      </c>
      <c r="AA55" s="29" t="s">
        <v>286</v>
      </c>
    </row>
    <row r="56" spans="1:27" ht="15" customHeight="1" x14ac:dyDescent="0.25">
      <c r="A56" s="21" t="s">
        <v>954</v>
      </c>
      <c r="B56" s="21" t="s">
        <v>1014</v>
      </c>
      <c r="C56" s="22">
        <v>37.2971036437009</v>
      </c>
      <c r="D56" s="22">
        <v>-116.307421334983</v>
      </c>
      <c r="E56" s="23">
        <v>6986</v>
      </c>
      <c r="F56" s="23">
        <v>4786</v>
      </c>
      <c r="G56" s="23" t="s">
        <v>318</v>
      </c>
      <c r="H56" s="23">
        <v>4816</v>
      </c>
      <c r="I56" s="24">
        <f t="shared" si="0"/>
        <v>2170</v>
      </c>
      <c r="J56" s="25">
        <v>6926</v>
      </c>
      <c r="K56" s="25">
        <v>4786</v>
      </c>
      <c r="L56" s="26">
        <f t="shared" si="1"/>
        <v>60</v>
      </c>
      <c r="M56" s="26">
        <f t="shared" si="2"/>
        <v>2200</v>
      </c>
      <c r="N56" s="27" t="s">
        <v>954</v>
      </c>
      <c r="O56" s="27" t="s">
        <v>854</v>
      </c>
      <c r="P56" s="27">
        <v>59</v>
      </c>
      <c r="Q56" s="26">
        <f t="shared" si="3"/>
        <v>2170</v>
      </c>
      <c r="R56" s="26">
        <v>2200</v>
      </c>
      <c r="S56" s="28">
        <v>32018</v>
      </c>
      <c r="T56" s="28">
        <v>32143</v>
      </c>
      <c r="U56" s="27" t="s">
        <v>289</v>
      </c>
      <c r="V56" s="27">
        <v>0.4</v>
      </c>
      <c r="W56" s="27" t="s">
        <v>283</v>
      </c>
      <c r="X56" s="27">
        <v>19</v>
      </c>
      <c r="Y56" s="27" t="s">
        <v>290</v>
      </c>
      <c r="Z56" s="27" t="s">
        <v>990</v>
      </c>
      <c r="AA56" s="29" t="s">
        <v>286</v>
      </c>
    </row>
    <row r="57" spans="1:27" ht="15" customHeight="1" x14ac:dyDescent="0.25">
      <c r="A57" s="21" t="s">
        <v>922</v>
      </c>
      <c r="B57" s="21" t="s">
        <v>1015</v>
      </c>
      <c r="C57" s="22">
        <v>37.275405518961797</v>
      </c>
      <c r="D57" s="22">
        <v>-116.35444348102401</v>
      </c>
      <c r="E57" s="23">
        <v>6712</v>
      </c>
      <c r="F57" s="23">
        <v>4556</v>
      </c>
      <c r="G57" s="23" t="s">
        <v>281</v>
      </c>
      <c r="H57" s="23">
        <v>4583</v>
      </c>
      <c r="I57" s="24">
        <f t="shared" si="0"/>
        <v>2129</v>
      </c>
      <c r="J57" s="25">
        <v>6653</v>
      </c>
      <c r="K57" s="25">
        <v>4556</v>
      </c>
      <c r="L57" s="26">
        <f t="shared" si="1"/>
        <v>59</v>
      </c>
      <c r="M57" s="26">
        <f t="shared" si="2"/>
        <v>2156</v>
      </c>
      <c r="N57" s="27" t="s">
        <v>922</v>
      </c>
      <c r="O57" s="27" t="s">
        <v>844</v>
      </c>
      <c r="P57" s="27">
        <v>59</v>
      </c>
      <c r="Q57" s="26">
        <f t="shared" si="3"/>
        <v>2129</v>
      </c>
      <c r="R57" s="26">
        <v>2156</v>
      </c>
      <c r="S57" s="28">
        <v>32133.420138888891</v>
      </c>
      <c r="T57" s="28">
        <v>32333.420138888891</v>
      </c>
      <c r="U57" s="27" t="s">
        <v>289</v>
      </c>
      <c r="V57" s="27">
        <v>0.12000000000000001</v>
      </c>
      <c r="W57" s="27" t="s">
        <v>283</v>
      </c>
      <c r="X57" s="27">
        <v>7.4000000000000909</v>
      </c>
      <c r="Y57" s="27" t="s">
        <v>290</v>
      </c>
      <c r="Z57" s="27" t="s">
        <v>990</v>
      </c>
      <c r="AA57" s="29" t="s">
        <v>286</v>
      </c>
    </row>
    <row r="58" spans="1:27" ht="15" customHeight="1" x14ac:dyDescent="0.25">
      <c r="A58" s="21" t="s">
        <v>977</v>
      </c>
      <c r="B58" s="21" t="s">
        <v>1016</v>
      </c>
      <c r="C58" s="22">
        <v>37.227363790306001</v>
      </c>
      <c r="D58" s="22">
        <v>-116.372127856907</v>
      </c>
      <c r="E58" s="23">
        <v>6753</v>
      </c>
      <c r="F58" s="23">
        <v>4623</v>
      </c>
      <c r="G58" s="23" t="s">
        <v>281</v>
      </c>
      <c r="H58" s="23">
        <v>4674</v>
      </c>
      <c r="I58" s="24">
        <f t="shared" si="0"/>
        <v>2079</v>
      </c>
      <c r="J58" s="25">
        <v>6674</v>
      </c>
      <c r="K58" s="25">
        <v>4623</v>
      </c>
      <c r="L58" s="26">
        <f t="shared" si="1"/>
        <v>79</v>
      </c>
      <c r="M58" s="26">
        <f t="shared" si="2"/>
        <v>2130</v>
      </c>
      <c r="N58" s="27" t="s">
        <v>977</v>
      </c>
      <c r="O58" s="27" t="s">
        <v>848</v>
      </c>
      <c r="P58" s="27">
        <v>79</v>
      </c>
      <c r="Q58" s="26">
        <f t="shared" si="3"/>
        <v>2079</v>
      </c>
      <c r="R58" s="26">
        <v>2130</v>
      </c>
      <c r="S58" s="28">
        <v>32493.447916666668</v>
      </c>
      <c r="T58" s="28">
        <v>32593.447916666668</v>
      </c>
      <c r="U58" s="27" t="s">
        <v>289</v>
      </c>
      <c r="V58" s="27">
        <v>0.3</v>
      </c>
      <c r="W58" s="27" t="s">
        <v>283</v>
      </c>
      <c r="X58" s="27">
        <v>25.599999999999909</v>
      </c>
      <c r="Y58" s="27" t="s">
        <v>290</v>
      </c>
      <c r="Z58" s="27" t="s">
        <v>990</v>
      </c>
      <c r="AA58" s="29" t="s">
        <v>286</v>
      </c>
    </row>
    <row r="59" spans="1:27" ht="15" customHeight="1" x14ac:dyDescent="0.25">
      <c r="A59" s="21" t="s">
        <v>951</v>
      </c>
      <c r="B59" s="21" t="s">
        <v>1017</v>
      </c>
      <c r="C59" s="22">
        <v>37.296028514460403</v>
      </c>
      <c r="D59" s="22">
        <v>-116.313785561692</v>
      </c>
      <c r="E59" s="23">
        <v>7037</v>
      </c>
      <c r="F59" s="23">
        <v>4857</v>
      </c>
      <c r="G59" s="23" t="s">
        <v>281</v>
      </c>
      <c r="H59" s="23">
        <v>4884</v>
      </c>
      <c r="I59" s="24">
        <f t="shared" si="0"/>
        <v>2153</v>
      </c>
      <c r="J59" s="25">
        <v>6967</v>
      </c>
      <c r="K59" s="25">
        <v>4857</v>
      </c>
      <c r="L59" s="26">
        <f t="shared" si="1"/>
        <v>70</v>
      </c>
      <c r="M59" s="26">
        <f t="shared" si="2"/>
        <v>2180</v>
      </c>
      <c r="N59" s="27" t="s">
        <v>951</v>
      </c>
      <c r="O59" s="27" t="s">
        <v>846</v>
      </c>
      <c r="P59" s="27">
        <v>70</v>
      </c>
      <c r="Q59" s="26">
        <f t="shared" si="3"/>
        <v>2153</v>
      </c>
      <c r="R59" s="26">
        <v>2180</v>
      </c>
      <c r="S59" s="28">
        <v>32766.420138888891</v>
      </c>
      <c r="T59" s="28">
        <v>32966.420138888891</v>
      </c>
      <c r="U59" s="27" t="s">
        <v>289</v>
      </c>
      <c r="V59" s="27">
        <v>0.15</v>
      </c>
      <c r="W59" s="27" t="s">
        <v>283</v>
      </c>
      <c r="X59" s="27">
        <v>14.199999999999818</v>
      </c>
      <c r="Y59" s="27" t="s">
        <v>290</v>
      </c>
      <c r="Z59" s="27" t="s">
        <v>990</v>
      </c>
      <c r="AA59" s="29" t="s">
        <v>286</v>
      </c>
    </row>
    <row r="60" spans="1:27" ht="15" customHeight="1" x14ac:dyDescent="0.25">
      <c r="A60" s="21" t="s">
        <v>926</v>
      </c>
      <c r="B60" s="21" t="s">
        <v>852</v>
      </c>
      <c r="C60" s="22">
        <v>37.230135959967498</v>
      </c>
      <c r="D60" s="22">
        <v>-116.373180724387</v>
      </c>
      <c r="E60" s="23">
        <v>6768</v>
      </c>
      <c r="F60" s="23">
        <v>4620</v>
      </c>
      <c r="G60" s="23" t="s">
        <v>281</v>
      </c>
      <c r="H60" s="23">
        <v>4682</v>
      </c>
      <c r="I60" s="24">
        <f t="shared" si="0"/>
        <v>2086</v>
      </c>
      <c r="J60" s="25">
        <v>6696</v>
      </c>
      <c r="K60" s="25">
        <v>4620</v>
      </c>
      <c r="L60" s="26">
        <f t="shared" si="1"/>
        <v>72</v>
      </c>
      <c r="M60" s="26">
        <f t="shared" si="2"/>
        <v>2148</v>
      </c>
      <c r="N60" s="27" t="s">
        <v>926</v>
      </c>
      <c r="O60" s="27" t="s">
        <v>852</v>
      </c>
      <c r="P60" s="27">
        <v>72</v>
      </c>
      <c r="Q60" s="26">
        <f t="shared" si="3"/>
        <v>2086</v>
      </c>
      <c r="R60" s="26">
        <v>2148</v>
      </c>
      <c r="S60" s="28">
        <v>33413.463888888888</v>
      </c>
      <c r="T60" s="28">
        <v>39413.463888888888</v>
      </c>
      <c r="U60" s="27" t="s">
        <v>289</v>
      </c>
      <c r="V60" s="27">
        <v>0.37</v>
      </c>
      <c r="W60" s="27" t="s">
        <v>319</v>
      </c>
      <c r="X60" s="27">
        <v>60.199999999999818</v>
      </c>
      <c r="Y60" s="27" t="s">
        <v>290</v>
      </c>
      <c r="Z60" s="27" t="s">
        <v>990</v>
      </c>
      <c r="AA60" s="29" t="s">
        <v>286</v>
      </c>
    </row>
    <row r="61" spans="1:27" ht="15" customHeight="1" x14ac:dyDescent="0.25">
      <c r="A61" s="21" t="s">
        <v>918</v>
      </c>
      <c r="B61" s="21" t="s">
        <v>838</v>
      </c>
      <c r="C61" s="22">
        <v>37.2931479783527</v>
      </c>
      <c r="D61" s="22">
        <v>-116.313799479696</v>
      </c>
      <c r="E61" s="23">
        <v>7034</v>
      </c>
      <c r="F61" s="23">
        <v>4881</v>
      </c>
      <c r="G61" s="23" t="s">
        <v>459</v>
      </c>
      <c r="H61" s="23">
        <v>4898</v>
      </c>
      <c r="I61" s="24">
        <f t="shared" si="0"/>
        <v>2136</v>
      </c>
      <c r="J61" s="25">
        <v>6978</v>
      </c>
      <c r="K61" s="25">
        <v>4885</v>
      </c>
      <c r="L61" s="26">
        <f t="shared" si="1"/>
        <v>56</v>
      </c>
      <c r="M61" s="26">
        <f t="shared" si="2"/>
        <v>2149</v>
      </c>
      <c r="N61" s="27" t="s">
        <v>918</v>
      </c>
      <c r="O61" s="27" t="s">
        <v>838</v>
      </c>
      <c r="P61" s="27">
        <v>57</v>
      </c>
      <c r="Q61" s="26">
        <f t="shared" si="3"/>
        <v>2136</v>
      </c>
      <c r="R61" s="26">
        <v>2153</v>
      </c>
      <c r="S61" s="28">
        <v>33835</v>
      </c>
      <c r="T61" s="28">
        <v>42835</v>
      </c>
      <c r="U61" s="27" t="s">
        <v>289</v>
      </c>
      <c r="V61" s="27">
        <v>2.7700000000000002E-2</v>
      </c>
      <c r="W61" s="27" t="s">
        <v>319</v>
      </c>
      <c r="X61" s="27">
        <v>14</v>
      </c>
      <c r="Y61" s="27" t="s">
        <v>290</v>
      </c>
      <c r="Z61" s="27" t="s">
        <v>990</v>
      </c>
      <c r="AA61" s="29" t="s">
        <v>286</v>
      </c>
    </row>
    <row r="62" spans="1:27" ht="15" customHeight="1" x14ac:dyDescent="0.25">
      <c r="A62" s="21" t="s">
        <v>279</v>
      </c>
      <c r="B62" s="21" t="s">
        <v>280</v>
      </c>
      <c r="C62" s="22">
        <v>37.3483529837115</v>
      </c>
      <c r="D62" s="22">
        <v>-116.322824362746</v>
      </c>
      <c r="E62" s="23">
        <v>6861</v>
      </c>
      <c r="F62" s="23">
        <v>-828</v>
      </c>
      <c r="G62" s="23" t="s">
        <v>281</v>
      </c>
      <c r="H62" s="23">
        <v>4684</v>
      </c>
      <c r="I62" s="24">
        <f t="shared" si="0"/>
        <v>2177</v>
      </c>
      <c r="J62" s="25">
        <v>4291</v>
      </c>
      <c r="K62" s="25">
        <v>-828</v>
      </c>
      <c r="L62" s="26">
        <f t="shared" si="1"/>
        <v>2570</v>
      </c>
      <c r="M62" s="26">
        <f t="shared" si="2"/>
        <v>7689</v>
      </c>
      <c r="N62" s="27" t="s">
        <v>279</v>
      </c>
      <c r="O62" s="27" t="s">
        <v>280</v>
      </c>
      <c r="P62" s="27">
        <v>2570</v>
      </c>
      <c r="Q62" s="26">
        <f t="shared" si="3"/>
        <v>2570</v>
      </c>
      <c r="R62" s="26">
        <v>7689</v>
      </c>
      <c r="S62" s="28">
        <v>23551.689583333333</v>
      </c>
      <c r="T62" s="28">
        <v>23552.613888888889</v>
      </c>
      <c r="U62" s="27" t="s">
        <v>282</v>
      </c>
      <c r="V62" s="27">
        <v>700</v>
      </c>
      <c r="W62" s="27" t="s">
        <v>283</v>
      </c>
      <c r="X62" s="27">
        <v>100.015539022795</v>
      </c>
      <c r="Y62" s="27" t="s">
        <v>284</v>
      </c>
      <c r="Z62" s="27" t="s">
        <v>285</v>
      </c>
      <c r="AA62" s="29" t="s">
        <v>286</v>
      </c>
    </row>
    <row r="63" spans="1:27" ht="15" customHeight="1" x14ac:dyDescent="0.25">
      <c r="A63" s="21" t="s">
        <v>287</v>
      </c>
      <c r="B63" s="21" t="s">
        <v>288</v>
      </c>
      <c r="C63" s="22">
        <v>37.3483529837115</v>
      </c>
      <c r="D63" s="22">
        <v>-116.322824362746</v>
      </c>
      <c r="E63" s="23">
        <v>6861</v>
      </c>
      <c r="F63" s="23">
        <v>2228</v>
      </c>
      <c r="G63" s="23" t="s">
        <v>281</v>
      </c>
      <c r="H63" s="23">
        <v>4682</v>
      </c>
      <c r="I63" s="24">
        <f t="shared" si="0"/>
        <v>2179</v>
      </c>
      <c r="J63" s="25">
        <v>6185</v>
      </c>
      <c r="K63" s="25">
        <v>2228</v>
      </c>
      <c r="L63" s="26">
        <f t="shared" si="1"/>
        <v>676</v>
      </c>
      <c r="M63" s="26">
        <f t="shared" si="2"/>
        <v>4633</v>
      </c>
      <c r="N63" s="27" t="s">
        <v>287</v>
      </c>
      <c r="O63" s="27" t="s">
        <v>288</v>
      </c>
      <c r="P63" s="27">
        <v>676</v>
      </c>
      <c r="Q63" s="26">
        <f t="shared" si="3"/>
        <v>2179</v>
      </c>
      <c r="R63" s="26">
        <v>4633</v>
      </c>
      <c r="S63" s="28">
        <v>23459.338888888888</v>
      </c>
      <c r="T63" s="28">
        <v>23459.345488888888</v>
      </c>
      <c r="U63" s="27" t="s">
        <v>289</v>
      </c>
      <c r="V63" s="27">
        <v>40</v>
      </c>
      <c r="W63" s="27" t="s">
        <v>283</v>
      </c>
      <c r="X63" s="27">
        <v>4.1000000000003638</v>
      </c>
      <c r="Y63" s="27" t="s">
        <v>290</v>
      </c>
      <c r="Z63" s="27" t="s">
        <v>291</v>
      </c>
      <c r="AA63" s="12">
        <v>1.9785000000000001</v>
      </c>
    </row>
    <row r="64" spans="1:27" ht="15" customHeight="1" x14ac:dyDescent="0.25">
      <c r="A64" s="21" t="s">
        <v>279</v>
      </c>
      <c r="B64" s="21" t="s">
        <v>280</v>
      </c>
      <c r="C64" s="22">
        <v>37.3483529837115</v>
      </c>
      <c r="D64" s="22">
        <v>-116.322824362746</v>
      </c>
      <c r="E64" s="23">
        <v>6861</v>
      </c>
      <c r="F64" s="23">
        <v>-828</v>
      </c>
      <c r="G64" s="23" t="s">
        <v>281</v>
      </c>
      <c r="H64" s="23">
        <v>4684</v>
      </c>
      <c r="I64" s="24">
        <f t="shared" si="0"/>
        <v>2177</v>
      </c>
      <c r="J64" s="25">
        <v>4291</v>
      </c>
      <c r="K64" s="25">
        <v>-828</v>
      </c>
      <c r="L64" s="26">
        <f t="shared" si="1"/>
        <v>2570</v>
      </c>
      <c r="M64" s="26">
        <f t="shared" si="2"/>
        <v>7689</v>
      </c>
      <c r="N64" s="27" t="s">
        <v>292</v>
      </c>
      <c r="O64" s="27" t="s">
        <v>293</v>
      </c>
      <c r="P64" s="27">
        <v>2198</v>
      </c>
      <c r="Q64" s="26">
        <f t="shared" si="3"/>
        <v>2198</v>
      </c>
      <c r="R64" s="26">
        <v>2396</v>
      </c>
      <c r="S64" s="28">
        <v>23462.621527777799</v>
      </c>
      <c r="T64" s="28">
        <v>23462.663194444402</v>
      </c>
      <c r="U64" s="27" t="s">
        <v>289</v>
      </c>
      <c r="V64" s="27">
        <v>0.997</v>
      </c>
      <c r="W64" s="27" t="s">
        <v>283</v>
      </c>
      <c r="X64" s="27">
        <v>2100</v>
      </c>
      <c r="Y64" s="27" t="s">
        <v>290</v>
      </c>
      <c r="Z64" s="27" t="s">
        <v>291</v>
      </c>
      <c r="AA64" s="12">
        <v>0.997</v>
      </c>
    </row>
    <row r="65" spans="1:27" ht="15" customHeight="1" x14ac:dyDescent="0.25">
      <c r="A65" s="21" t="s">
        <v>294</v>
      </c>
      <c r="B65" s="21" t="s">
        <v>295</v>
      </c>
      <c r="C65" s="22">
        <v>37.3483529837115</v>
      </c>
      <c r="D65" s="22">
        <v>-116.322824362746</v>
      </c>
      <c r="E65" s="23">
        <v>6861</v>
      </c>
      <c r="F65" s="23">
        <v>2228</v>
      </c>
      <c r="G65" s="23" t="s">
        <v>296</v>
      </c>
      <c r="H65" s="23">
        <v>4704</v>
      </c>
      <c r="I65" s="24">
        <f t="shared" si="0"/>
        <v>2157</v>
      </c>
      <c r="J65" s="25">
        <v>4499</v>
      </c>
      <c r="K65" s="25">
        <v>4301</v>
      </c>
      <c r="L65" s="26">
        <f t="shared" si="1"/>
        <v>2362</v>
      </c>
      <c r="M65" s="26">
        <f t="shared" si="2"/>
        <v>2560</v>
      </c>
      <c r="N65" s="27" t="s">
        <v>294</v>
      </c>
      <c r="O65" s="27" t="s">
        <v>295</v>
      </c>
      <c r="P65" s="27">
        <v>2362</v>
      </c>
      <c r="Q65" s="26">
        <f t="shared" si="3"/>
        <v>2362</v>
      </c>
      <c r="R65" s="26">
        <v>2560</v>
      </c>
      <c r="S65" s="28">
        <v>23460.331249999999</v>
      </c>
      <c r="T65" s="28">
        <v>23460.35125</v>
      </c>
      <c r="U65" s="27" t="s">
        <v>289</v>
      </c>
      <c r="V65" s="27">
        <v>8</v>
      </c>
      <c r="W65" s="27" t="s">
        <v>283</v>
      </c>
      <c r="X65" s="27">
        <v>642.20000000000005</v>
      </c>
      <c r="Y65" s="27" t="s">
        <v>290</v>
      </c>
      <c r="Z65" s="27" t="s">
        <v>291</v>
      </c>
      <c r="AA65" s="12">
        <v>8</v>
      </c>
    </row>
    <row r="66" spans="1:27" ht="15" customHeight="1" x14ac:dyDescent="0.25">
      <c r="A66" s="21" t="s">
        <v>297</v>
      </c>
      <c r="B66" s="21" t="s">
        <v>298</v>
      </c>
      <c r="C66" s="22">
        <v>37.3483529837115</v>
      </c>
      <c r="D66" s="22">
        <v>-116.322824362746</v>
      </c>
      <c r="E66" s="23">
        <v>6861</v>
      </c>
      <c r="F66" s="23">
        <v>2228</v>
      </c>
      <c r="G66" s="23" t="s">
        <v>281</v>
      </c>
      <c r="H66" s="23">
        <v>4683</v>
      </c>
      <c r="I66" s="24">
        <f t="shared" si="0"/>
        <v>2178</v>
      </c>
      <c r="J66" s="25">
        <v>4361</v>
      </c>
      <c r="K66" s="25">
        <v>4163</v>
      </c>
      <c r="L66" s="26">
        <f t="shared" si="1"/>
        <v>2500</v>
      </c>
      <c r="M66" s="26">
        <f t="shared" si="2"/>
        <v>2698</v>
      </c>
      <c r="N66" s="27" t="s">
        <v>297</v>
      </c>
      <c r="O66" s="27" t="s">
        <v>298</v>
      </c>
      <c r="P66" s="27">
        <v>2500</v>
      </c>
      <c r="Q66" s="26">
        <f t="shared" si="3"/>
        <v>2500</v>
      </c>
      <c r="R66" s="26">
        <v>2698</v>
      </c>
      <c r="S66" s="28">
        <v>23460.585416666665</v>
      </c>
      <c r="T66" s="28">
        <v>23460.593416666667</v>
      </c>
      <c r="U66" s="27" t="s">
        <v>289</v>
      </c>
      <c r="V66" s="27">
        <v>20</v>
      </c>
      <c r="W66" s="27" t="s">
        <v>283</v>
      </c>
      <c r="X66" s="27">
        <v>582.80000000000041</v>
      </c>
      <c r="Y66" s="27" t="s">
        <v>290</v>
      </c>
      <c r="Z66" s="27" t="s">
        <v>291</v>
      </c>
      <c r="AA66" s="12">
        <v>20</v>
      </c>
    </row>
    <row r="67" spans="1:27" ht="15" customHeight="1" x14ac:dyDescent="0.25">
      <c r="A67" s="21" t="s">
        <v>279</v>
      </c>
      <c r="B67" s="21" t="s">
        <v>280</v>
      </c>
      <c r="C67" s="22">
        <v>37.3483529837115</v>
      </c>
      <c r="D67" s="22">
        <v>-116.322824362746</v>
      </c>
      <c r="E67" s="23">
        <v>6861</v>
      </c>
      <c r="F67" s="23">
        <v>-828</v>
      </c>
      <c r="G67" s="23" t="s">
        <v>281</v>
      </c>
      <c r="H67" s="23">
        <v>4684</v>
      </c>
      <c r="I67" s="24">
        <f t="shared" si="0"/>
        <v>2177</v>
      </c>
      <c r="J67" s="25">
        <v>4291</v>
      </c>
      <c r="K67" s="25">
        <v>-828</v>
      </c>
      <c r="L67" s="26">
        <f t="shared" si="1"/>
        <v>2570</v>
      </c>
      <c r="M67" s="26">
        <f t="shared" si="2"/>
        <v>7689</v>
      </c>
      <c r="N67" s="27" t="s">
        <v>299</v>
      </c>
      <c r="O67" s="27" t="s">
        <v>300</v>
      </c>
      <c r="P67" s="27">
        <v>2694</v>
      </c>
      <c r="Q67" s="26">
        <f t="shared" si="3"/>
        <v>2694</v>
      </c>
      <c r="R67" s="26">
        <v>2892</v>
      </c>
      <c r="S67" s="28">
        <v>23460.719444444443</v>
      </c>
      <c r="T67" s="28">
        <v>23460.767444444442</v>
      </c>
      <c r="U67" s="27" t="s">
        <v>289</v>
      </c>
      <c r="V67" s="27">
        <v>4</v>
      </c>
      <c r="W67" s="27" t="s">
        <v>283</v>
      </c>
      <c r="X67" s="27">
        <v>1766.9500000000003</v>
      </c>
      <c r="Y67" s="27" t="s">
        <v>290</v>
      </c>
      <c r="Z67" s="27" t="s">
        <v>291</v>
      </c>
      <c r="AA67" s="12">
        <v>4</v>
      </c>
    </row>
    <row r="68" spans="1:27" ht="15" customHeight="1" x14ac:dyDescent="0.25">
      <c r="A68" s="21" t="s">
        <v>301</v>
      </c>
      <c r="B68" s="21" t="s">
        <v>302</v>
      </c>
      <c r="C68" s="22">
        <v>37.3483529837115</v>
      </c>
      <c r="D68" s="22">
        <v>-116.322824362746</v>
      </c>
      <c r="E68" s="23">
        <v>6861</v>
      </c>
      <c r="F68" s="23">
        <v>2228</v>
      </c>
      <c r="G68" s="23" t="s">
        <v>281</v>
      </c>
      <c r="H68" s="23">
        <v>4684</v>
      </c>
      <c r="I68" s="24">
        <f t="shared" si="0"/>
        <v>2177</v>
      </c>
      <c r="J68" s="25">
        <v>3977</v>
      </c>
      <c r="K68" s="25">
        <v>3779</v>
      </c>
      <c r="L68" s="26">
        <f t="shared" si="1"/>
        <v>2884</v>
      </c>
      <c r="M68" s="26">
        <f t="shared" si="2"/>
        <v>3082</v>
      </c>
      <c r="N68" s="27" t="s">
        <v>301</v>
      </c>
      <c r="O68" s="27" t="s">
        <v>302</v>
      </c>
      <c r="P68" s="27">
        <v>2884</v>
      </c>
      <c r="Q68" s="26">
        <f t="shared" si="3"/>
        <v>2884</v>
      </c>
      <c r="R68" s="26">
        <v>3082</v>
      </c>
      <c r="S68" s="28">
        <v>23460.819444444445</v>
      </c>
      <c r="T68" s="28">
        <v>23460.826044444446</v>
      </c>
      <c r="U68" s="27" t="s">
        <v>289</v>
      </c>
      <c r="V68" s="27">
        <v>30</v>
      </c>
      <c r="W68" s="27" t="s">
        <v>283</v>
      </c>
      <c r="X68" s="27">
        <v>641.30000000000041</v>
      </c>
      <c r="Y68" s="27" t="s">
        <v>290</v>
      </c>
      <c r="Z68" s="27" t="s">
        <v>291</v>
      </c>
      <c r="AA68" s="12">
        <v>30</v>
      </c>
    </row>
    <row r="69" spans="1:27" ht="15" customHeight="1" x14ac:dyDescent="0.25">
      <c r="A69" s="21" t="s">
        <v>303</v>
      </c>
      <c r="B69" s="21" t="s">
        <v>304</v>
      </c>
      <c r="C69" s="22">
        <v>37.3483529837115</v>
      </c>
      <c r="D69" s="22">
        <v>-116.322824362746</v>
      </c>
      <c r="E69" s="23">
        <v>6861</v>
      </c>
      <c r="F69" s="23">
        <v>2228</v>
      </c>
      <c r="G69" s="23" t="s">
        <v>281</v>
      </c>
      <c r="H69" s="23">
        <v>4684</v>
      </c>
      <c r="I69" s="24">
        <f t="shared" si="0"/>
        <v>2177</v>
      </c>
      <c r="J69" s="25">
        <v>3773</v>
      </c>
      <c r="K69" s="25">
        <v>3575</v>
      </c>
      <c r="L69" s="26">
        <f t="shared" si="1"/>
        <v>3088</v>
      </c>
      <c r="M69" s="26">
        <f t="shared" si="2"/>
        <v>3286</v>
      </c>
      <c r="N69" s="27" t="s">
        <v>303</v>
      </c>
      <c r="O69" s="27" t="s">
        <v>304</v>
      </c>
      <c r="P69" s="27">
        <v>3088</v>
      </c>
      <c r="Q69" s="26">
        <f t="shared" si="3"/>
        <v>3088</v>
      </c>
      <c r="R69" s="26">
        <v>3286</v>
      </c>
      <c r="S69" s="28">
        <v>23460.926388888889</v>
      </c>
      <c r="T69" s="28">
        <v>23460.93338888889</v>
      </c>
      <c r="U69" s="27" t="s">
        <v>289</v>
      </c>
      <c r="V69" s="27">
        <v>30</v>
      </c>
      <c r="W69" s="27" t="s">
        <v>305</v>
      </c>
      <c r="X69" s="27">
        <v>328.50000000000045</v>
      </c>
      <c r="Y69" s="27" t="s">
        <v>290</v>
      </c>
      <c r="Z69" s="27" t="s">
        <v>291</v>
      </c>
      <c r="AA69" s="12">
        <v>281.91275000000002</v>
      </c>
    </row>
    <row r="70" spans="1:27" ht="15" customHeight="1" x14ac:dyDescent="0.25">
      <c r="A70" s="21" t="s">
        <v>306</v>
      </c>
      <c r="B70" s="21" t="s">
        <v>307</v>
      </c>
      <c r="C70" s="22">
        <v>37.3483529837115</v>
      </c>
      <c r="D70" s="22">
        <v>-116.322824362746</v>
      </c>
      <c r="E70" s="23">
        <v>6861</v>
      </c>
      <c r="F70" s="23">
        <v>2228</v>
      </c>
      <c r="G70" s="23" t="s">
        <v>281</v>
      </c>
      <c r="H70" s="23">
        <v>4683</v>
      </c>
      <c r="I70" s="24">
        <f t="shared" ref="I70:I133" si="4">E70-H70</f>
        <v>2178</v>
      </c>
      <c r="J70" s="25">
        <v>3576</v>
      </c>
      <c r="K70" s="25">
        <v>3378</v>
      </c>
      <c r="L70" s="26">
        <f t="shared" ref="L70:L133" si="5">E70-J70</f>
        <v>3285</v>
      </c>
      <c r="M70" s="26">
        <f t="shared" ref="M70:M133" si="6">E70-K70</f>
        <v>3483</v>
      </c>
      <c r="N70" s="27" t="s">
        <v>306</v>
      </c>
      <c r="O70" s="27" t="s">
        <v>307</v>
      </c>
      <c r="P70" s="27">
        <v>3285</v>
      </c>
      <c r="Q70" s="26">
        <f t="shared" ref="Q70:Q133" si="7">IF(P70&lt;I70,I70,P70)</f>
        <v>3285</v>
      </c>
      <c r="R70" s="26">
        <v>3483</v>
      </c>
      <c r="S70" s="28">
        <v>23461.086111111112</v>
      </c>
      <c r="T70" s="28">
        <v>23461.092911111111</v>
      </c>
      <c r="U70" s="27" t="s">
        <v>289</v>
      </c>
      <c r="V70" s="27">
        <v>20</v>
      </c>
      <c r="W70" s="27" t="s">
        <v>305</v>
      </c>
      <c r="X70" s="27">
        <v>38.300000000000182</v>
      </c>
      <c r="Y70" s="27" t="s">
        <v>290</v>
      </c>
      <c r="Z70" s="27" t="s">
        <v>291</v>
      </c>
      <c r="AA70" s="12">
        <v>271.91275000000002</v>
      </c>
    </row>
    <row r="71" spans="1:27" ht="15" customHeight="1" x14ac:dyDescent="0.25">
      <c r="A71" s="21" t="s">
        <v>279</v>
      </c>
      <c r="B71" s="21" t="s">
        <v>280</v>
      </c>
      <c r="C71" s="22">
        <v>37.3483529837115</v>
      </c>
      <c r="D71" s="22">
        <v>-116.322824362746</v>
      </c>
      <c r="E71" s="23">
        <v>6861</v>
      </c>
      <c r="F71" s="23">
        <v>-828</v>
      </c>
      <c r="G71" s="23" t="s">
        <v>281</v>
      </c>
      <c r="H71" s="23">
        <v>4684</v>
      </c>
      <c r="I71" s="24">
        <f t="shared" si="4"/>
        <v>2177</v>
      </c>
      <c r="J71" s="25">
        <v>4291</v>
      </c>
      <c r="K71" s="25">
        <v>-828</v>
      </c>
      <c r="L71" s="26">
        <f t="shared" si="5"/>
        <v>2570</v>
      </c>
      <c r="M71" s="26">
        <f t="shared" si="6"/>
        <v>7689</v>
      </c>
      <c r="N71" s="27" t="s">
        <v>308</v>
      </c>
      <c r="O71" s="27" t="s">
        <v>309</v>
      </c>
      <c r="P71" s="27">
        <v>3472</v>
      </c>
      <c r="Q71" s="26">
        <f t="shared" si="7"/>
        <v>3472</v>
      </c>
      <c r="R71" s="26">
        <v>3670</v>
      </c>
      <c r="S71" s="28">
        <v>23461.252083333333</v>
      </c>
      <c r="T71" s="28">
        <v>23461.263883333333</v>
      </c>
      <c r="U71" s="27" t="s">
        <v>289</v>
      </c>
      <c r="V71" s="27">
        <v>20</v>
      </c>
      <c r="W71" s="27" t="s">
        <v>283</v>
      </c>
      <c r="X71" s="27">
        <v>1068.4000000000001</v>
      </c>
      <c r="Y71" s="27" t="s">
        <v>290</v>
      </c>
      <c r="Z71" s="27" t="s">
        <v>291</v>
      </c>
      <c r="AA71" s="12">
        <v>20</v>
      </c>
    </row>
    <row r="72" spans="1:27" ht="15" customHeight="1" x14ac:dyDescent="0.25">
      <c r="A72" s="21" t="s">
        <v>279</v>
      </c>
      <c r="B72" s="21" t="s">
        <v>280</v>
      </c>
      <c r="C72" s="22">
        <v>37.3483529837115</v>
      </c>
      <c r="D72" s="22">
        <v>-116.322824362746</v>
      </c>
      <c r="E72" s="23">
        <v>6861</v>
      </c>
      <c r="F72" s="23">
        <v>-828</v>
      </c>
      <c r="G72" s="23" t="s">
        <v>281</v>
      </c>
      <c r="H72" s="23">
        <v>4684</v>
      </c>
      <c r="I72" s="24">
        <f t="shared" si="4"/>
        <v>2177</v>
      </c>
      <c r="J72" s="25">
        <v>4291</v>
      </c>
      <c r="K72" s="25">
        <v>-828</v>
      </c>
      <c r="L72" s="26">
        <f t="shared" si="5"/>
        <v>2570</v>
      </c>
      <c r="M72" s="26">
        <f t="shared" si="6"/>
        <v>7689</v>
      </c>
      <c r="N72" s="27" t="s">
        <v>310</v>
      </c>
      <c r="O72" s="27" t="s">
        <v>311</v>
      </c>
      <c r="P72" s="27">
        <v>3654</v>
      </c>
      <c r="Q72" s="26">
        <f t="shared" si="7"/>
        <v>3654</v>
      </c>
      <c r="R72" s="26">
        <v>3852</v>
      </c>
      <c r="S72" s="28">
        <v>23461.377083333333</v>
      </c>
      <c r="T72" s="28">
        <v>23461.387083333331</v>
      </c>
      <c r="U72" s="27" t="s">
        <v>289</v>
      </c>
      <c r="V72" s="27">
        <v>17</v>
      </c>
      <c r="W72" s="27" t="s">
        <v>283</v>
      </c>
      <c r="X72" s="27">
        <v>1059.2</v>
      </c>
      <c r="Y72" s="27" t="s">
        <v>290</v>
      </c>
      <c r="Z72" s="27" t="s">
        <v>291</v>
      </c>
      <c r="AA72" s="12">
        <v>17</v>
      </c>
    </row>
    <row r="73" spans="1:27" ht="15" customHeight="1" x14ac:dyDescent="0.25">
      <c r="A73" s="21" t="s">
        <v>312</v>
      </c>
      <c r="B73" s="21" t="s">
        <v>313</v>
      </c>
      <c r="C73" s="22">
        <v>37.3483529837115</v>
      </c>
      <c r="D73" s="22">
        <v>-116.322824362746</v>
      </c>
      <c r="E73" s="23">
        <v>6861</v>
      </c>
      <c r="F73" s="23">
        <v>2228</v>
      </c>
      <c r="G73" s="23" t="s">
        <v>281</v>
      </c>
      <c r="H73" s="23">
        <v>4683</v>
      </c>
      <c r="I73" s="24">
        <f t="shared" si="4"/>
        <v>2178</v>
      </c>
      <c r="J73" s="25">
        <v>3017</v>
      </c>
      <c r="K73" s="25">
        <v>2819</v>
      </c>
      <c r="L73" s="26">
        <f t="shared" si="5"/>
        <v>3844</v>
      </c>
      <c r="M73" s="26">
        <f t="shared" si="6"/>
        <v>4042</v>
      </c>
      <c r="N73" s="27" t="s">
        <v>312</v>
      </c>
      <c r="O73" s="27" t="s">
        <v>313</v>
      </c>
      <c r="P73" s="27">
        <v>3844</v>
      </c>
      <c r="Q73" s="26">
        <f t="shared" si="7"/>
        <v>3844</v>
      </c>
      <c r="R73" s="26">
        <v>4042</v>
      </c>
      <c r="S73" s="28">
        <v>23461.555583333335</v>
      </c>
      <c r="T73" s="28">
        <v>23461.539583333335</v>
      </c>
      <c r="U73" s="27" t="s">
        <v>289</v>
      </c>
      <c r="V73" s="27">
        <v>12</v>
      </c>
      <c r="W73" s="27" t="s">
        <v>283</v>
      </c>
      <c r="X73" s="27">
        <v>1323.15</v>
      </c>
      <c r="Y73" s="27" t="s">
        <v>290</v>
      </c>
      <c r="Z73" s="27" t="s">
        <v>291</v>
      </c>
      <c r="AA73" s="12">
        <v>9.9000000000000005E-2</v>
      </c>
    </row>
    <row r="74" spans="1:27" ht="15" customHeight="1" x14ac:dyDescent="0.25">
      <c r="A74" s="21" t="s">
        <v>279</v>
      </c>
      <c r="B74" s="21" t="s">
        <v>280</v>
      </c>
      <c r="C74" s="22">
        <v>37.3483529837115</v>
      </c>
      <c r="D74" s="22">
        <v>-116.322824362746</v>
      </c>
      <c r="E74" s="23">
        <v>6861</v>
      </c>
      <c r="F74" s="23">
        <v>-828</v>
      </c>
      <c r="G74" s="23" t="s">
        <v>281</v>
      </c>
      <c r="H74" s="23">
        <v>4684</v>
      </c>
      <c r="I74" s="24">
        <f t="shared" si="4"/>
        <v>2177</v>
      </c>
      <c r="J74" s="25">
        <v>4291</v>
      </c>
      <c r="K74" s="25">
        <v>-828</v>
      </c>
      <c r="L74" s="26">
        <f t="shared" si="5"/>
        <v>2570</v>
      </c>
      <c r="M74" s="26">
        <f t="shared" si="6"/>
        <v>7689</v>
      </c>
      <c r="N74" s="27" t="s">
        <v>314</v>
      </c>
      <c r="O74" s="27" t="s">
        <v>315</v>
      </c>
      <c r="P74" s="27">
        <v>3958</v>
      </c>
      <c r="Q74" s="26">
        <f t="shared" si="7"/>
        <v>3958</v>
      </c>
      <c r="R74" s="26">
        <v>4156</v>
      </c>
      <c r="S74" s="28">
        <v>23461.648611111112</v>
      </c>
      <c r="T74" s="28">
        <v>23461.688011111113</v>
      </c>
      <c r="U74" s="27" t="s">
        <v>289</v>
      </c>
      <c r="V74" s="27">
        <v>5</v>
      </c>
      <c r="W74" s="27" t="s">
        <v>283</v>
      </c>
      <c r="X74" s="27">
        <v>1810.0500000000004</v>
      </c>
      <c r="Y74" s="27" t="s">
        <v>290</v>
      </c>
      <c r="Z74" s="27" t="s">
        <v>291</v>
      </c>
      <c r="AA74" s="12">
        <v>5</v>
      </c>
    </row>
    <row r="75" spans="1:27" ht="15" customHeight="1" x14ac:dyDescent="0.25">
      <c r="A75" s="21" t="s">
        <v>316</v>
      </c>
      <c r="B75" s="21" t="s">
        <v>317</v>
      </c>
      <c r="C75" s="22">
        <v>37.3483529837115</v>
      </c>
      <c r="D75" s="22">
        <v>-116.322824362746</v>
      </c>
      <c r="E75" s="23">
        <v>6861</v>
      </c>
      <c r="F75" s="23">
        <v>2228</v>
      </c>
      <c r="G75" s="23" t="s">
        <v>318</v>
      </c>
      <c r="H75" s="23">
        <v>4686</v>
      </c>
      <c r="I75" s="24">
        <f t="shared" si="4"/>
        <v>2175</v>
      </c>
      <c r="J75" s="25">
        <v>2738</v>
      </c>
      <c r="K75" s="25">
        <v>2540</v>
      </c>
      <c r="L75" s="26">
        <f t="shared" si="5"/>
        <v>4123</v>
      </c>
      <c r="M75" s="26">
        <f t="shared" si="6"/>
        <v>4321</v>
      </c>
      <c r="N75" s="27" t="s">
        <v>316</v>
      </c>
      <c r="O75" s="27" t="s">
        <v>317</v>
      </c>
      <c r="P75" s="27">
        <v>4123</v>
      </c>
      <c r="Q75" s="26">
        <f t="shared" si="7"/>
        <v>4123</v>
      </c>
      <c r="R75" s="26">
        <v>4321</v>
      </c>
      <c r="S75" s="28">
        <v>23461.77986111111</v>
      </c>
      <c r="T75" s="28">
        <v>23462.008761111108</v>
      </c>
      <c r="U75" s="27" t="s">
        <v>289</v>
      </c>
      <c r="V75" s="27">
        <v>1</v>
      </c>
      <c r="W75" s="27" t="s">
        <v>319</v>
      </c>
      <c r="X75" s="27">
        <v>626.60000000000036</v>
      </c>
      <c r="Y75" s="27" t="s">
        <v>290</v>
      </c>
      <c r="Z75" s="27" t="s">
        <v>291</v>
      </c>
      <c r="AA75" s="12">
        <v>1</v>
      </c>
    </row>
    <row r="76" spans="1:27" ht="15" customHeight="1" x14ac:dyDescent="0.25">
      <c r="A76" s="21" t="s">
        <v>279</v>
      </c>
      <c r="B76" s="21" t="s">
        <v>280</v>
      </c>
      <c r="C76" s="22">
        <v>37.3483529837115</v>
      </c>
      <c r="D76" s="22">
        <v>-116.322824362746</v>
      </c>
      <c r="E76" s="23">
        <v>6861</v>
      </c>
      <c r="F76" s="23">
        <v>-828</v>
      </c>
      <c r="G76" s="23" t="s">
        <v>281</v>
      </c>
      <c r="H76" s="23">
        <v>4684</v>
      </c>
      <c r="I76" s="24">
        <f t="shared" si="4"/>
        <v>2177</v>
      </c>
      <c r="J76" s="25">
        <v>4291</v>
      </c>
      <c r="K76" s="25">
        <v>-828</v>
      </c>
      <c r="L76" s="26">
        <f t="shared" si="5"/>
        <v>2570</v>
      </c>
      <c r="M76" s="26">
        <f t="shared" si="6"/>
        <v>7689</v>
      </c>
      <c r="N76" s="27" t="s">
        <v>320</v>
      </c>
      <c r="O76" s="27" t="s">
        <v>321</v>
      </c>
      <c r="P76" s="27">
        <v>4311</v>
      </c>
      <c r="Q76" s="26">
        <f t="shared" si="7"/>
        <v>4311</v>
      </c>
      <c r="R76" s="26">
        <v>4509</v>
      </c>
      <c r="S76" s="28">
        <v>23462.077083333334</v>
      </c>
      <c r="T76" s="28">
        <v>23462.177083333332</v>
      </c>
      <c r="U76" s="27" t="s">
        <v>289</v>
      </c>
      <c r="V76" s="27">
        <v>1</v>
      </c>
      <c r="W76" s="27" t="s">
        <v>319</v>
      </c>
      <c r="X76" s="27">
        <v>1965.0000000000005</v>
      </c>
      <c r="Y76" s="27" t="s">
        <v>290</v>
      </c>
      <c r="Z76" s="27" t="s">
        <v>291</v>
      </c>
      <c r="AA76" s="12">
        <v>1</v>
      </c>
    </row>
    <row r="77" spans="1:27" ht="15" customHeight="1" x14ac:dyDescent="0.25">
      <c r="A77" s="21" t="s">
        <v>279</v>
      </c>
      <c r="B77" s="21" t="s">
        <v>280</v>
      </c>
      <c r="C77" s="22">
        <v>37.3483529837115</v>
      </c>
      <c r="D77" s="22">
        <v>-116.322824362746</v>
      </c>
      <c r="E77" s="23">
        <v>6861</v>
      </c>
      <c r="F77" s="23">
        <v>-828</v>
      </c>
      <c r="G77" s="23" t="s">
        <v>281</v>
      </c>
      <c r="H77" s="23">
        <v>4684</v>
      </c>
      <c r="I77" s="24">
        <f t="shared" si="4"/>
        <v>2177</v>
      </c>
      <c r="J77" s="25">
        <v>4291</v>
      </c>
      <c r="K77" s="25">
        <v>-828</v>
      </c>
      <c r="L77" s="26">
        <f t="shared" si="5"/>
        <v>2570</v>
      </c>
      <c r="M77" s="26">
        <f t="shared" si="6"/>
        <v>7689</v>
      </c>
      <c r="N77" s="27" t="s">
        <v>322</v>
      </c>
      <c r="O77" s="27" t="s">
        <v>323</v>
      </c>
      <c r="P77" s="27">
        <v>4513</v>
      </c>
      <c r="Q77" s="26">
        <f t="shared" si="7"/>
        <v>4513</v>
      </c>
      <c r="R77" s="26">
        <v>4633</v>
      </c>
      <c r="S77" s="28">
        <v>23462.288888888888</v>
      </c>
      <c r="T77" s="28">
        <v>23462.34888888889</v>
      </c>
      <c r="U77" s="27" t="s">
        <v>289</v>
      </c>
      <c r="V77" s="27">
        <v>0.3</v>
      </c>
      <c r="W77" s="27" t="s">
        <v>319</v>
      </c>
      <c r="X77" s="27">
        <v>610.39999999999964</v>
      </c>
      <c r="Y77" s="27" t="s">
        <v>290</v>
      </c>
      <c r="Z77" s="27" t="s">
        <v>291</v>
      </c>
      <c r="AA77" s="12">
        <v>0.3</v>
      </c>
    </row>
    <row r="78" spans="1:27" ht="15" customHeight="1" x14ac:dyDescent="0.25">
      <c r="A78" s="21" t="s">
        <v>279</v>
      </c>
      <c r="B78" s="21" t="s">
        <v>280</v>
      </c>
      <c r="C78" s="22">
        <v>37.3483529837115</v>
      </c>
      <c r="D78" s="22">
        <v>-116.322824362746</v>
      </c>
      <c r="E78" s="23">
        <v>6861</v>
      </c>
      <c r="F78" s="23">
        <v>-828</v>
      </c>
      <c r="G78" s="23" t="s">
        <v>281</v>
      </c>
      <c r="H78" s="23">
        <v>4684</v>
      </c>
      <c r="I78" s="24">
        <f t="shared" si="4"/>
        <v>2177</v>
      </c>
      <c r="J78" s="25">
        <v>4291</v>
      </c>
      <c r="K78" s="25">
        <v>-828</v>
      </c>
      <c r="L78" s="26">
        <f t="shared" si="5"/>
        <v>2570</v>
      </c>
      <c r="M78" s="26">
        <f t="shared" si="6"/>
        <v>7689</v>
      </c>
      <c r="N78" s="27" t="s">
        <v>324</v>
      </c>
      <c r="O78" s="27" t="s">
        <v>325</v>
      </c>
      <c r="P78" s="27">
        <v>4626</v>
      </c>
      <c r="Q78" s="26">
        <f t="shared" si="7"/>
        <v>4626</v>
      </c>
      <c r="R78" s="26">
        <v>4784</v>
      </c>
      <c r="S78" s="28">
        <v>23557.645833333332</v>
      </c>
      <c r="T78" s="28">
        <v>23557.745833333331</v>
      </c>
      <c r="U78" s="27" t="s">
        <v>289</v>
      </c>
      <c r="V78" s="27">
        <v>0.8</v>
      </c>
      <c r="W78" s="27" t="s">
        <v>319</v>
      </c>
      <c r="X78" s="27">
        <v>1915.7000000000003</v>
      </c>
      <c r="Y78" s="27" t="s">
        <v>290</v>
      </c>
      <c r="Z78" s="27" t="s">
        <v>291</v>
      </c>
      <c r="AA78" s="12">
        <v>0.8</v>
      </c>
    </row>
    <row r="79" spans="1:27" ht="15" customHeight="1" x14ac:dyDescent="0.25">
      <c r="A79" s="21" t="s">
        <v>279</v>
      </c>
      <c r="B79" s="21" t="s">
        <v>280</v>
      </c>
      <c r="C79" s="22">
        <v>37.3483529837115</v>
      </c>
      <c r="D79" s="22">
        <v>-116.322824362746</v>
      </c>
      <c r="E79" s="23">
        <v>6861</v>
      </c>
      <c r="F79" s="23">
        <v>-828</v>
      </c>
      <c r="G79" s="23" t="s">
        <v>281</v>
      </c>
      <c r="H79" s="23">
        <v>4684</v>
      </c>
      <c r="I79" s="24">
        <f t="shared" si="4"/>
        <v>2177</v>
      </c>
      <c r="J79" s="25">
        <v>4291</v>
      </c>
      <c r="K79" s="25">
        <v>-828</v>
      </c>
      <c r="L79" s="26">
        <f t="shared" si="5"/>
        <v>2570</v>
      </c>
      <c r="M79" s="26">
        <f t="shared" si="6"/>
        <v>7689</v>
      </c>
      <c r="N79" s="27" t="s">
        <v>326</v>
      </c>
      <c r="O79" s="27" t="s">
        <v>327</v>
      </c>
      <c r="P79" s="27">
        <v>4810</v>
      </c>
      <c r="Q79" s="26">
        <f t="shared" si="7"/>
        <v>4810</v>
      </c>
      <c r="R79" s="26">
        <v>4968</v>
      </c>
      <c r="S79" s="28">
        <v>23557.819444444445</v>
      </c>
      <c r="T79" s="28">
        <v>23557.869444444445</v>
      </c>
      <c r="U79" s="27" t="s">
        <v>289</v>
      </c>
      <c r="V79" s="27">
        <v>4</v>
      </c>
      <c r="W79" s="27" t="s">
        <v>283</v>
      </c>
      <c r="X79" s="27">
        <v>695.8</v>
      </c>
      <c r="Y79" s="27" t="s">
        <v>290</v>
      </c>
      <c r="Z79" s="27" t="s">
        <v>291</v>
      </c>
      <c r="AA79" s="12">
        <v>4</v>
      </c>
    </row>
    <row r="80" spans="1:27" ht="15" customHeight="1" x14ac:dyDescent="0.25">
      <c r="A80" s="21" t="s">
        <v>279</v>
      </c>
      <c r="B80" s="21" t="s">
        <v>280</v>
      </c>
      <c r="C80" s="22">
        <v>37.3483529837115</v>
      </c>
      <c r="D80" s="22">
        <v>-116.322824362746</v>
      </c>
      <c r="E80" s="23">
        <v>6861</v>
      </c>
      <c r="F80" s="23">
        <v>-828</v>
      </c>
      <c r="G80" s="23" t="s">
        <v>281</v>
      </c>
      <c r="H80" s="23">
        <v>4684</v>
      </c>
      <c r="I80" s="24">
        <f t="shared" si="4"/>
        <v>2177</v>
      </c>
      <c r="J80" s="25">
        <v>4291</v>
      </c>
      <c r="K80" s="25">
        <v>-828</v>
      </c>
      <c r="L80" s="26">
        <f t="shared" si="5"/>
        <v>2570</v>
      </c>
      <c r="M80" s="26">
        <f t="shared" si="6"/>
        <v>7689</v>
      </c>
      <c r="N80" s="27" t="s">
        <v>328</v>
      </c>
      <c r="O80" s="27" t="s">
        <v>329</v>
      </c>
      <c r="P80" s="27">
        <v>4981</v>
      </c>
      <c r="Q80" s="26">
        <f t="shared" si="7"/>
        <v>4981</v>
      </c>
      <c r="R80" s="26">
        <v>5139</v>
      </c>
      <c r="S80" s="28">
        <v>23557.977083333335</v>
      </c>
      <c r="T80" s="28">
        <v>23558.047083333335</v>
      </c>
      <c r="U80" s="27" t="s">
        <v>289</v>
      </c>
      <c r="V80" s="27">
        <v>1.2</v>
      </c>
      <c r="W80" s="27" t="s">
        <v>319</v>
      </c>
      <c r="X80" s="27">
        <v>1593.9500000000003</v>
      </c>
      <c r="Y80" s="27" t="s">
        <v>290</v>
      </c>
      <c r="Z80" s="27" t="s">
        <v>291</v>
      </c>
      <c r="AA80" s="12">
        <v>1.2</v>
      </c>
    </row>
    <row r="81" spans="1:27" ht="15" customHeight="1" x14ac:dyDescent="0.25">
      <c r="A81" s="21" t="s">
        <v>279</v>
      </c>
      <c r="B81" s="21" t="s">
        <v>280</v>
      </c>
      <c r="C81" s="22">
        <v>37.3483529837115</v>
      </c>
      <c r="D81" s="22">
        <v>-116.322824362746</v>
      </c>
      <c r="E81" s="23">
        <v>6861</v>
      </c>
      <c r="F81" s="23">
        <v>-828</v>
      </c>
      <c r="G81" s="23" t="s">
        <v>281</v>
      </c>
      <c r="H81" s="23">
        <v>4684</v>
      </c>
      <c r="I81" s="24">
        <f t="shared" si="4"/>
        <v>2177</v>
      </c>
      <c r="J81" s="25">
        <v>4291</v>
      </c>
      <c r="K81" s="25">
        <v>-828</v>
      </c>
      <c r="L81" s="26">
        <f t="shared" si="5"/>
        <v>2570</v>
      </c>
      <c r="M81" s="26">
        <f t="shared" si="6"/>
        <v>7689</v>
      </c>
      <c r="N81" s="27" t="s">
        <v>330</v>
      </c>
      <c r="O81" s="27" t="s">
        <v>331</v>
      </c>
      <c r="P81" s="27">
        <v>5331</v>
      </c>
      <c r="Q81" s="26">
        <f t="shared" si="7"/>
        <v>5331</v>
      </c>
      <c r="R81" s="26">
        <v>5489</v>
      </c>
      <c r="S81" s="28">
        <v>23558.150694444445</v>
      </c>
      <c r="T81" s="28">
        <v>23558.250694444443</v>
      </c>
      <c r="U81" s="27" t="s">
        <v>289</v>
      </c>
      <c r="V81" s="27">
        <v>0.5</v>
      </c>
      <c r="W81" s="27" t="s">
        <v>319</v>
      </c>
      <c r="X81" s="27">
        <v>2135.4050000000007</v>
      </c>
      <c r="Y81" s="27" t="s">
        <v>290</v>
      </c>
      <c r="Z81" s="27" t="s">
        <v>291</v>
      </c>
      <c r="AA81" s="12">
        <v>0.5</v>
      </c>
    </row>
    <row r="82" spans="1:27" ht="15" customHeight="1" x14ac:dyDescent="0.25">
      <c r="A82" s="21" t="s">
        <v>279</v>
      </c>
      <c r="B82" s="21" t="s">
        <v>280</v>
      </c>
      <c r="C82" s="22">
        <v>37.3483529837115</v>
      </c>
      <c r="D82" s="22">
        <v>-116.322824362746</v>
      </c>
      <c r="E82" s="23">
        <v>6861</v>
      </c>
      <c r="F82" s="23">
        <v>-828</v>
      </c>
      <c r="G82" s="23" t="s">
        <v>281</v>
      </c>
      <c r="H82" s="23">
        <v>4684</v>
      </c>
      <c r="I82" s="24">
        <f t="shared" si="4"/>
        <v>2177</v>
      </c>
      <c r="J82" s="25">
        <v>4291</v>
      </c>
      <c r="K82" s="25">
        <v>-828</v>
      </c>
      <c r="L82" s="26">
        <f t="shared" si="5"/>
        <v>2570</v>
      </c>
      <c r="M82" s="26">
        <f t="shared" si="6"/>
        <v>7689</v>
      </c>
      <c r="N82" s="27" t="s">
        <v>332</v>
      </c>
      <c r="O82" s="27" t="s">
        <v>333</v>
      </c>
      <c r="P82" s="27">
        <v>5661</v>
      </c>
      <c r="Q82" s="26">
        <f t="shared" si="7"/>
        <v>5661</v>
      </c>
      <c r="R82" s="26">
        <v>5819</v>
      </c>
      <c r="S82" s="28">
        <v>23558.615277777779</v>
      </c>
      <c r="T82" s="28">
        <v>23558.795277777779</v>
      </c>
      <c r="U82" s="27" t="s">
        <v>289</v>
      </c>
      <c r="V82" s="27">
        <v>0.3</v>
      </c>
      <c r="W82" s="27" t="s">
        <v>319</v>
      </c>
      <c r="X82" s="27">
        <v>2155.7000000000003</v>
      </c>
      <c r="Y82" s="27" t="s">
        <v>290</v>
      </c>
      <c r="Z82" s="27" t="s">
        <v>291</v>
      </c>
      <c r="AA82" s="12">
        <v>0.3</v>
      </c>
    </row>
    <row r="83" spans="1:27" ht="15" customHeight="1" x14ac:dyDescent="0.25">
      <c r="A83" s="21" t="s">
        <v>279</v>
      </c>
      <c r="B83" s="21" t="s">
        <v>280</v>
      </c>
      <c r="C83" s="22">
        <v>37.3483529837115</v>
      </c>
      <c r="D83" s="22">
        <v>-116.322824362746</v>
      </c>
      <c r="E83" s="23">
        <v>6861</v>
      </c>
      <c r="F83" s="23">
        <v>-828</v>
      </c>
      <c r="G83" s="23" t="s">
        <v>281</v>
      </c>
      <c r="H83" s="23">
        <v>4684</v>
      </c>
      <c r="I83" s="24">
        <f t="shared" si="4"/>
        <v>2177</v>
      </c>
      <c r="J83" s="25">
        <v>4291</v>
      </c>
      <c r="K83" s="25">
        <v>-828</v>
      </c>
      <c r="L83" s="26">
        <f t="shared" si="5"/>
        <v>2570</v>
      </c>
      <c r="M83" s="26">
        <f t="shared" si="6"/>
        <v>7689</v>
      </c>
      <c r="N83" s="27" t="s">
        <v>334</v>
      </c>
      <c r="O83" s="27" t="s">
        <v>335</v>
      </c>
      <c r="P83" s="27">
        <v>5823</v>
      </c>
      <c r="Q83" s="26">
        <f t="shared" si="7"/>
        <v>5823</v>
      </c>
      <c r="R83" s="26">
        <v>7689</v>
      </c>
      <c r="S83" s="28">
        <v>23460.615277777779</v>
      </c>
      <c r="T83" s="28">
        <v>23460.677083333332</v>
      </c>
      <c r="U83" s="27" t="s">
        <v>289</v>
      </c>
      <c r="V83" s="27">
        <v>30</v>
      </c>
      <c r="W83" s="27" t="s">
        <v>319</v>
      </c>
      <c r="X83" s="27">
        <v>7.0999999999999091</v>
      </c>
      <c r="Y83" s="27" t="s">
        <v>290</v>
      </c>
      <c r="Z83" s="27" t="s">
        <v>291</v>
      </c>
      <c r="AA83" s="12">
        <v>29.999999999999996</v>
      </c>
    </row>
    <row r="84" spans="1:27" ht="15" customHeight="1" x14ac:dyDescent="0.25">
      <c r="A84" s="21" t="s">
        <v>927</v>
      </c>
      <c r="B84" s="21" t="s">
        <v>1018</v>
      </c>
      <c r="C84" s="22">
        <v>37.296497519630201</v>
      </c>
      <c r="D84" s="22">
        <v>-116.334072712234</v>
      </c>
      <c r="E84" s="23">
        <v>6919</v>
      </c>
      <c r="F84" s="23">
        <v>1869</v>
      </c>
      <c r="G84" s="23" t="s">
        <v>281</v>
      </c>
      <c r="H84" s="23">
        <v>4693</v>
      </c>
      <c r="I84" s="24">
        <f t="shared" si="4"/>
        <v>2226</v>
      </c>
      <c r="J84" s="25">
        <v>6907</v>
      </c>
      <c r="K84" s="25">
        <v>1869</v>
      </c>
      <c r="L84" s="26">
        <f t="shared" si="5"/>
        <v>12</v>
      </c>
      <c r="M84" s="26">
        <f t="shared" si="6"/>
        <v>5050</v>
      </c>
      <c r="N84" s="27" t="s">
        <v>1019</v>
      </c>
      <c r="O84" s="27" t="s">
        <v>1020</v>
      </c>
      <c r="P84" s="27">
        <v>4410</v>
      </c>
      <c r="Q84" s="26">
        <f t="shared" si="7"/>
        <v>4410</v>
      </c>
      <c r="R84" s="26">
        <v>4840</v>
      </c>
      <c r="S84" s="28">
        <v>24055.935416666667</v>
      </c>
      <c r="T84" s="28">
        <v>24056.035416666666</v>
      </c>
      <c r="U84" s="27" t="s">
        <v>289</v>
      </c>
      <c r="V84" s="27">
        <v>0.08</v>
      </c>
      <c r="W84" s="27" t="s">
        <v>283</v>
      </c>
      <c r="X84" s="27">
        <v>368.00000000000045</v>
      </c>
      <c r="Y84" s="27" t="s">
        <v>290</v>
      </c>
      <c r="Z84" s="27" t="s">
        <v>990</v>
      </c>
      <c r="AA84" s="29" t="s">
        <v>286</v>
      </c>
    </row>
    <row r="85" spans="1:27" ht="15" customHeight="1" x14ac:dyDescent="0.25">
      <c r="A85" s="21" t="s">
        <v>927</v>
      </c>
      <c r="B85" s="21" t="s">
        <v>1018</v>
      </c>
      <c r="C85" s="22">
        <v>37.296497519630201</v>
      </c>
      <c r="D85" s="22">
        <v>-116.334072712234</v>
      </c>
      <c r="E85" s="23">
        <v>6919</v>
      </c>
      <c r="F85" s="23">
        <v>1869</v>
      </c>
      <c r="G85" s="23" t="s">
        <v>281</v>
      </c>
      <c r="H85" s="23">
        <v>4693</v>
      </c>
      <c r="I85" s="24">
        <f t="shared" si="4"/>
        <v>2226</v>
      </c>
      <c r="J85" s="25">
        <v>6907</v>
      </c>
      <c r="K85" s="25">
        <v>1869</v>
      </c>
      <c r="L85" s="26">
        <f t="shared" si="5"/>
        <v>12</v>
      </c>
      <c r="M85" s="26">
        <f t="shared" si="6"/>
        <v>5050</v>
      </c>
      <c r="N85" s="27" t="s">
        <v>1021</v>
      </c>
      <c r="O85" s="27" t="s">
        <v>891</v>
      </c>
      <c r="P85" s="27">
        <v>4445</v>
      </c>
      <c r="Q85" s="26">
        <f t="shared" si="7"/>
        <v>4445</v>
      </c>
      <c r="R85" s="26">
        <v>4513</v>
      </c>
      <c r="S85" s="28">
        <v>24055.754861111112</v>
      </c>
      <c r="T85" s="28">
        <v>24055.804861111112</v>
      </c>
      <c r="U85" s="27" t="s">
        <v>289</v>
      </c>
      <c r="V85" s="27">
        <v>1.5</v>
      </c>
      <c r="W85" s="27" t="s">
        <v>283</v>
      </c>
      <c r="X85" s="27">
        <v>1462.77</v>
      </c>
      <c r="Y85" s="27" t="s">
        <v>290</v>
      </c>
      <c r="Z85" s="27" t="s">
        <v>990</v>
      </c>
      <c r="AA85" s="29" t="s">
        <v>286</v>
      </c>
    </row>
    <row r="86" spans="1:27" ht="15" customHeight="1" x14ac:dyDescent="0.25">
      <c r="A86" s="21" t="s">
        <v>927</v>
      </c>
      <c r="B86" s="21" t="s">
        <v>1018</v>
      </c>
      <c r="C86" s="22">
        <v>37.296497519630201</v>
      </c>
      <c r="D86" s="22">
        <v>-116.334072712234</v>
      </c>
      <c r="E86" s="23">
        <v>6919</v>
      </c>
      <c r="F86" s="23">
        <v>1869</v>
      </c>
      <c r="G86" s="23" t="s">
        <v>281</v>
      </c>
      <c r="H86" s="23">
        <v>4693</v>
      </c>
      <c r="I86" s="24">
        <f t="shared" si="4"/>
        <v>2226</v>
      </c>
      <c r="J86" s="25">
        <v>6907</v>
      </c>
      <c r="K86" s="25">
        <v>1869</v>
      </c>
      <c r="L86" s="26">
        <f t="shared" si="5"/>
        <v>12</v>
      </c>
      <c r="M86" s="26">
        <f t="shared" si="6"/>
        <v>5050</v>
      </c>
      <c r="N86" s="27" t="s">
        <v>1022</v>
      </c>
      <c r="O86" s="27" t="s">
        <v>892</v>
      </c>
      <c r="P86" s="27">
        <v>4504</v>
      </c>
      <c r="Q86" s="26">
        <f t="shared" si="7"/>
        <v>4504</v>
      </c>
      <c r="R86" s="26">
        <v>4572</v>
      </c>
      <c r="S86" s="28">
        <v>24056.277083333334</v>
      </c>
      <c r="T86" s="28">
        <v>24056.307083333333</v>
      </c>
      <c r="U86" s="27" t="s">
        <v>289</v>
      </c>
      <c r="V86" s="27">
        <v>6</v>
      </c>
      <c r="W86" s="27" t="s">
        <v>283</v>
      </c>
      <c r="X86" s="27">
        <v>1230.5900000000001</v>
      </c>
      <c r="Y86" s="27" t="s">
        <v>290</v>
      </c>
      <c r="Z86" s="27" t="s">
        <v>990</v>
      </c>
      <c r="AA86" s="29" t="s">
        <v>286</v>
      </c>
    </row>
    <row r="87" spans="1:27" ht="15" customHeight="1" x14ac:dyDescent="0.25">
      <c r="A87" s="21" t="s">
        <v>927</v>
      </c>
      <c r="B87" s="21" t="s">
        <v>1018</v>
      </c>
      <c r="C87" s="22">
        <v>37.296497519630201</v>
      </c>
      <c r="D87" s="22">
        <v>-116.334072712234</v>
      </c>
      <c r="E87" s="23">
        <v>6919</v>
      </c>
      <c r="F87" s="23">
        <v>1869</v>
      </c>
      <c r="G87" s="23" t="s">
        <v>281</v>
      </c>
      <c r="H87" s="23">
        <v>4693</v>
      </c>
      <c r="I87" s="24">
        <f t="shared" si="4"/>
        <v>2226</v>
      </c>
      <c r="J87" s="25">
        <v>6907</v>
      </c>
      <c r="K87" s="25">
        <v>1869</v>
      </c>
      <c r="L87" s="26">
        <f t="shared" si="5"/>
        <v>12</v>
      </c>
      <c r="M87" s="26">
        <f t="shared" si="6"/>
        <v>5050</v>
      </c>
      <c r="N87" s="27" t="s">
        <v>1023</v>
      </c>
      <c r="O87" s="27" t="s">
        <v>890</v>
      </c>
      <c r="P87" s="27">
        <v>4572</v>
      </c>
      <c r="Q87" s="26">
        <f t="shared" si="7"/>
        <v>4572</v>
      </c>
      <c r="R87" s="26">
        <v>4640</v>
      </c>
      <c r="S87" s="28">
        <v>24056.550694444446</v>
      </c>
      <c r="T87" s="28">
        <v>24056.600694444445</v>
      </c>
      <c r="U87" s="27" t="s">
        <v>289</v>
      </c>
      <c r="V87" s="27">
        <v>1</v>
      </c>
      <c r="W87" s="27" t="s">
        <v>283</v>
      </c>
      <c r="X87" s="27">
        <v>1115.7433333333333</v>
      </c>
      <c r="Y87" s="27" t="s">
        <v>290</v>
      </c>
      <c r="Z87" s="27" t="s">
        <v>990</v>
      </c>
      <c r="AA87" s="29" t="s">
        <v>286</v>
      </c>
    </row>
    <row r="88" spans="1:27" ht="15" customHeight="1" x14ac:dyDescent="0.25">
      <c r="A88" s="21" t="s">
        <v>927</v>
      </c>
      <c r="B88" s="21" t="s">
        <v>1018</v>
      </c>
      <c r="C88" s="22">
        <v>37.296497519630201</v>
      </c>
      <c r="D88" s="22">
        <v>-116.334072712234</v>
      </c>
      <c r="E88" s="23">
        <v>6919</v>
      </c>
      <c r="F88" s="23">
        <v>1869</v>
      </c>
      <c r="G88" s="23" t="s">
        <v>281</v>
      </c>
      <c r="H88" s="23">
        <v>4693</v>
      </c>
      <c r="I88" s="24">
        <f t="shared" si="4"/>
        <v>2226</v>
      </c>
      <c r="J88" s="25">
        <v>6907</v>
      </c>
      <c r="K88" s="25">
        <v>1869</v>
      </c>
      <c r="L88" s="26">
        <f t="shared" si="5"/>
        <v>12</v>
      </c>
      <c r="M88" s="26">
        <f t="shared" si="6"/>
        <v>5050</v>
      </c>
      <c r="N88" s="27" t="s">
        <v>1024</v>
      </c>
      <c r="O88" s="27" t="s">
        <v>895</v>
      </c>
      <c r="P88" s="27">
        <v>4640</v>
      </c>
      <c r="Q88" s="26">
        <f t="shared" si="7"/>
        <v>4640</v>
      </c>
      <c r="R88" s="26">
        <v>4708</v>
      </c>
      <c r="S88" s="28">
        <v>24056.775694444445</v>
      </c>
      <c r="T88" s="28">
        <v>24056.908594444445</v>
      </c>
      <c r="U88" s="27" t="s">
        <v>289</v>
      </c>
      <c r="V88" s="27">
        <v>6.0000000000000005E-2</v>
      </c>
      <c r="W88" s="27" t="s">
        <v>319</v>
      </c>
      <c r="X88" s="27">
        <v>1167.5966666666666</v>
      </c>
      <c r="Y88" s="27" t="s">
        <v>290</v>
      </c>
      <c r="Z88" s="27" t="s">
        <v>990</v>
      </c>
      <c r="AA88" s="29" t="s">
        <v>286</v>
      </c>
    </row>
    <row r="89" spans="1:27" ht="15" customHeight="1" x14ac:dyDescent="0.25">
      <c r="A89" s="21" t="s">
        <v>927</v>
      </c>
      <c r="B89" s="21" t="s">
        <v>1018</v>
      </c>
      <c r="C89" s="22">
        <v>37.296497519630201</v>
      </c>
      <c r="D89" s="22">
        <v>-116.334072712234</v>
      </c>
      <c r="E89" s="23">
        <v>6919</v>
      </c>
      <c r="F89" s="23">
        <v>1869</v>
      </c>
      <c r="G89" s="23" t="s">
        <v>281</v>
      </c>
      <c r="H89" s="23">
        <v>4693</v>
      </c>
      <c r="I89" s="24">
        <f t="shared" si="4"/>
        <v>2226</v>
      </c>
      <c r="J89" s="25">
        <v>6907</v>
      </c>
      <c r="K89" s="25">
        <v>1869</v>
      </c>
      <c r="L89" s="26">
        <f t="shared" si="5"/>
        <v>12</v>
      </c>
      <c r="M89" s="26">
        <f t="shared" si="6"/>
        <v>5050</v>
      </c>
      <c r="N89" s="27" t="s">
        <v>1025</v>
      </c>
      <c r="O89" s="27" t="s">
        <v>896</v>
      </c>
      <c r="P89" s="27">
        <v>4697</v>
      </c>
      <c r="Q89" s="26">
        <f t="shared" si="7"/>
        <v>4697</v>
      </c>
      <c r="R89" s="26">
        <v>4765</v>
      </c>
      <c r="S89" s="28">
        <v>24056.97152777778</v>
      </c>
      <c r="T89" s="28">
        <v>24057.048027777779</v>
      </c>
      <c r="U89" s="27" t="s">
        <v>289</v>
      </c>
      <c r="V89" s="27">
        <v>6.0000000000000005E-2</v>
      </c>
      <c r="W89" s="27" t="s">
        <v>319</v>
      </c>
      <c r="X89" s="27">
        <v>2526.9400000000005</v>
      </c>
      <c r="Y89" s="27" t="s">
        <v>290</v>
      </c>
      <c r="Z89" s="27" t="s">
        <v>990</v>
      </c>
      <c r="AA89" s="29" t="s">
        <v>286</v>
      </c>
    </row>
    <row r="90" spans="1:27" ht="15" customHeight="1" x14ac:dyDescent="0.25">
      <c r="A90" s="21" t="s">
        <v>927</v>
      </c>
      <c r="B90" s="21" t="s">
        <v>1018</v>
      </c>
      <c r="C90" s="22">
        <v>37.296497519630201</v>
      </c>
      <c r="D90" s="22">
        <v>-116.334072712234</v>
      </c>
      <c r="E90" s="23">
        <v>6919</v>
      </c>
      <c r="F90" s="23">
        <v>1869</v>
      </c>
      <c r="G90" s="23" t="s">
        <v>281</v>
      </c>
      <c r="H90" s="23">
        <v>4693</v>
      </c>
      <c r="I90" s="24">
        <f t="shared" si="4"/>
        <v>2226</v>
      </c>
      <c r="J90" s="25">
        <v>6907</v>
      </c>
      <c r="K90" s="25">
        <v>1869</v>
      </c>
      <c r="L90" s="26">
        <f t="shared" si="5"/>
        <v>12</v>
      </c>
      <c r="M90" s="26">
        <f t="shared" si="6"/>
        <v>5050</v>
      </c>
      <c r="N90" s="27" t="s">
        <v>1026</v>
      </c>
      <c r="O90" s="27" t="s">
        <v>897</v>
      </c>
      <c r="P90" s="27">
        <v>4735</v>
      </c>
      <c r="Q90" s="26">
        <f t="shared" si="7"/>
        <v>4735</v>
      </c>
      <c r="R90" s="26">
        <v>4803</v>
      </c>
      <c r="S90" s="28">
        <v>24057.056944444445</v>
      </c>
      <c r="T90" s="28">
        <v>24057.157444444445</v>
      </c>
      <c r="U90" s="27" t="s">
        <v>289</v>
      </c>
      <c r="V90" s="27">
        <v>0.11</v>
      </c>
      <c r="W90" s="27" t="s">
        <v>319</v>
      </c>
      <c r="X90" s="27">
        <v>980.50999999999988</v>
      </c>
      <c r="Y90" s="27" t="s">
        <v>290</v>
      </c>
      <c r="Z90" s="27" t="s">
        <v>990</v>
      </c>
      <c r="AA90" s="29" t="s">
        <v>286</v>
      </c>
    </row>
    <row r="91" spans="1:27" ht="15" customHeight="1" x14ac:dyDescent="0.25">
      <c r="A91" s="21" t="s">
        <v>927</v>
      </c>
      <c r="B91" s="21" t="s">
        <v>1018</v>
      </c>
      <c r="C91" s="22">
        <v>37.296497519630201</v>
      </c>
      <c r="D91" s="22">
        <v>-116.334072712234</v>
      </c>
      <c r="E91" s="23">
        <v>6919</v>
      </c>
      <c r="F91" s="23">
        <v>1869</v>
      </c>
      <c r="G91" s="23" t="s">
        <v>281</v>
      </c>
      <c r="H91" s="23">
        <v>4693</v>
      </c>
      <c r="I91" s="24">
        <f t="shared" si="4"/>
        <v>2226</v>
      </c>
      <c r="J91" s="25">
        <v>6907</v>
      </c>
      <c r="K91" s="25">
        <v>1869</v>
      </c>
      <c r="L91" s="26">
        <f t="shared" si="5"/>
        <v>12</v>
      </c>
      <c r="M91" s="26">
        <f t="shared" si="6"/>
        <v>5050</v>
      </c>
      <c r="N91" s="27" t="s">
        <v>927</v>
      </c>
      <c r="O91" s="27" t="s">
        <v>920</v>
      </c>
      <c r="P91" s="27">
        <v>12</v>
      </c>
      <c r="Q91" s="26">
        <f t="shared" si="7"/>
        <v>2226</v>
      </c>
      <c r="R91" s="26">
        <v>5050</v>
      </c>
      <c r="S91" s="28">
        <v>24172</v>
      </c>
      <c r="T91" s="28">
        <v>24472</v>
      </c>
      <c r="U91" s="27" t="s">
        <v>289</v>
      </c>
      <c r="V91" s="27">
        <v>0.5</v>
      </c>
      <c r="W91" s="27" t="s">
        <v>283</v>
      </c>
      <c r="X91" s="27">
        <v>102</v>
      </c>
      <c r="Y91" s="27" t="s">
        <v>290</v>
      </c>
      <c r="Z91" s="27" t="s">
        <v>990</v>
      </c>
      <c r="AA91" s="29" t="s">
        <v>286</v>
      </c>
    </row>
    <row r="92" spans="1:27" ht="15" customHeight="1" x14ac:dyDescent="0.25">
      <c r="A92" s="21" t="s">
        <v>1027</v>
      </c>
      <c r="B92" s="21" t="s">
        <v>1028</v>
      </c>
      <c r="C92" s="22">
        <v>37.309910682260799</v>
      </c>
      <c r="D92" s="22">
        <v>-116.365104677948</v>
      </c>
      <c r="E92" s="23">
        <v>6734</v>
      </c>
      <c r="F92" s="23">
        <v>3442</v>
      </c>
      <c r="G92" s="23" t="s">
        <v>281</v>
      </c>
      <c r="H92" s="23">
        <v>4672</v>
      </c>
      <c r="I92" s="24">
        <f t="shared" si="4"/>
        <v>2062</v>
      </c>
      <c r="J92" s="25">
        <v>6734</v>
      </c>
      <c r="K92" s="25">
        <v>3524</v>
      </c>
      <c r="L92" s="26">
        <f t="shared" si="5"/>
        <v>0</v>
      </c>
      <c r="M92" s="26">
        <f t="shared" si="6"/>
        <v>3210</v>
      </c>
      <c r="N92" s="27" t="s">
        <v>967</v>
      </c>
      <c r="O92" s="27" t="s">
        <v>875</v>
      </c>
      <c r="P92" s="27">
        <v>2895</v>
      </c>
      <c r="Q92" s="26">
        <f t="shared" si="7"/>
        <v>2895</v>
      </c>
      <c r="R92" s="26">
        <v>3013</v>
      </c>
      <c r="S92" s="28">
        <v>24014.041666666701</v>
      </c>
      <c r="T92" s="28">
        <v>24014.138888888901</v>
      </c>
      <c r="U92" s="27" t="s">
        <v>289</v>
      </c>
      <c r="V92" s="27">
        <v>1.0469999999999999</v>
      </c>
      <c r="W92" s="27" t="s">
        <v>283</v>
      </c>
      <c r="X92" s="27">
        <v>2100</v>
      </c>
      <c r="Y92" s="27" t="s">
        <v>290</v>
      </c>
      <c r="Z92" s="27" t="s">
        <v>990</v>
      </c>
      <c r="AA92" s="29" t="s">
        <v>286</v>
      </c>
    </row>
    <row r="93" spans="1:27" ht="15" customHeight="1" x14ac:dyDescent="0.25">
      <c r="A93" s="21" t="s">
        <v>1027</v>
      </c>
      <c r="B93" s="21" t="s">
        <v>1028</v>
      </c>
      <c r="C93" s="22">
        <v>37.309910682260799</v>
      </c>
      <c r="D93" s="22">
        <v>-116.365104677948</v>
      </c>
      <c r="E93" s="23">
        <v>6734</v>
      </c>
      <c r="F93" s="23">
        <v>3442</v>
      </c>
      <c r="G93" s="23" t="s">
        <v>281</v>
      </c>
      <c r="H93" s="23">
        <v>4672</v>
      </c>
      <c r="I93" s="24">
        <f t="shared" si="4"/>
        <v>2062</v>
      </c>
      <c r="J93" s="25">
        <v>6734</v>
      </c>
      <c r="K93" s="25">
        <v>3524</v>
      </c>
      <c r="L93" s="26">
        <f t="shared" si="5"/>
        <v>0</v>
      </c>
      <c r="M93" s="26">
        <f t="shared" si="6"/>
        <v>3210</v>
      </c>
      <c r="N93" s="27" t="s">
        <v>1029</v>
      </c>
      <c r="O93" s="27" t="s">
        <v>874</v>
      </c>
      <c r="P93" s="27">
        <v>2970</v>
      </c>
      <c r="Q93" s="26">
        <f t="shared" si="7"/>
        <v>2970</v>
      </c>
      <c r="R93" s="26">
        <v>3088</v>
      </c>
      <c r="S93" s="28">
        <v>24014.370138888899</v>
      </c>
      <c r="T93" s="28">
        <v>24014.390972222202</v>
      </c>
      <c r="U93" s="27" t="s">
        <v>289</v>
      </c>
      <c r="V93" s="27">
        <v>0.95900000000000007</v>
      </c>
      <c r="W93" s="27" t="s">
        <v>283</v>
      </c>
      <c r="X93" s="27">
        <v>1150</v>
      </c>
      <c r="Y93" s="27" t="s">
        <v>290</v>
      </c>
      <c r="Z93" s="27" t="s">
        <v>990</v>
      </c>
      <c r="AA93" s="29" t="s">
        <v>286</v>
      </c>
    </row>
    <row r="94" spans="1:27" ht="15" customHeight="1" x14ac:dyDescent="0.25">
      <c r="A94" s="21" t="s">
        <v>1030</v>
      </c>
      <c r="B94" s="21" t="s">
        <v>1031</v>
      </c>
      <c r="C94" s="22">
        <v>37.309910682260799</v>
      </c>
      <c r="D94" s="22">
        <v>-116.365104677948</v>
      </c>
      <c r="E94" s="23">
        <v>6734</v>
      </c>
      <c r="F94" s="23">
        <v>3444</v>
      </c>
      <c r="G94" s="23" t="s">
        <v>459</v>
      </c>
      <c r="H94" s="23">
        <v>4673</v>
      </c>
      <c r="I94" s="24">
        <f t="shared" si="4"/>
        <v>2061</v>
      </c>
      <c r="J94" s="25">
        <v>3655</v>
      </c>
      <c r="K94" s="25">
        <v>3537</v>
      </c>
      <c r="L94" s="26">
        <f t="shared" si="5"/>
        <v>3079</v>
      </c>
      <c r="M94" s="26">
        <f t="shared" si="6"/>
        <v>3197</v>
      </c>
      <c r="N94" s="27" t="s">
        <v>1030</v>
      </c>
      <c r="O94" s="27" t="s">
        <v>877</v>
      </c>
      <c r="P94" s="27">
        <v>3079</v>
      </c>
      <c r="Q94" s="26">
        <f t="shared" si="7"/>
        <v>3079</v>
      </c>
      <c r="R94" s="26">
        <v>3197</v>
      </c>
      <c r="S94" s="28">
        <v>24014.5</v>
      </c>
      <c r="T94" s="28">
        <v>24014.548611111099</v>
      </c>
      <c r="U94" s="27" t="s">
        <v>289</v>
      </c>
      <c r="V94" s="27">
        <v>7.16</v>
      </c>
      <c r="W94" s="27" t="s">
        <v>283</v>
      </c>
      <c r="X94" s="27">
        <v>2090</v>
      </c>
      <c r="Y94" s="27" t="s">
        <v>290</v>
      </c>
      <c r="Z94" s="27" t="s">
        <v>990</v>
      </c>
      <c r="AA94" s="29" t="s">
        <v>286</v>
      </c>
    </row>
    <row r="95" spans="1:27" ht="15" customHeight="1" x14ac:dyDescent="0.25">
      <c r="A95" s="21" t="s">
        <v>932</v>
      </c>
      <c r="B95" s="21" t="s">
        <v>1032</v>
      </c>
      <c r="C95" s="22">
        <v>37.309910682260799</v>
      </c>
      <c r="D95" s="22">
        <v>-116.365104677948</v>
      </c>
      <c r="E95" s="23">
        <v>6734</v>
      </c>
      <c r="F95" s="23">
        <v>3444</v>
      </c>
      <c r="G95" s="23" t="s">
        <v>318</v>
      </c>
      <c r="H95" s="23">
        <v>4680</v>
      </c>
      <c r="I95" s="24">
        <f t="shared" si="4"/>
        <v>2054</v>
      </c>
      <c r="J95" s="25">
        <v>3602</v>
      </c>
      <c r="K95" s="25">
        <v>3484</v>
      </c>
      <c r="L95" s="26">
        <f t="shared" si="5"/>
        <v>3132</v>
      </c>
      <c r="M95" s="26">
        <f t="shared" si="6"/>
        <v>3250</v>
      </c>
      <c r="N95" s="27" t="s">
        <v>932</v>
      </c>
      <c r="O95" s="27" t="s">
        <v>876</v>
      </c>
      <c r="P95" s="27">
        <v>3132</v>
      </c>
      <c r="Q95" s="26">
        <f t="shared" si="7"/>
        <v>3132</v>
      </c>
      <c r="R95" s="26">
        <v>3250</v>
      </c>
      <c r="S95" s="28">
        <v>24014.607638888901</v>
      </c>
      <c r="T95" s="28">
        <v>24014.631944444402</v>
      </c>
      <c r="U95" s="27" t="s">
        <v>289</v>
      </c>
      <c r="V95" s="27">
        <v>4.8</v>
      </c>
      <c r="W95" s="27" t="s">
        <v>283</v>
      </c>
      <c r="X95" s="27">
        <v>1894.1</v>
      </c>
      <c r="Y95" s="27" t="s">
        <v>290</v>
      </c>
      <c r="Z95" s="27" t="s">
        <v>990</v>
      </c>
      <c r="AA95" s="29" t="s">
        <v>286</v>
      </c>
    </row>
    <row r="96" spans="1:27" ht="15" customHeight="1" x14ac:dyDescent="0.25">
      <c r="A96" s="21" t="s">
        <v>924</v>
      </c>
      <c r="B96" s="21" t="s">
        <v>864</v>
      </c>
      <c r="C96" s="22">
        <v>37.251356625009798</v>
      </c>
      <c r="D96" s="22">
        <v>-116.430170186434</v>
      </c>
      <c r="E96" s="23">
        <v>6468</v>
      </c>
      <c r="F96" s="23">
        <v>3200</v>
      </c>
      <c r="G96" s="23" t="s">
        <v>281</v>
      </c>
      <c r="H96" s="23">
        <v>4416</v>
      </c>
      <c r="I96" s="24">
        <f t="shared" si="4"/>
        <v>2052</v>
      </c>
      <c r="J96" s="25">
        <v>6403</v>
      </c>
      <c r="K96" s="25">
        <v>3200</v>
      </c>
      <c r="L96" s="26">
        <f t="shared" si="5"/>
        <v>65</v>
      </c>
      <c r="M96" s="26">
        <f t="shared" si="6"/>
        <v>3268</v>
      </c>
      <c r="N96" s="27" t="s">
        <v>924</v>
      </c>
      <c r="O96" s="27" t="s">
        <v>864</v>
      </c>
      <c r="P96" s="27">
        <v>65</v>
      </c>
      <c r="Q96" s="26">
        <f t="shared" si="7"/>
        <v>2052</v>
      </c>
      <c r="R96" s="26">
        <v>3268</v>
      </c>
      <c r="S96" s="28">
        <v>39735.479166666664</v>
      </c>
      <c r="T96" s="28">
        <v>40086</v>
      </c>
      <c r="U96" s="27" t="s">
        <v>282</v>
      </c>
      <c r="V96" s="27">
        <v>3700</v>
      </c>
      <c r="W96" s="27" t="s">
        <v>283</v>
      </c>
      <c r="X96" s="27">
        <v>30</v>
      </c>
      <c r="Y96" s="27" t="s">
        <v>284</v>
      </c>
      <c r="Z96" s="27" t="s">
        <v>990</v>
      </c>
      <c r="AA96" s="29" t="s">
        <v>286</v>
      </c>
    </row>
    <row r="97" spans="1:27" ht="15" customHeight="1" x14ac:dyDescent="0.25">
      <c r="A97" s="21" t="s">
        <v>336</v>
      </c>
      <c r="B97" s="21" t="s">
        <v>337</v>
      </c>
      <c r="C97" s="22">
        <v>37.242587463902701</v>
      </c>
      <c r="D97" s="22">
        <v>-116.4221279983</v>
      </c>
      <c r="E97" s="23">
        <v>6472</v>
      </c>
      <c r="F97" s="23">
        <v>1972</v>
      </c>
      <c r="G97" s="23" t="s">
        <v>281</v>
      </c>
      <c r="H97" s="23">
        <v>4407</v>
      </c>
      <c r="I97" s="24">
        <f t="shared" si="4"/>
        <v>2065</v>
      </c>
      <c r="J97" s="25">
        <v>5612</v>
      </c>
      <c r="K97" s="25">
        <v>1972</v>
      </c>
      <c r="L97" s="26">
        <f t="shared" si="5"/>
        <v>860</v>
      </c>
      <c r="M97" s="26">
        <f t="shared" si="6"/>
        <v>4500</v>
      </c>
      <c r="N97" s="27" t="s">
        <v>336</v>
      </c>
      <c r="O97" s="27" t="s">
        <v>337</v>
      </c>
      <c r="P97" s="27">
        <v>860</v>
      </c>
      <c r="Q97" s="26">
        <f t="shared" si="7"/>
        <v>2065</v>
      </c>
      <c r="R97" s="26">
        <v>4500</v>
      </c>
      <c r="S97" s="28">
        <v>23783.50138888889</v>
      </c>
      <c r="T97" s="28">
        <v>23784.709722222222</v>
      </c>
      <c r="U97" s="27" t="s">
        <v>338</v>
      </c>
      <c r="V97" s="27">
        <v>2500</v>
      </c>
      <c r="W97" s="27" t="s">
        <v>283</v>
      </c>
      <c r="X97" s="27">
        <v>186</v>
      </c>
      <c r="Y97" s="27" t="s">
        <v>284</v>
      </c>
      <c r="Z97" s="27" t="s">
        <v>285</v>
      </c>
      <c r="AA97" s="29" t="s">
        <v>286</v>
      </c>
    </row>
    <row r="98" spans="1:27" ht="15" customHeight="1" x14ac:dyDescent="0.25">
      <c r="A98" s="21" t="s">
        <v>339</v>
      </c>
      <c r="B98" s="21" t="s">
        <v>340</v>
      </c>
      <c r="C98" s="22">
        <v>37.242587463902701</v>
      </c>
      <c r="D98" s="22">
        <v>-116.4221279983</v>
      </c>
      <c r="E98" s="23">
        <v>6472</v>
      </c>
      <c r="F98" s="23">
        <v>1972</v>
      </c>
      <c r="G98" s="23" t="s">
        <v>281</v>
      </c>
      <c r="H98" s="23">
        <v>4405</v>
      </c>
      <c r="I98" s="24">
        <f t="shared" si="4"/>
        <v>2067</v>
      </c>
      <c r="J98" s="25">
        <v>5612</v>
      </c>
      <c r="K98" s="25">
        <v>4068</v>
      </c>
      <c r="L98" s="26">
        <f t="shared" si="5"/>
        <v>860</v>
      </c>
      <c r="M98" s="26">
        <f t="shared" si="6"/>
        <v>2404</v>
      </c>
      <c r="N98" s="27" t="s">
        <v>339</v>
      </c>
      <c r="O98" s="27" t="s">
        <v>340</v>
      </c>
      <c r="P98" s="27">
        <v>860</v>
      </c>
      <c r="Q98" s="26">
        <f t="shared" si="7"/>
        <v>2067</v>
      </c>
      <c r="R98" s="26">
        <v>2404</v>
      </c>
      <c r="S98" s="28">
        <v>23429.076388888891</v>
      </c>
      <c r="T98" s="28">
        <v>23429.166388888891</v>
      </c>
      <c r="U98" s="27" t="s">
        <v>289</v>
      </c>
      <c r="V98" s="27">
        <v>1.7</v>
      </c>
      <c r="W98" s="27" t="s">
        <v>319</v>
      </c>
      <c r="X98" s="27">
        <v>74.5</v>
      </c>
      <c r="Y98" s="27" t="s">
        <v>290</v>
      </c>
      <c r="Z98" s="27" t="s">
        <v>291</v>
      </c>
      <c r="AA98" s="12">
        <v>7.742772861356932</v>
      </c>
    </row>
    <row r="99" spans="1:27" ht="15" customHeight="1" x14ac:dyDescent="0.25">
      <c r="A99" s="21" t="s">
        <v>341</v>
      </c>
      <c r="B99" s="21" t="s">
        <v>342</v>
      </c>
      <c r="C99" s="22">
        <v>37.242587463902701</v>
      </c>
      <c r="D99" s="22">
        <v>-116.4221279983</v>
      </c>
      <c r="E99" s="23">
        <v>6472</v>
      </c>
      <c r="F99" s="23">
        <v>1972</v>
      </c>
      <c r="G99" s="23" t="s">
        <v>281</v>
      </c>
      <c r="H99" s="23">
        <v>4404</v>
      </c>
      <c r="I99" s="24">
        <f t="shared" si="4"/>
        <v>2068</v>
      </c>
      <c r="J99" s="25">
        <v>4068</v>
      </c>
      <c r="K99" s="25">
        <v>3864</v>
      </c>
      <c r="L99" s="26">
        <f t="shared" si="5"/>
        <v>2404</v>
      </c>
      <c r="M99" s="26">
        <f t="shared" si="6"/>
        <v>2608</v>
      </c>
      <c r="N99" s="27" t="s">
        <v>341</v>
      </c>
      <c r="O99" s="27" t="s">
        <v>342</v>
      </c>
      <c r="P99" s="27">
        <v>2404</v>
      </c>
      <c r="Q99" s="26">
        <f t="shared" si="7"/>
        <v>2404</v>
      </c>
      <c r="R99" s="26">
        <v>2608</v>
      </c>
      <c r="S99" s="28">
        <v>23428.902777777777</v>
      </c>
      <c r="T99" s="28">
        <v>23428.912777777776</v>
      </c>
      <c r="U99" s="27" t="s">
        <v>289</v>
      </c>
      <c r="V99" s="27">
        <v>17</v>
      </c>
      <c r="W99" s="27" t="s">
        <v>305</v>
      </c>
      <c r="X99" s="27">
        <v>464.29999999999995</v>
      </c>
      <c r="Y99" s="27" t="s">
        <v>290</v>
      </c>
      <c r="Z99" s="27" t="s">
        <v>291</v>
      </c>
      <c r="AA99" s="12">
        <v>638.95151723034007</v>
      </c>
    </row>
    <row r="100" spans="1:27" ht="15" customHeight="1" x14ac:dyDescent="0.25">
      <c r="A100" s="21" t="s">
        <v>343</v>
      </c>
      <c r="B100" s="21" t="s">
        <v>344</v>
      </c>
      <c r="C100" s="22">
        <v>37.242587463902701</v>
      </c>
      <c r="D100" s="22">
        <v>-116.4221279983</v>
      </c>
      <c r="E100" s="23">
        <v>6472</v>
      </c>
      <c r="F100" s="23">
        <v>1972</v>
      </c>
      <c r="G100" s="23" t="s">
        <v>281</v>
      </c>
      <c r="H100" s="23">
        <v>4404</v>
      </c>
      <c r="I100" s="24">
        <f t="shared" si="4"/>
        <v>2068</v>
      </c>
      <c r="J100" s="25">
        <v>3980</v>
      </c>
      <c r="K100" s="25">
        <v>3790</v>
      </c>
      <c r="L100" s="26">
        <f t="shared" si="5"/>
        <v>2492</v>
      </c>
      <c r="M100" s="26">
        <f t="shared" si="6"/>
        <v>2682</v>
      </c>
      <c r="N100" s="27" t="s">
        <v>343</v>
      </c>
      <c r="O100" s="27" t="s">
        <v>344</v>
      </c>
      <c r="P100" s="27">
        <v>2492</v>
      </c>
      <c r="Q100" s="26">
        <f t="shared" si="7"/>
        <v>2492</v>
      </c>
      <c r="R100" s="26">
        <v>2682</v>
      </c>
      <c r="S100" s="28">
        <v>23431.40347222222</v>
      </c>
      <c r="T100" s="28">
        <v>23431.410472222222</v>
      </c>
      <c r="U100" s="27" t="s">
        <v>289</v>
      </c>
      <c r="V100" s="27">
        <v>20</v>
      </c>
      <c r="W100" s="27" t="s">
        <v>305</v>
      </c>
      <c r="X100" s="27">
        <v>280.5</v>
      </c>
      <c r="Y100" s="27" t="s">
        <v>290</v>
      </c>
      <c r="Z100" s="27" t="s">
        <v>291</v>
      </c>
      <c r="AA100" s="12">
        <v>599.26856996943434</v>
      </c>
    </row>
    <row r="101" spans="1:27" ht="15" customHeight="1" x14ac:dyDescent="0.25">
      <c r="A101" s="21" t="s">
        <v>336</v>
      </c>
      <c r="B101" s="21" t="s">
        <v>337</v>
      </c>
      <c r="C101" s="22">
        <v>37.242587463902701</v>
      </c>
      <c r="D101" s="22">
        <v>-116.4221279983</v>
      </c>
      <c r="E101" s="23">
        <v>6472</v>
      </c>
      <c r="F101" s="23">
        <v>1972</v>
      </c>
      <c r="G101" s="23" t="s">
        <v>281</v>
      </c>
      <c r="H101" s="23">
        <v>4407</v>
      </c>
      <c r="I101" s="24">
        <f t="shared" si="4"/>
        <v>2065</v>
      </c>
      <c r="J101" s="25">
        <v>5612</v>
      </c>
      <c r="K101" s="25">
        <v>1972</v>
      </c>
      <c r="L101" s="26">
        <f t="shared" si="5"/>
        <v>860</v>
      </c>
      <c r="M101" s="26">
        <f t="shared" si="6"/>
        <v>4500</v>
      </c>
      <c r="N101" s="27" t="s">
        <v>345</v>
      </c>
      <c r="O101" s="27" t="s">
        <v>346</v>
      </c>
      <c r="P101" s="27">
        <v>2693</v>
      </c>
      <c r="Q101" s="26">
        <f t="shared" si="7"/>
        <v>2693</v>
      </c>
      <c r="R101" s="26">
        <v>2883</v>
      </c>
      <c r="S101" s="28">
        <v>23431.31527777778</v>
      </c>
      <c r="T101" s="28">
        <v>23431.33527777778</v>
      </c>
      <c r="U101" s="27" t="s">
        <v>289</v>
      </c>
      <c r="V101" s="27">
        <v>9</v>
      </c>
      <c r="W101" s="27" t="s">
        <v>283</v>
      </c>
      <c r="X101" s="27">
        <v>1119.7</v>
      </c>
      <c r="Y101" s="27" t="s">
        <v>290</v>
      </c>
      <c r="Z101" s="27" t="s">
        <v>291</v>
      </c>
      <c r="AA101" s="12">
        <v>9</v>
      </c>
    </row>
    <row r="102" spans="1:27" ht="15" customHeight="1" x14ac:dyDescent="0.25">
      <c r="A102" s="21" t="s">
        <v>347</v>
      </c>
      <c r="B102" s="21" t="s">
        <v>348</v>
      </c>
      <c r="C102" s="22">
        <v>37.242587463902701</v>
      </c>
      <c r="D102" s="22">
        <v>-116.4221279983</v>
      </c>
      <c r="E102" s="23">
        <v>6472</v>
      </c>
      <c r="F102" s="23">
        <v>1972</v>
      </c>
      <c r="G102" s="23" t="s">
        <v>281</v>
      </c>
      <c r="H102" s="23">
        <v>4404</v>
      </c>
      <c r="I102" s="24">
        <f t="shared" si="4"/>
        <v>2068</v>
      </c>
      <c r="J102" s="25">
        <v>3577</v>
      </c>
      <c r="K102" s="25">
        <v>3387</v>
      </c>
      <c r="L102" s="26">
        <f t="shared" si="5"/>
        <v>2895</v>
      </c>
      <c r="M102" s="26">
        <f t="shared" si="6"/>
        <v>3085</v>
      </c>
      <c r="N102" s="27" t="s">
        <v>347</v>
      </c>
      <c r="O102" s="27" t="s">
        <v>348</v>
      </c>
      <c r="P102" s="27">
        <v>2895</v>
      </c>
      <c r="Q102" s="26">
        <f t="shared" si="7"/>
        <v>2895</v>
      </c>
      <c r="R102" s="26">
        <v>3085</v>
      </c>
      <c r="S102" s="28">
        <v>23431.090277777777</v>
      </c>
      <c r="T102" s="28">
        <v>23431.097277777779</v>
      </c>
      <c r="U102" s="27" t="s">
        <v>289</v>
      </c>
      <c r="V102" s="27">
        <v>30</v>
      </c>
      <c r="W102" s="27" t="s">
        <v>305</v>
      </c>
      <c r="X102" s="27">
        <v>644.20000000000005</v>
      </c>
      <c r="Y102" s="27" t="s">
        <v>290</v>
      </c>
      <c r="Z102" s="27" t="s">
        <v>291</v>
      </c>
      <c r="AA102" s="12">
        <v>609.26856996943434</v>
      </c>
    </row>
    <row r="103" spans="1:27" ht="15" customHeight="1" x14ac:dyDescent="0.25">
      <c r="A103" s="21" t="s">
        <v>349</v>
      </c>
      <c r="B103" s="21" t="s">
        <v>350</v>
      </c>
      <c r="C103" s="22">
        <v>37.242587463902701</v>
      </c>
      <c r="D103" s="22">
        <v>-116.4221279983</v>
      </c>
      <c r="E103" s="23">
        <v>6472</v>
      </c>
      <c r="F103" s="23">
        <v>1972</v>
      </c>
      <c r="G103" s="23" t="s">
        <v>281</v>
      </c>
      <c r="H103" s="23">
        <v>4404</v>
      </c>
      <c r="I103" s="24">
        <f t="shared" si="4"/>
        <v>2068</v>
      </c>
      <c r="J103" s="25">
        <v>3382</v>
      </c>
      <c r="K103" s="25">
        <v>3192</v>
      </c>
      <c r="L103" s="26">
        <f t="shared" si="5"/>
        <v>3090</v>
      </c>
      <c r="M103" s="26">
        <f t="shared" si="6"/>
        <v>3280</v>
      </c>
      <c r="N103" s="27" t="s">
        <v>349</v>
      </c>
      <c r="O103" s="27" t="s">
        <v>350</v>
      </c>
      <c r="P103" s="27">
        <v>3090</v>
      </c>
      <c r="Q103" s="26">
        <f t="shared" si="7"/>
        <v>3090</v>
      </c>
      <c r="R103" s="26">
        <v>3280</v>
      </c>
      <c r="S103" s="28">
        <v>23430.90763888889</v>
      </c>
      <c r="T103" s="28">
        <v>23430.917638888888</v>
      </c>
      <c r="U103" s="27" t="s">
        <v>289</v>
      </c>
      <c r="V103" s="27">
        <v>18</v>
      </c>
      <c r="W103" s="27" t="s">
        <v>283</v>
      </c>
      <c r="X103" s="27">
        <v>1014.3</v>
      </c>
      <c r="Y103" s="27" t="s">
        <v>290</v>
      </c>
      <c r="Z103" s="27" t="s">
        <v>291</v>
      </c>
      <c r="AA103" s="12">
        <v>18</v>
      </c>
    </row>
    <row r="104" spans="1:27" ht="15" customHeight="1" x14ac:dyDescent="0.25">
      <c r="A104" s="21" t="s">
        <v>336</v>
      </c>
      <c r="B104" s="21" t="s">
        <v>337</v>
      </c>
      <c r="C104" s="22">
        <v>37.242587463902701</v>
      </c>
      <c r="D104" s="22">
        <v>-116.4221279983</v>
      </c>
      <c r="E104" s="23">
        <v>6472</v>
      </c>
      <c r="F104" s="23">
        <v>1972</v>
      </c>
      <c r="G104" s="23" t="s">
        <v>281</v>
      </c>
      <c r="H104" s="23">
        <v>4407</v>
      </c>
      <c r="I104" s="24">
        <f t="shared" si="4"/>
        <v>2065</v>
      </c>
      <c r="J104" s="25">
        <v>5612</v>
      </c>
      <c r="K104" s="25">
        <v>1972</v>
      </c>
      <c r="L104" s="26">
        <f t="shared" si="5"/>
        <v>860</v>
      </c>
      <c r="M104" s="26">
        <f t="shared" si="6"/>
        <v>4500</v>
      </c>
      <c r="N104" s="27" t="s">
        <v>351</v>
      </c>
      <c r="O104" s="27" t="s">
        <v>352</v>
      </c>
      <c r="P104" s="27">
        <v>3265</v>
      </c>
      <c r="Q104" s="26">
        <f t="shared" si="7"/>
        <v>3265</v>
      </c>
      <c r="R104" s="26">
        <v>3455</v>
      </c>
      <c r="S104" s="28">
        <v>23430.711111111112</v>
      </c>
      <c r="T104" s="28">
        <v>23430.761111111111</v>
      </c>
      <c r="U104" s="27" t="s">
        <v>289</v>
      </c>
      <c r="V104" s="27">
        <v>2</v>
      </c>
      <c r="W104" s="27" t="s">
        <v>319</v>
      </c>
      <c r="X104" s="27">
        <v>1723.7000000000003</v>
      </c>
      <c r="Y104" s="27" t="s">
        <v>290</v>
      </c>
      <c r="Z104" s="27" t="s">
        <v>291</v>
      </c>
      <c r="AA104" s="12">
        <v>2</v>
      </c>
    </row>
    <row r="105" spans="1:27" ht="15" customHeight="1" x14ac:dyDescent="0.25">
      <c r="A105" s="21" t="s">
        <v>353</v>
      </c>
      <c r="B105" s="21" t="s">
        <v>354</v>
      </c>
      <c r="C105" s="22">
        <v>37.242587463902701</v>
      </c>
      <c r="D105" s="22">
        <v>-116.4221279983</v>
      </c>
      <c r="E105" s="23">
        <v>6472</v>
      </c>
      <c r="F105" s="23">
        <v>1972</v>
      </c>
      <c r="G105" s="23" t="s">
        <v>318</v>
      </c>
      <c r="H105" s="23">
        <v>4431</v>
      </c>
      <c r="I105" s="24">
        <f t="shared" si="4"/>
        <v>2041</v>
      </c>
      <c r="J105" s="25">
        <v>3012</v>
      </c>
      <c r="K105" s="25">
        <v>2822</v>
      </c>
      <c r="L105" s="26">
        <f t="shared" si="5"/>
        <v>3460</v>
      </c>
      <c r="M105" s="26">
        <f t="shared" si="6"/>
        <v>3650</v>
      </c>
      <c r="N105" s="27" t="s">
        <v>353</v>
      </c>
      <c r="O105" s="27" t="s">
        <v>354</v>
      </c>
      <c r="P105" s="27">
        <v>3460</v>
      </c>
      <c r="Q105" s="26">
        <f t="shared" si="7"/>
        <v>3460</v>
      </c>
      <c r="R105" s="26">
        <v>3650</v>
      </c>
      <c r="S105" s="28">
        <v>23430.518749999999</v>
      </c>
      <c r="T105" s="28">
        <v>23430.536749999999</v>
      </c>
      <c r="U105" s="27" t="s">
        <v>289</v>
      </c>
      <c r="V105" s="27">
        <v>11</v>
      </c>
      <c r="W105" s="27" t="s">
        <v>283</v>
      </c>
      <c r="X105" s="27">
        <v>1255.2</v>
      </c>
      <c r="Y105" s="27" t="s">
        <v>290</v>
      </c>
      <c r="Z105" s="27" t="s">
        <v>291</v>
      </c>
      <c r="AA105" s="12">
        <v>11</v>
      </c>
    </row>
    <row r="106" spans="1:27" ht="15" customHeight="1" x14ac:dyDescent="0.25">
      <c r="A106" s="21" t="s">
        <v>355</v>
      </c>
      <c r="B106" s="21" t="s">
        <v>356</v>
      </c>
      <c r="C106" s="22">
        <v>37.242587463902701</v>
      </c>
      <c r="D106" s="22">
        <v>-116.4221279983</v>
      </c>
      <c r="E106" s="23">
        <v>6472</v>
      </c>
      <c r="F106" s="23">
        <v>1972</v>
      </c>
      <c r="G106" s="23" t="s">
        <v>281</v>
      </c>
      <c r="H106" s="23">
        <v>4427</v>
      </c>
      <c r="I106" s="24">
        <f t="shared" si="4"/>
        <v>2045</v>
      </c>
      <c r="J106" s="25">
        <v>2824</v>
      </c>
      <c r="K106" s="25">
        <v>2634</v>
      </c>
      <c r="L106" s="26">
        <f t="shared" si="5"/>
        <v>3648</v>
      </c>
      <c r="M106" s="26">
        <f t="shared" si="6"/>
        <v>3838</v>
      </c>
      <c r="N106" s="27" t="s">
        <v>355</v>
      </c>
      <c r="O106" s="27" t="s">
        <v>356</v>
      </c>
      <c r="P106" s="27">
        <v>3648</v>
      </c>
      <c r="Q106" s="26">
        <f t="shared" si="7"/>
        <v>3648</v>
      </c>
      <c r="R106" s="26">
        <v>3838</v>
      </c>
      <c r="S106" s="28">
        <v>23430.263194444444</v>
      </c>
      <c r="T106" s="28">
        <v>23430.288194444445</v>
      </c>
      <c r="U106" s="27" t="s">
        <v>289</v>
      </c>
      <c r="V106" s="27">
        <v>7</v>
      </c>
      <c r="W106" s="27" t="s">
        <v>305</v>
      </c>
      <c r="X106" s="27">
        <v>215</v>
      </c>
      <c r="Y106" s="27" t="s">
        <v>290</v>
      </c>
      <c r="Z106" s="27" t="s">
        <v>291</v>
      </c>
      <c r="AA106" s="12">
        <v>586.26856996943434</v>
      </c>
    </row>
    <row r="107" spans="1:27" ht="15" customHeight="1" x14ac:dyDescent="0.25">
      <c r="A107" s="21" t="s">
        <v>357</v>
      </c>
      <c r="B107" s="21" t="s">
        <v>358</v>
      </c>
      <c r="C107" s="22">
        <v>37.242587463902701</v>
      </c>
      <c r="D107" s="22">
        <v>-116.4221279983</v>
      </c>
      <c r="E107" s="23">
        <v>6472</v>
      </c>
      <c r="F107" s="23">
        <v>1972</v>
      </c>
      <c r="G107" s="23" t="s">
        <v>318</v>
      </c>
      <c r="H107" s="23">
        <v>4425</v>
      </c>
      <c r="I107" s="24">
        <f t="shared" si="4"/>
        <v>2047</v>
      </c>
      <c r="J107" s="25">
        <v>2624</v>
      </c>
      <c r="K107" s="25">
        <v>2434</v>
      </c>
      <c r="L107" s="26">
        <f t="shared" si="5"/>
        <v>3848</v>
      </c>
      <c r="M107" s="26">
        <f t="shared" si="6"/>
        <v>4038</v>
      </c>
      <c r="N107" s="27" t="s">
        <v>357</v>
      </c>
      <c r="O107" s="27" t="s">
        <v>358</v>
      </c>
      <c r="P107" s="27">
        <v>3848</v>
      </c>
      <c r="Q107" s="26">
        <f t="shared" si="7"/>
        <v>3848</v>
      </c>
      <c r="R107" s="26">
        <v>4038</v>
      </c>
      <c r="S107" s="28">
        <v>23430.117361111112</v>
      </c>
      <c r="T107" s="28">
        <v>23430.137361111112</v>
      </c>
      <c r="U107" s="27" t="s">
        <v>289</v>
      </c>
      <c r="V107" s="27">
        <v>10</v>
      </c>
      <c r="W107" s="27" t="s">
        <v>283</v>
      </c>
      <c r="X107" s="27">
        <v>1112.3</v>
      </c>
      <c r="Y107" s="27" t="s">
        <v>290</v>
      </c>
      <c r="Z107" s="27" t="s">
        <v>291</v>
      </c>
      <c r="AA107" s="12">
        <v>10</v>
      </c>
    </row>
    <row r="108" spans="1:27" ht="15" customHeight="1" x14ac:dyDescent="0.25">
      <c r="A108" s="21" t="s">
        <v>359</v>
      </c>
      <c r="B108" s="21" t="s">
        <v>360</v>
      </c>
      <c r="C108" s="22">
        <v>37.242587463902701</v>
      </c>
      <c r="D108" s="22">
        <v>-116.4221279983</v>
      </c>
      <c r="E108" s="23">
        <v>6472</v>
      </c>
      <c r="F108" s="23">
        <v>1972</v>
      </c>
      <c r="G108" s="23" t="s">
        <v>281</v>
      </c>
      <c r="H108" s="23">
        <v>4418</v>
      </c>
      <c r="I108" s="24">
        <f t="shared" si="4"/>
        <v>2054</v>
      </c>
      <c r="J108" s="25">
        <v>2424</v>
      </c>
      <c r="K108" s="25">
        <v>2234</v>
      </c>
      <c r="L108" s="26">
        <f t="shared" si="5"/>
        <v>4048</v>
      </c>
      <c r="M108" s="26">
        <f t="shared" si="6"/>
        <v>4238</v>
      </c>
      <c r="N108" s="27" t="s">
        <v>359</v>
      </c>
      <c r="O108" s="27" t="s">
        <v>360</v>
      </c>
      <c r="P108" s="27">
        <v>4048</v>
      </c>
      <c r="Q108" s="26">
        <f t="shared" si="7"/>
        <v>4048</v>
      </c>
      <c r="R108" s="26">
        <v>4238</v>
      </c>
      <c r="S108" s="28">
        <v>23429.874305555557</v>
      </c>
      <c r="T108" s="28">
        <v>23429.907305555556</v>
      </c>
      <c r="U108" s="27" t="s">
        <v>289</v>
      </c>
      <c r="V108" s="27">
        <v>6</v>
      </c>
      <c r="W108" s="27" t="s">
        <v>283</v>
      </c>
      <c r="X108" s="27">
        <v>1466.3</v>
      </c>
      <c r="Y108" s="27" t="s">
        <v>290</v>
      </c>
      <c r="Z108" s="27" t="s">
        <v>291</v>
      </c>
      <c r="AA108" s="12">
        <v>6</v>
      </c>
    </row>
    <row r="109" spans="1:27" ht="15" customHeight="1" x14ac:dyDescent="0.25">
      <c r="A109" s="21" t="s">
        <v>336</v>
      </c>
      <c r="B109" s="21" t="s">
        <v>337</v>
      </c>
      <c r="C109" s="22">
        <v>37.242587463902701</v>
      </c>
      <c r="D109" s="22">
        <v>-116.4221279983</v>
      </c>
      <c r="E109" s="23">
        <v>6472</v>
      </c>
      <c r="F109" s="23">
        <v>1972</v>
      </c>
      <c r="G109" s="23" t="s">
        <v>281</v>
      </c>
      <c r="H109" s="23">
        <v>4407</v>
      </c>
      <c r="I109" s="24">
        <f t="shared" si="4"/>
        <v>2065</v>
      </c>
      <c r="J109" s="25">
        <v>5612</v>
      </c>
      <c r="K109" s="25">
        <v>1972</v>
      </c>
      <c r="L109" s="26">
        <f t="shared" si="5"/>
        <v>860</v>
      </c>
      <c r="M109" s="26">
        <f t="shared" si="6"/>
        <v>4500</v>
      </c>
      <c r="N109" s="27" t="s">
        <v>361</v>
      </c>
      <c r="O109" s="27" t="s">
        <v>362</v>
      </c>
      <c r="P109" s="27">
        <v>4161</v>
      </c>
      <c r="Q109" s="26">
        <f t="shared" si="7"/>
        <v>4161</v>
      </c>
      <c r="R109" s="26">
        <v>4351</v>
      </c>
      <c r="S109" s="28">
        <v>23429.448611111111</v>
      </c>
      <c r="T109" s="28">
        <v>23429.48321111111</v>
      </c>
      <c r="U109" s="27" t="s">
        <v>289</v>
      </c>
      <c r="V109" s="27">
        <v>0.5</v>
      </c>
      <c r="W109" s="27" t="s">
        <v>319</v>
      </c>
      <c r="X109" s="27">
        <v>1961.5500000000004</v>
      </c>
      <c r="Y109" s="27" t="s">
        <v>290</v>
      </c>
      <c r="Z109" s="27" t="s">
        <v>291</v>
      </c>
      <c r="AA109" s="12">
        <v>0.5</v>
      </c>
    </row>
    <row r="110" spans="1:27" ht="15" customHeight="1" x14ac:dyDescent="0.25">
      <c r="A110" s="21" t="s">
        <v>363</v>
      </c>
      <c r="B110" s="21" t="s">
        <v>364</v>
      </c>
      <c r="C110" s="22">
        <v>37.242587463902701</v>
      </c>
      <c r="D110" s="22">
        <v>-116.4221279983</v>
      </c>
      <c r="E110" s="23">
        <v>6472</v>
      </c>
      <c r="F110" s="23">
        <v>1972</v>
      </c>
      <c r="G110" s="23" t="s">
        <v>281</v>
      </c>
      <c r="H110" s="23">
        <v>4436</v>
      </c>
      <c r="I110" s="24">
        <f t="shared" si="4"/>
        <v>2036</v>
      </c>
      <c r="J110" s="25">
        <v>2117</v>
      </c>
      <c r="K110" s="25">
        <v>1972</v>
      </c>
      <c r="L110" s="26">
        <f t="shared" si="5"/>
        <v>4355</v>
      </c>
      <c r="M110" s="26">
        <f t="shared" si="6"/>
        <v>4500</v>
      </c>
      <c r="N110" s="27" t="s">
        <v>363</v>
      </c>
      <c r="O110" s="27" t="s">
        <v>364</v>
      </c>
      <c r="P110" s="27">
        <v>4355</v>
      </c>
      <c r="Q110" s="26">
        <f t="shared" si="7"/>
        <v>4355</v>
      </c>
      <c r="R110" s="26">
        <v>4500</v>
      </c>
      <c r="S110" s="28">
        <v>23429.488888888889</v>
      </c>
      <c r="T110" s="28">
        <v>23429.578888888889</v>
      </c>
      <c r="U110" s="27" t="s">
        <v>289</v>
      </c>
      <c r="V110" s="27">
        <v>2</v>
      </c>
      <c r="W110" s="27" t="s">
        <v>319</v>
      </c>
      <c r="X110" s="27">
        <v>575.65</v>
      </c>
      <c r="Y110" s="27" t="s">
        <v>290</v>
      </c>
      <c r="Z110" s="27" t="s">
        <v>291</v>
      </c>
      <c r="AA110" s="12">
        <v>2</v>
      </c>
    </row>
    <row r="111" spans="1:27" ht="15" customHeight="1" x14ac:dyDescent="0.25">
      <c r="A111" s="21" t="s">
        <v>955</v>
      </c>
      <c r="B111" s="21" t="s">
        <v>1033</v>
      </c>
      <c r="C111" s="22">
        <v>37.262907016062002</v>
      </c>
      <c r="D111" s="22">
        <v>-116.412571791049</v>
      </c>
      <c r="E111" s="23">
        <v>6621</v>
      </c>
      <c r="F111" s="23">
        <v>4471</v>
      </c>
      <c r="G111" s="23" t="s">
        <v>281</v>
      </c>
      <c r="H111" s="23">
        <v>4483</v>
      </c>
      <c r="I111" s="24">
        <f t="shared" si="4"/>
        <v>2138</v>
      </c>
      <c r="J111" s="25">
        <v>6600</v>
      </c>
      <c r="K111" s="25">
        <v>4471</v>
      </c>
      <c r="L111" s="26">
        <f t="shared" si="5"/>
        <v>21</v>
      </c>
      <c r="M111" s="26">
        <f t="shared" si="6"/>
        <v>2150</v>
      </c>
      <c r="N111" s="27" t="s">
        <v>955</v>
      </c>
      <c r="O111" s="27" t="s">
        <v>849</v>
      </c>
      <c r="P111" s="27">
        <v>21</v>
      </c>
      <c r="Q111" s="26">
        <f t="shared" si="7"/>
        <v>2138</v>
      </c>
      <c r="R111" s="26">
        <v>2150</v>
      </c>
      <c r="S111" s="28">
        <v>31299</v>
      </c>
      <c r="T111" s="28">
        <v>31439</v>
      </c>
      <c r="U111" s="27" t="s">
        <v>289</v>
      </c>
      <c r="V111" s="27">
        <v>0.3</v>
      </c>
      <c r="W111" s="27" t="s">
        <v>283</v>
      </c>
      <c r="X111" s="27">
        <v>23</v>
      </c>
      <c r="Y111" s="27" t="s">
        <v>290</v>
      </c>
      <c r="Z111" s="27" t="s">
        <v>990</v>
      </c>
      <c r="AA111" s="29" t="s">
        <v>286</v>
      </c>
    </row>
    <row r="112" spans="1:27" ht="15" customHeight="1" x14ac:dyDescent="0.25">
      <c r="A112" s="21" t="s">
        <v>952</v>
      </c>
      <c r="B112" s="21" t="s">
        <v>847</v>
      </c>
      <c r="C112" s="22">
        <v>37.230567593421597</v>
      </c>
      <c r="D112" s="22">
        <v>-116.447206964247</v>
      </c>
      <c r="E112" s="23">
        <v>6536</v>
      </c>
      <c r="F112" s="23">
        <v>4336</v>
      </c>
      <c r="G112" s="23" t="s">
        <v>281</v>
      </c>
      <c r="H112" s="23">
        <v>4363</v>
      </c>
      <c r="I112" s="24">
        <f t="shared" si="4"/>
        <v>2173</v>
      </c>
      <c r="J112" s="25">
        <v>6474</v>
      </c>
      <c r="K112" s="25">
        <v>4336</v>
      </c>
      <c r="L112" s="26">
        <f t="shared" si="5"/>
        <v>62</v>
      </c>
      <c r="M112" s="26">
        <f t="shared" si="6"/>
        <v>2200</v>
      </c>
      <c r="N112" s="27" t="s">
        <v>952</v>
      </c>
      <c r="O112" s="27" t="s">
        <v>847</v>
      </c>
      <c r="P112" s="27">
        <v>62</v>
      </c>
      <c r="Q112" s="26">
        <f t="shared" si="7"/>
        <v>2173</v>
      </c>
      <c r="R112" s="26">
        <v>2200</v>
      </c>
      <c r="S112" s="28">
        <v>32012</v>
      </c>
      <c r="T112" s="28">
        <v>32162</v>
      </c>
      <c r="U112" s="27" t="s">
        <v>289</v>
      </c>
      <c r="V112" s="27">
        <v>0.19</v>
      </c>
      <c r="W112" s="27" t="s">
        <v>283</v>
      </c>
      <c r="X112" s="27">
        <v>73.150000000000091</v>
      </c>
      <c r="Y112" s="27" t="s">
        <v>290</v>
      </c>
      <c r="Z112" s="27" t="s">
        <v>990</v>
      </c>
      <c r="AA112" s="29" t="s">
        <v>286</v>
      </c>
    </row>
    <row r="113" spans="1:27" ht="15" customHeight="1" x14ac:dyDescent="0.25">
      <c r="A113" s="21" t="s">
        <v>930</v>
      </c>
      <c r="B113" s="21" t="s">
        <v>1034</v>
      </c>
      <c r="C113" s="22">
        <v>37.260081339515096</v>
      </c>
      <c r="D113" s="22">
        <v>-116.441965105374</v>
      </c>
      <c r="E113" s="23">
        <v>6520</v>
      </c>
      <c r="F113" s="23">
        <v>4420</v>
      </c>
      <c r="G113" s="23" t="s">
        <v>281</v>
      </c>
      <c r="H113" s="23">
        <v>4465</v>
      </c>
      <c r="I113" s="24">
        <f t="shared" si="4"/>
        <v>2055</v>
      </c>
      <c r="J113" s="25">
        <v>6462</v>
      </c>
      <c r="K113" s="25">
        <v>4420</v>
      </c>
      <c r="L113" s="26">
        <f t="shared" si="5"/>
        <v>58</v>
      </c>
      <c r="M113" s="26">
        <f t="shared" si="6"/>
        <v>2100</v>
      </c>
      <c r="N113" s="27" t="s">
        <v>930</v>
      </c>
      <c r="O113" s="27" t="s">
        <v>855</v>
      </c>
      <c r="P113" s="27">
        <v>58</v>
      </c>
      <c r="Q113" s="26">
        <f t="shared" si="7"/>
        <v>2055</v>
      </c>
      <c r="R113" s="26">
        <v>2100</v>
      </c>
      <c r="S113" s="28">
        <v>31944.614583333332</v>
      </c>
      <c r="T113" s="28">
        <v>31994.614583333332</v>
      </c>
      <c r="U113" s="27" t="s">
        <v>289</v>
      </c>
      <c r="V113" s="27">
        <v>1.1000000000000001</v>
      </c>
      <c r="W113" s="27" t="s">
        <v>283</v>
      </c>
      <c r="X113" s="27">
        <v>25</v>
      </c>
      <c r="Y113" s="27" t="s">
        <v>290</v>
      </c>
      <c r="Z113" s="27" t="s">
        <v>990</v>
      </c>
      <c r="AA113" s="29" t="s">
        <v>286</v>
      </c>
    </row>
    <row r="114" spans="1:27" ht="15" customHeight="1" x14ac:dyDescent="0.25">
      <c r="A114" s="21" t="s">
        <v>950</v>
      </c>
      <c r="B114" s="21" t="s">
        <v>1035</v>
      </c>
      <c r="C114" s="22">
        <v>37.231040655844303</v>
      </c>
      <c r="D114" s="22">
        <v>-116.410277191182</v>
      </c>
      <c r="E114" s="23">
        <v>6573</v>
      </c>
      <c r="F114" s="23">
        <v>4323</v>
      </c>
      <c r="G114" s="23" t="s">
        <v>444</v>
      </c>
      <c r="H114" s="23">
        <v>4413</v>
      </c>
      <c r="I114" s="24">
        <f t="shared" si="4"/>
        <v>2160</v>
      </c>
      <c r="J114" s="25">
        <v>6533</v>
      </c>
      <c r="K114" s="25">
        <v>4323</v>
      </c>
      <c r="L114" s="26">
        <f t="shared" si="5"/>
        <v>40</v>
      </c>
      <c r="M114" s="26">
        <f t="shared" si="6"/>
        <v>2250</v>
      </c>
      <c r="N114" s="27" t="s">
        <v>950</v>
      </c>
      <c r="O114" s="27" t="s">
        <v>845</v>
      </c>
      <c r="P114" s="27">
        <v>40</v>
      </c>
      <c r="Q114" s="26">
        <f t="shared" si="7"/>
        <v>2160</v>
      </c>
      <c r="R114" s="26">
        <v>2250</v>
      </c>
      <c r="S114" s="28">
        <v>32483</v>
      </c>
      <c r="T114" s="28">
        <v>32783</v>
      </c>
      <c r="U114" s="27" t="s">
        <v>289</v>
      </c>
      <c r="V114" s="27">
        <v>0.13</v>
      </c>
      <c r="W114" s="27" t="s">
        <v>283</v>
      </c>
      <c r="X114" s="27">
        <v>41</v>
      </c>
      <c r="Y114" s="27" t="s">
        <v>290</v>
      </c>
      <c r="Z114" s="27" t="s">
        <v>990</v>
      </c>
      <c r="AA114" s="29" t="s">
        <v>286</v>
      </c>
    </row>
    <row r="115" spans="1:27" ht="15" customHeight="1" x14ac:dyDescent="0.25">
      <c r="A115" s="21" t="s">
        <v>949</v>
      </c>
      <c r="B115" s="21" t="s">
        <v>1036</v>
      </c>
      <c r="C115" s="22">
        <v>37.247807898126801</v>
      </c>
      <c r="D115" s="22">
        <v>-116.49510431253</v>
      </c>
      <c r="E115" s="23">
        <v>6226</v>
      </c>
      <c r="F115" s="23">
        <v>4326</v>
      </c>
      <c r="G115" s="23" t="s">
        <v>444</v>
      </c>
      <c r="H115" s="23">
        <v>4487</v>
      </c>
      <c r="I115" s="24">
        <f t="shared" si="4"/>
        <v>1739</v>
      </c>
      <c r="J115" s="25">
        <v>6189</v>
      </c>
      <c r="K115" s="25">
        <v>4326</v>
      </c>
      <c r="L115" s="26">
        <f t="shared" si="5"/>
        <v>37</v>
      </c>
      <c r="M115" s="26">
        <f t="shared" si="6"/>
        <v>1900</v>
      </c>
      <c r="N115" s="27" t="s">
        <v>949</v>
      </c>
      <c r="O115" s="27" t="s">
        <v>843</v>
      </c>
      <c r="P115" s="27">
        <v>37</v>
      </c>
      <c r="Q115" s="26">
        <f t="shared" si="7"/>
        <v>1739</v>
      </c>
      <c r="R115" s="26">
        <v>1900</v>
      </c>
      <c r="S115" s="28">
        <v>32230</v>
      </c>
      <c r="T115" s="28">
        <v>32930</v>
      </c>
      <c r="U115" s="27" t="s">
        <v>289</v>
      </c>
      <c r="V115" s="27">
        <v>0.1</v>
      </c>
      <c r="W115" s="27" t="s">
        <v>283</v>
      </c>
      <c r="X115" s="27">
        <v>170</v>
      </c>
      <c r="Y115" s="27" t="s">
        <v>290</v>
      </c>
      <c r="Z115" s="27" t="s">
        <v>990</v>
      </c>
      <c r="AA115" s="29" t="s">
        <v>286</v>
      </c>
    </row>
    <row r="116" spans="1:27" ht="15" customHeight="1" x14ac:dyDescent="0.25">
      <c r="A116" s="21" t="s">
        <v>928</v>
      </c>
      <c r="B116" s="21" t="s">
        <v>1037</v>
      </c>
      <c r="C116" s="22">
        <v>37.247807898126801</v>
      </c>
      <c r="D116" s="22">
        <v>-116.49510431253</v>
      </c>
      <c r="E116" s="23">
        <v>6226</v>
      </c>
      <c r="F116" s="23">
        <v>4006</v>
      </c>
      <c r="G116" s="23" t="s">
        <v>318</v>
      </c>
      <c r="H116" s="23">
        <v>4213</v>
      </c>
      <c r="I116" s="24">
        <f t="shared" si="4"/>
        <v>2013</v>
      </c>
      <c r="J116" s="25">
        <v>6189</v>
      </c>
      <c r="K116" s="25">
        <v>4006</v>
      </c>
      <c r="L116" s="26">
        <f t="shared" si="5"/>
        <v>37</v>
      </c>
      <c r="M116" s="26">
        <f t="shared" si="6"/>
        <v>2220</v>
      </c>
      <c r="N116" s="27" t="s">
        <v>928</v>
      </c>
      <c r="O116" s="27" t="s">
        <v>859</v>
      </c>
      <c r="P116" s="27">
        <v>37</v>
      </c>
      <c r="Q116" s="26">
        <f t="shared" si="7"/>
        <v>2013</v>
      </c>
      <c r="R116" s="26">
        <v>2220</v>
      </c>
      <c r="S116" s="28">
        <v>32904</v>
      </c>
      <c r="T116" s="28">
        <v>32954</v>
      </c>
      <c r="U116" s="27" t="s">
        <v>289</v>
      </c>
      <c r="V116" s="27">
        <v>3</v>
      </c>
      <c r="W116" s="27" t="s">
        <v>283</v>
      </c>
      <c r="X116" s="27">
        <v>250</v>
      </c>
      <c r="Y116" s="27" t="s">
        <v>290</v>
      </c>
      <c r="Z116" s="27" t="s">
        <v>990</v>
      </c>
      <c r="AA116" s="29" t="s">
        <v>286</v>
      </c>
    </row>
    <row r="117" spans="1:27" ht="15" customHeight="1" x14ac:dyDescent="0.25">
      <c r="A117" s="21" t="s">
        <v>964</v>
      </c>
      <c r="B117" s="21" t="s">
        <v>1038</v>
      </c>
      <c r="C117" s="22">
        <v>37.263049635590498</v>
      </c>
      <c r="D117" s="22">
        <v>-116.491614955101</v>
      </c>
      <c r="E117" s="23">
        <v>6146</v>
      </c>
      <c r="F117" s="23">
        <v>4146</v>
      </c>
      <c r="G117" s="23" t="s">
        <v>281</v>
      </c>
      <c r="H117" s="23">
        <v>4275</v>
      </c>
      <c r="I117" s="24">
        <f t="shared" si="4"/>
        <v>1871</v>
      </c>
      <c r="J117" s="25">
        <v>6105</v>
      </c>
      <c r="K117" s="25">
        <v>4146</v>
      </c>
      <c r="L117" s="26">
        <f t="shared" si="5"/>
        <v>41</v>
      </c>
      <c r="M117" s="26">
        <f t="shared" si="6"/>
        <v>2000</v>
      </c>
      <c r="N117" s="27" t="s">
        <v>964</v>
      </c>
      <c r="O117" s="27" t="s">
        <v>858</v>
      </c>
      <c r="P117" s="27">
        <v>41</v>
      </c>
      <c r="Q117" s="26">
        <f t="shared" si="7"/>
        <v>1871</v>
      </c>
      <c r="R117" s="26">
        <v>2000</v>
      </c>
      <c r="S117" s="28">
        <v>32331.520833333332</v>
      </c>
      <c r="T117" s="28">
        <v>32391.520833333332</v>
      </c>
      <c r="U117" s="27" t="s">
        <v>289</v>
      </c>
      <c r="V117" s="27">
        <v>2</v>
      </c>
      <c r="W117" s="27" t="s">
        <v>283</v>
      </c>
      <c r="X117" s="27">
        <v>11.099999999999909</v>
      </c>
      <c r="Y117" s="27" t="s">
        <v>290</v>
      </c>
      <c r="Z117" s="27" t="s">
        <v>990</v>
      </c>
      <c r="AA117" s="29" t="s">
        <v>286</v>
      </c>
    </row>
    <row r="118" spans="1:27" ht="15" customHeight="1" x14ac:dyDescent="0.25">
      <c r="A118" s="21" t="s">
        <v>956</v>
      </c>
      <c r="B118" s="21" t="s">
        <v>1039</v>
      </c>
      <c r="C118" s="22">
        <v>37.261551268216301</v>
      </c>
      <c r="D118" s="22">
        <v>-116.421002827877</v>
      </c>
      <c r="E118" s="23">
        <v>6485</v>
      </c>
      <c r="F118" s="23">
        <v>4385</v>
      </c>
      <c r="G118" s="23" t="s">
        <v>444</v>
      </c>
      <c r="H118" s="23">
        <v>4649</v>
      </c>
      <c r="I118" s="24">
        <f t="shared" si="4"/>
        <v>1836</v>
      </c>
      <c r="J118" s="25">
        <v>6435</v>
      </c>
      <c r="K118" s="25">
        <v>4385</v>
      </c>
      <c r="L118" s="26">
        <f t="shared" si="5"/>
        <v>50</v>
      </c>
      <c r="M118" s="26">
        <f t="shared" si="6"/>
        <v>2100</v>
      </c>
      <c r="N118" s="27" t="s">
        <v>956</v>
      </c>
      <c r="O118" s="27" t="s">
        <v>850</v>
      </c>
      <c r="P118" s="27">
        <v>50</v>
      </c>
      <c r="Q118" s="26">
        <f t="shared" si="7"/>
        <v>1836</v>
      </c>
      <c r="R118" s="26">
        <v>2100</v>
      </c>
      <c r="S118" s="28">
        <v>32570.479166666668</v>
      </c>
      <c r="T118" s="28">
        <v>32600.479166666668</v>
      </c>
      <c r="U118" s="27" t="s">
        <v>289</v>
      </c>
      <c r="V118" s="27">
        <v>0.3</v>
      </c>
      <c r="W118" s="27" t="s">
        <v>283</v>
      </c>
      <c r="X118" s="27">
        <v>170.54999999999995</v>
      </c>
      <c r="Y118" s="27" t="s">
        <v>290</v>
      </c>
      <c r="Z118" s="27" t="s">
        <v>990</v>
      </c>
      <c r="AA118" s="29" t="s">
        <v>286</v>
      </c>
    </row>
    <row r="119" spans="1:27" ht="15" customHeight="1" x14ac:dyDescent="0.25">
      <c r="A119" s="21" t="s">
        <v>957</v>
      </c>
      <c r="B119" s="21" t="s">
        <v>1040</v>
      </c>
      <c r="C119" s="22">
        <v>37.225584739554201</v>
      </c>
      <c r="D119" s="22">
        <v>-116.42901979464401</v>
      </c>
      <c r="E119" s="23">
        <v>6492</v>
      </c>
      <c r="F119" s="23">
        <v>4272</v>
      </c>
      <c r="G119" s="23" t="s">
        <v>281</v>
      </c>
      <c r="H119" s="23">
        <v>4277</v>
      </c>
      <c r="I119" s="24">
        <f t="shared" si="4"/>
        <v>2215</v>
      </c>
      <c r="J119" s="25">
        <v>6439</v>
      </c>
      <c r="K119" s="25">
        <v>4272</v>
      </c>
      <c r="L119" s="26">
        <f t="shared" si="5"/>
        <v>53</v>
      </c>
      <c r="M119" s="26">
        <f t="shared" si="6"/>
        <v>2220</v>
      </c>
      <c r="N119" s="27" t="s">
        <v>957</v>
      </c>
      <c r="O119" s="27" t="s">
        <v>851</v>
      </c>
      <c r="P119" s="27">
        <v>53</v>
      </c>
      <c r="Q119" s="26">
        <f t="shared" si="7"/>
        <v>2215</v>
      </c>
      <c r="R119" s="26">
        <v>2220</v>
      </c>
      <c r="S119" s="28">
        <v>32672.833333333332</v>
      </c>
      <c r="T119" s="28">
        <v>32747.833333333332</v>
      </c>
      <c r="U119" s="27" t="s">
        <v>289</v>
      </c>
      <c r="V119" s="27">
        <v>0.3</v>
      </c>
      <c r="W119" s="27" t="s">
        <v>319</v>
      </c>
      <c r="X119" s="27">
        <v>57</v>
      </c>
      <c r="Y119" s="27" t="s">
        <v>290</v>
      </c>
      <c r="Z119" s="27" t="s">
        <v>990</v>
      </c>
      <c r="AA119" s="29" t="s">
        <v>286</v>
      </c>
    </row>
    <row r="120" spans="1:27" ht="15" customHeight="1" x14ac:dyDescent="0.25">
      <c r="A120" s="21" t="s">
        <v>948</v>
      </c>
      <c r="B120" s="21" t="s">
        <v>839</v>
      </c>
      <c r="C120" s="22">
        <v>37.237079505482903</v>
      </c>
      <c r="D120" s="22">
        <v>-116.408882753198</v>
      </c>
      <c r="E120" s="23">
        <v>6567</v>
      </c>
      <c r="F120" s="23">
        <v>4367</v>
      </c>
      <c r="G120" s="23" t="s">
        <v>281</v>
      </c>
      <c r="H120" s="23">
        <v>4430</v>
      </c>
      <c r="I120" s="24">
        <f t="shared" si="4"/>
        <v>2137</v>
      </c>
      <c r="J120" s="25">
        <v>6509</v>
      </c>
      <c r="K120" s="25">
        <v>4367</v>
      </c>
      <c r="L120" s="26">
        <f t="shared" si="5"/>
        <v>58</v>
      </c>
      <c r="M120" s="26">
        <f t="shared" si="6"/>
        <v>2200</v>
      </c>
      <c r="N120" s="27" t="s">
        <v>948</v>
      </c>
      <c r="O120" s="27" t="s">
        <v>839</v>
      </c>
      <c r="P120" s="27">
        <v>58</v>
      </c>
      <c r="Q120" s="26">
        <f t="shared" si="7"/>
        <v>2137</v>
      </c>
      <c r="R120" s="26">
        <v>2200</v>
      </c>
      <c r="S120" s="28">
        <v>33246.513888888891</v>
      </c>
      <c r="T120" s="28">
        <v>35246.513888888891</v>
      </c>
      <c r="U120" s="27" t="s">
        <v>289</v>
      </c>
      <c r="V120" s="27">
        <v>3.0000000000000002E-2</v>
      </c>
      <c r="W120" s="27" t="s">
        <v>283</v>
      </c>
      <c r="X120" s="27">
        <v>7.9000000000000909</v>
      </c>
      <c r="Y120" s="27" t="s">
        <v>290</v>
      </c>
      <c r="Z120" s="27" t="s">
        <v>990</v>
      </c>
      <c r="AA120" s="29" t="s">
        <v>286</v>
      </c>
    </row>
    <row r="121" spans="1:27" ht="15" customHeight="1" x14ac:dyDescent="0.25">
      <c r="A121" s="21" t="s">
        <v>1041</v>
      </c>
      <c r="B121" s="21" t="s">
        <v>1042</v>
      </c>
      <c r="C121" s="22">
        <v>37.2314252900985</v>
      </c>
      <c r="D121" s="22">
        <v>-116.474461233753</v>
      </c>
      <c r="E121" s="23">
        <v>6281</v>
      </c>
      <c r="F121" s="23">
        <v>1481</v>
      </c>
      <c r="G121" s="23" t="s">
        <v>281</v>
      </c>
      <c r="H121" s="23">
        <v>4184</v>
      </c>
      <c r="I121" s="24">
        <f t="shared" si="4"/>
        <v>2097</v>
      </c>
      <c r="J121" s="25">
        <v>6269</v>
      </c>
      <c r="K121" s="25">
        <v>1481</v>
      </c>
      <c r="L121" s="26">
        <f t="shared" si="5"/>
        <v>12</v>
      </c>
      <c r="M121" s="26">
        <f t="shared" si="6"/>
        <v>4800</v>
      </c>
      <c r="N121" s="27" t="s">
        <v>960</v>
      </c>
      <c r="O121" s="27" t="s">
        <v>900</v>
      </c>
      <c r="P121" s="27">
        <v>4580</v>
      </c>
      <c r="Q121" s="26">
        <f t="shared" si="7"/>
        <v>4580</v>
      </c>
      <c r="R121" s="26">
        <v>4638</v>
      </c>
      <c r="S121" s="28">
        <v>23798.5</v>
      </c>
      <c r="T121" s="28">
        <v>23798.534722222201</v>
      </c>
      <c r="U121" s="27" t="s">
        <v>289</v>
      </c>
      <c r="V121" s="27">
        <v>0.16170000000000001</v>
      </c>
      <c r="W121" s="27" t="s">
        <v>283</v>
      </c>
      <c r="X121" s="27">
        <v>2105.4</v>
      </c>
      <c r="Y121" s="27" t="s">
        <v>290</v>
      </c>
      <c r="Z121" s="27" t="s">
        <v>990</v>
      </c>
      <c r="AA121" s="29" t="s">
        <v>286</v>
      </c>
    </row>
    <row r="122" spans="1:27" ht="15" customHeight="1" x14ac:dyDescent="0.25">
      <c r="A122" s="21" t="s">
        <v>1041</v>
      </c>
      <c r="B122" s="21" t="s">
        <v>1042</v>
      </c>
      <c r="C122" s="22">
        <v>37.2314252900985</v>
      </c>
      <c r="D122" s="22">
        <v>-116.474461233753</v>
      </c>
      <c r="E122" s="23">
        <v>6281</v>
      </c>
      <c r="F122" s="23">
        <v>1481</v>
      </c>
      <c r="G122" s="23" t="s">
        <v>281</v>
      </c>
      <c r="H122" s="23">
        <v>4184</v>
      </c>
      <c r="I122" s="24">
        <f t="shared" si="4"/>
        <v>2097</v>
      </c>
      <c r="J122" s="25">
        <v>6269</v>
      </c>
      <c r="K122" s="25">
        <v>1481</v>
      </c>
      <c r="L122" s="26">
        <f t="shared" si="5"/>
        <v>12</v>
      </c>
      <c r="M122" s="26">
        <f t="shared" si="6"/>
        <v>4800</v>
      </c>
      <c r="N122" s="27" t="s">
        <v>1043</v>
      </c>
      <c r="O122" s="27" t="s">
        <v>899</v>
      </c>
      <c r="P122" s="27">
        <v>4642</v>
      </c>
      <c r="Q122" s="26">
        <f t="shared" si="7"/>
        <v>4642</v>
      </c>
      <c r="R122" s="26">
        <v>4700</v>
      </c>
      <c r="S122" s="28">
        <v>23799.25</v>
      </c>
      <c r="T122" s="28">
        <v>23799.284722222201</v>
      </c>
      <c r="U122" s="27" t="s">
        <v>289</v>
      </c>
      <c r="V122" s="27">
        <v>0.1358</v>
      </c>
      <c r="W122" s="27" t="s">
        <v>283</v>
      </c>
      <c r="X122" s="27">
        <v>2113.1</v>
      </c>
      <c r="Y122" s="27" t="s">
        <v>290</v>
      </c>
      <c r="Z122" s="27" t="s">
        <v>990</v>
      </c>
      <c r="AA122" s="29" t="s">
        <v>286</v>
      </c>
    </row>
    <row r="123" spans="1:27" ht="15" customHeight="1" x14ac:dyDescent="0.25">
      <c r="A123" s="21" t="s">
        <v>1041</v>
      </c>
      <c r="B123" s="21" t="s">
        <v>1042</v>
      </c>
      <c r="C123" s="22">
        <v>37.2314252900985</v>
      </c>
      <c r="D123" s="22">
        <v>-116.474461233753</v>
      </c>
      <c r="E123" s="23">
        <v>6281</v>
      </c>
      <c r="F123" s="23">
        <v>1481</v>
      </c>
      <c r="G123" s="23" t="s">
        <v>281</v>
      </c>
      <c r="H123" s="23">
        <v>4184</v>
      </c>
      <c r="I123" s="24">
        <f t="shared" si="4"/>
        <v>2097</v>
      </c>
      <c r="J123" s="25">
        <v>6269</v>
      </c>
      <c r="K123" s="25">
        <v>1481</v>
      </c>
      <c r="L123" s="26">
        <f t="shared" si="5"/>
        <v>12</v>
      </c>
      <c r="M123" s="26">
        <f t="shared" si="6"/>
        <v>4800</v>
      </c>
      <c r="N123" s="27" t="s">
        <v>1044</v>
      </c>
      <c r="O123" s="27" t="s">
        <v>898</v>
      </c>
      <c r="P123" s="27">
        <v>4702</v>
      </c>
      <c r="Q123" s="26">
        <f t="shared" si="7"/>
        <v>4702</v>
      </c>
      <c r="R123" s="26">
        <v>4760</v>
      </c>
      <c r="S123" s="28">
        <v>23799.5</v>
      </c>
      <c r="T123" s="28">
        <v>23799.534722222201</v>
      </c>
      <c r="U123" s="27" t="s">
        <v>289</v>
      </c>
      <c r="V123" s="27">
        <v>0.1231</v>
      </c>
      <c r="W123" s="27" t="s">
        <v>283</v>
      </c>
      <c r="X123" s="27">
        <v>2115.4</v>
      </c>
      <c r="Y123" s="27" t="s">
        <v>290</v>
      </c>
      <c r="Z123" s="27" t="s">
        <v>990</v>
      </c>
      <c r="AA123" s="29" t="s">
        <v>286</v>
      </c>
    </row>
    <row r="124" spans="1:27" ht="15" customHeight="1" x14ac:dyDescent="0.25">
      <c r="A124" s="21" t="s">
        <v>1045</v>
      </c>
      <c r="B124" s="21" t="s">
        <v>1046</v>
      </c>
      <c r="C124" s="22">
        <v>37.3020208923841</v>
      </c>
      <c r="D124" s="22">
        <v>-116.409182036918</v>
      </c>
      <c r="E124" s="23">
        <v>6470</v>
      </c>
      <c r="F124" s="23">
        <v>2270</v>
      </c>
      <c r="G124" s="23" t="s">
        <v>1047</v>
      </c>
      <c r="H124" s="23">
        <v>4500</v>
      </c>
      <c r="I124" s="24">
        <f t="shared" si="4"/>
        <v>1970</v>
      </c>
      <c r="J124" s="25">
        <v>9999</v>
      </c>
      <c r="K124" s="25">
        <v>9999</v>
      </c>
      <c r="L124" s="26">
        <f t="shared" si="5"/>
        <v>-3529</v>
      </c>
      <c r="M124" s="26">
        <f t="shared" si="6"/>
        <v>-3529</v>
      </c>
      <c r="N124" s="27" t="s">
        <v>962</v>
      </c>
      <c r="O124" s="27" t="s">
        <v>889</v>
      </c>
      <c r="P124" s="27">
        <v>4018</v>
      </c>
      <c r="Q124" s="26">
        <f t="shared" si="7"/>
        <v>4018</v>
      </c>
      <c r="R124" s="26">
        <v>4066</v>
      </c>
      <c r="S124" s="28">
        <v>23680.333333333299</v>
      </c>
      <c r="T124" s="28">
        <v>23680.354166666701</v>
      </c>
      <c r="U124" s="27" t="s">
        <v>289</v>
      </c>
      <c r="V124" s="27">
        <v>0.34500000000000003</v>
      </c>
      <c r="W124" s="27" t="s">
        <v>283</v>
      </c>
      <c r="X124" s="27">
        <v>1588.2</v>
      </c>
      <c r="Y124" s="27" t="s">
        <v>290</v>
      </c>
      <c r="Z124" s="27" t="s">
        <v>990</v>
      </c>
      <c r="AA124" s="29" t="s">
        <v>286</v>
      </c>
    </row>
    <row r="125" spans="1:27" ht="15" customHeight="1" x14ac:dyDescent="0.25">
      <c r="A125" s="21" t="s">
        <v>1045</v>
      </c>
      <c r="B125" s="21" t="s">
        <v>1046</v>
      </c>
      <c r="C125" s="22">
        <v>37.3020208923841</v>
      </c>
      <c r="D125" s="22">
        <v>-116.409182036918</v>
      </c>
      <c r="E125" s="23">
        <v>6470</v>
      </c>
      <c r="F125" s="23">
        <v>2270</v>
      </c>
      <c r="G125" s="23" t="s">
        <v>1047</v>
      </c>
      <c r="H125" s="23">
        <v>4500</v>
      </c>
      <c r="I125" s="24">
        <f t="shared" si="4"/>
        <v>1970</v>
      </c>
      <c r="J125" s="25">
        <v>9999</v>
      </c>
      <c r="K125" s="25">
        <v>9999</v>
      </c>
      <c r="L125" s="26">
        <f t="shared" si="5"/>
        <v>-3529</v>
      </c>
      <c r="M125" s="26">
        <f t="shared" si="6"/>
        <v>-3529</v>
      </c>
      <c r="N125" s="27" t="s">
        <v>1048</v>
      </c>
      <c r="O125" s="27" t="s">
        <v>888</v>
      </c>
      <c r="P125" s="27">
        <v>4078</v>
      </c>
      <c r="Q125" s="26">
        <f t="shared" si="7"/>
        <v>4078</v>
      </c>
      <c r="R125" s="26">
        <v>4126</v>
      </c>
      <c r="S125" s="28">
        <v>23680.458333333299</v>
      </c>
      <c r="T125" s="28">
        <v>23680.479166666701</v>
      </c>
      <c r="U125" s="27" t="s">
        <v>289</v>
      </c>
      <c r="V125" s="27">
        <v>0.13400000000000001</v>
      </c>
      <c r="W125" s="27" t="s">
        <v>283</v>
      </c>
      <c r="X125" s="27">
        <v>1515</v>
      </c>
      <c r="Y125" s="27" t="s">
        <v>290</v>
      </c>
      <c r="Z125" s="27" t="s">
        <v>990</v>
      </c>
      <c r="AA125" s="29" t="s">
        <v>286</v>
      </c>
    </row>
    <row r="126" spans="1:27" ht="15" customHeight="1" x14ac:dyDescent="0.25">
      <c r="A126" s="21" t="s">
        <v>1045</v>
      </c>
      <c r="B126" s="21" t="s">
        <v>1046</v>
      </c>
      <c r="C126" s="22">
        <v>37.3020208923841</v>
      </c>
      <c r="D126" s="22">
        <v>-116.409182036918</v>
      </c>
      <c r="E126" s="23">
        <v>6470</v>
      </c>
      <c r="F126" s="23">
        <v>2270</v>
      </c>
      <c r="G126" s="23" t="s">
        <v>1047</v>
      </c>
      <c r="H126" s="23">
        <v>4500</v>
      </c>
      <c r="I126" s="24">
        <f t="shared" si="4"/>
        <v>1970</v>
      </c>
      <c r="J126" s="25">
        <v>9999</v>
      </c>
      <c r="K126" s="25">
        <v>9999</v>
      </c>
      <c r="L126" s="26">
        <f t="shared" si="5"/>
        <v>-3529</v>
      </c>
      <c r="M126" s="26">
        <f t="shared" si="6"/>
        <v>-3529</v>
      </c>
      <c r="N126" s="27" t="s">
        <v>1049</v>
      </c>
      <c r="O126" s="27" t="s">
        <v>887</v>
      </c>
      <c r="P126" s="27">
        <v>3971</v>
      </c>
      <c r="Q126" s="26">
        <f t="shared" si="7"/>
        <v>3971</v>
      </c>
      <c r="R126" s="26">
        <v>4200</v>
      </c>
      <c r="S126" s="28">
        <v>23680.541666666701</v>
      </c>
      <c r="T126" s="28">
        <v>23680.5625</v>
      </c>
      <c r="U126" s="27" t="s">
        <v>289</v>
      </c>
      <c r="V126" s="27">
        <v>0.1145</v>
      </c>
      <c r="W126" s="27" t="s">
        <v>283</v>
      </c>
      <c r="X126" s="27">
        <v>1550.6</v>
      </c>
      <c r="Y126" s="27" t="s">
        <v>290</v>
      </c>
      <c r="Z126" s="27" t="s">
        <v>990</v>
      </c>
      <c r="AA126" s="29" t="s">
        <v>286</v>
      </c>
    </row>
    <row r="127" spans="1:27" ht="15" customHeight="1" x14ac:dyDescent="0.25">
      <c r="A127" s="21" t="s">
        <v>365</v>
      </c>
      <c r="B127" s="21" t="s">
        <v>366</v>
      </c>
      <c r="C127" s="22">
        <v>37.295372664071103</v>
      </c>
      <c r="D127" s="22">
        <v>-116.456590152372</v>
      </c>
      <c r="E127" s="23">
        <v>6370</v>
      </c>
      <c r="F127" s="23">
        <v>1665</v>
      </c>
      <c r="G127" s="23" t="s">
        <v>281</v>
      </c>
      <c r="H127" s="23">
        <v>4466</v>
      </c>
      <c r="I127" s="24">
        <f t="shared" si="4"/>
        <v>1904</v>
      </c>
      <c r="J127" s="25">
        <v>2670</v>
      </c>
      <c r="K127" s="25">
        <v>1665</v>
      </c>
      <c r="L127" s="26">
        <f t="shared" si="5"/>
        <v>3700</v>
      </c>
      <c r="M127" s="26">
        <f t="shared" si="6"/>
        <v>4705</v>
      </c>
      <c r="N127" s="27" t="s">
        <v>367</v>
      </c>
      <c r="O127" s="27" t="s">
        <v>368</v>
      </c>
      <c r="P127" s="27">
        <v>3700</v>
      </c>
      <c r="Q127" s="26">
        <f t="shared" si="7"/>
        <v>3700</v>
      </c>
      <c r="R127" s="26">
        <v>3760</v>
      </c>
      <c r="S127" s="28">
        <v>24715.504166666666</v>
      </c>
      <c r="T127" s="28">
        <v>24715.532766666667</v>
      </c>
      <c r="U127" s="27" t="s">
        <v>289</v>
      </c>
      <c r="V127" s="27">
        <v>1.7</v>
      </c>
      <c r="W127" s="27" t="s">
        <v>283</v>
      </c>
      <c r="X127" s="27">
        <v>1741.8999999999999</v>
      </c>
      <c r="Y127" s="27" t="s">
        <v>290</v>
      </c>
      <c r="Z127" s="27" t="s">
        <v>291</v>
      </c>
      <c r="AA127" s="12">
        <v>1.7</v>
      </c>
    </row>
    <row r="128" spans="1:27" ht="15" customHeight="1" x14ac:dyDescent="0.25">
      <c r="A128" s="21" t="s">
        <v>365</v>
      </c>
      <c r="B128" s="21" t="s">
        <v>366</v>
      </c>
      <c r="C128" s="22">
        <v>37.295372664071103</v>
      </c>
      <c r="D128" s="22">
        <v>-116.456590152372</v>
      </c>
      <c r="E128" s="23">
        <v>6370</v>
      </c>
      <c r="F128" s="23">
        <v>1665</v>
      </c>
      <c r="G128" s="23" t="s">
        <v>281</v>
      </c>
      <c r="H128" s="23">
        <v>4466</v>
      </c>
      <c r="I128" s="24">
        <f t="shared" si="4"/>
        <v>1904</v>
      </c>
      <c r="J128" s="25">
        <v>2670</v>
      </c>
      <c r="K128" s="25">
        <v>1665</v>
      </c>
      <c r="L128" s="26">
        <f t="shared" si="5"/>
        <v>3700</v>
      </c>
      <c r="M128" s="26">
        <f t="shared" si="6"/>
        <v>4705</v>
      </c>
      <c r="N128" s="27" t="s">
        <v>369</v>
      </c>
      <c r="O128" s="27" t="s">
        <v>370</v>
      </c>
      <c r="P128" s="27">
        <v>3722</v>
      </c>
      <c r="Q128" s="26">
        <f t="shared" si="7"/>
        <v>3722</v>
      </c>
      <c r="R128" s="26">
        <v>3870</v>
      </c>
      <c r="S128" s="28">
        <v>24716.229166666668</v>
      </c>
      <c r="T128" s="28">
        <v>24716.267266666669</v>
      </c>
      <c r="U128" s="27" t="s">
        <v>289</v>
      </c>
      <c r="V128" s="27">
        <v>0.5</v>
      </c>
      <c r="W128" s="27" t="s">
        <v>319</v>
      </c>
      <c r="X128" s="27">
        <v>1733.1</v>
      </c>
      <c r="Y128" s="27" t="s">
        <v>290</v>
      </c>
      <c r="Z128" s="27" t="s">
        <v>291</v>
      </c>
      <c r="AA128" s="12">
        <v>0.5</v>
      </c>
    </row>
    <row r="129" spans="1:27" ht="15" customHeight="1" x14ac:dyDescent="0.25">
      <c r="A129" s="21" t="s">
        <v>365</v>
      </c>
      <c r="B129" s="21" t="s">
        <v>366</v>
      </c>
      <c r="C129" s="22">
        <v>37.295372664071103</v>
      </c>
      <c r="D129" s="22">
        <v>-116.456590152372</v>
      </c>
      <c r="E129" s="23">
        <v>6370</v>
      </c>
      <c r="F129" s="23">
        <v>1665</v>
      </c>
      <c r="G129" s="23" t="s">
        <v>281</v>
      </c>
      <c r="H129" s="23">
        <v>4466</v>
      </c>
      <c r="I129" s="24">
        <f t="shared" si="4"/>
        <v>1904</v>
      </c>
      <c r="J129" s="25">
        <v>2670</v>
      </c>
      <c r="K129" s="25">
        <v>1665</v>
      </c>
      <c r="L129" s="26">
        <f t="shared" si="5"/>
        <v>3700</v>
      </c>
      <c r="M129" s="26">
        <f t="shared" si="6"/>
        <v>4705</v>
      </c>
      <c r="N129" s="27" t="s">
        <v>371</v>
      </c>
      <c r="O129" s="27" t="s">
        <v>372</v>
      </c>
      <c r="P129" s="27">
        <v>3863</v>
      </c>
      <c r="Q129" s="26">
        <f t="shared" si="7"/>
        <v>3863</v>
      </c>
      <c r="R129" s="26">
        <v>4011</v>
      </c>
      <c r="S129" s="28">
        <v>24716.50277777778</v>
      </c>
      <c r="T129" s="28">
        <v>24716.57837777778</v>
      </c>
      <c r="U129" s="27" t="s">
        <v>289</v>
      </c>
      <c r="V129" s="27">
        <v>0.6</v>
      </c>
      <c r="W129" s="27" t="s">
        <v>319</v>
      </c>
      <c r="X129" s="27">
        <v>1717.1999999999998</v>
      </c>
      <c r="Y129" s="27" t="s">
        <v>290</v>
      </c>
      <c r="Z129" s="27" t="s">
        <v>291</v>
      </c>
      <c r="AA129" s="12">
        <v>0.60000000000000009</v>
      </c>
    </row>
    <row r="130" spans="1:27" ht="15" customHeight="1" x14ac:dyDescent="0.25">
      <c r="A130" s="21" t="s">
        <v>365</v>
      </c>
      <c r="B130" s="21" t="s">
        <v>366</v>
      </c>
      <c r="C130" s="22">
        <v>37.295372664071103</v>
      </c>
      <c r="D130" s="22">
        <v>-116.456590152372</v>
      </c>
      <c r="E130" s="23">
        <v>6370</v>
      </c>
      <c r="F130" s="23">
        <v>1665</v>
      </c>
      <c r="G130" s="23" t="s">
        <v>281</v>
      </c>
      <c r="H130" s="23">
        <v>4466</v>
      </c>
      <c r="I130" s="24">
        <f t="shared" si="4"/>
        <v>1904</v>
      </c>
      <c r="J130" s="25">
        <v>2670</v>
      </c>
      <c r="K130" s="25">
        <v>1665</v>
      </c>
      <c r="L130" s="26">
        <f t="shared" si="5"/>
        <v>3700</v>
      </c>
      <c r="M130" s="26">
        <f t="shared" si="6"/>
        <v>4705</v>
      </c>
      <c r="N130" s="27" t="s">
        <v>373</v>
      </c>
      <c r="O130" s="27" t="s">
        <v>374</v>
      </c>
      <c r="P130" s="27">
        <v>3991</v>
      </c>
      <c r="Q130" s="26">
        <f t="shared" si="7"/>
        <v>3991</v>
      </c>
      <c r="R130" s="26">
        <v>4139</v>
      </c>
      <c r="S130" s="28">
        <v>24716.814583333333</v>
      </c>
      <c r="T130" s="28">
        <v>24716.904583333333</v>
      </c>
      <c r="U130" s="27" t="s">
        <v>289</v>
      </c>
      <c r="V130" s="27">
        <v>1.3</v>
      </c>
      <c r="W130" s="27" t="s">
        <v>319</v>
      </c>
      <c r="X130" s="27">
        <v>1012.45</v>
      </c>
      <c r="Y130" s="27" t="s">
        <v>290</v>
      </c>
      <c r="Z130" s="27" t="s">
        <v>291</v>
      </c>
      <c r="AA130" s="12">
        <v>1.3</v>
      </c>
    </row>
    <row r="131" spans="1:27" ht="15" customHeight="1" x14ac:dyDescent="0.25">
      <c r="A131" s="21" t="s">
        <v>365</v>
      </c>
      <c r="B131" s="21" t="s">
        <v>366</v>
      </c>
      <c r="C131" s="22">
        <v>37.295372664071103</v>
      </c>
      <c r="D131" s="22">
        <v>-116.456590152372</v>
      </c>
      <c r="E131" s="23">
        <v>6370</v>
      </c>
      <c r="F131" s="23">
        <v>1665</v>
      </c>
      <c r="G131" s="23" t="s">
        <v>281</v>
      </c>
      <c r="H131" s="23">
        <v>4466</v>
      </c>
      <c r="I131" s="24">
        <f t="shared" si="4"/>
        <v>1904</v>
      </c>
      <c r="J131" s="25">
        <v>2670</v>
      </c>
      <c r="K131" s="25">
        <v>1665</v>
      </c>
      <c r="L131" s="26">
        <f t="shared" si="5"/>
        <v>3700</v>
      </c>
      <c r="M131" s="26">
        <f t="shared" si="6"/>
        <v>4705</v>
      </c>
      <c r="N131" s="27" t="s">
        <v>375</v>
      </c>
      <c r="O131" s="27" t="s">
        <v>376</v>
      </c>
      <c r="P131" s="27">
        <v>4121</v>
      </c>
      <c r="Q131" s="26">
        <f t="shared" si="7"/>
        <v>4121</v>
      </c>
      <c r="R131" s="26">
        <v>4269</v>
      </c>
      <c r="S131" s="28">
        <v>24717.135416666668</v>
      </c>
      <c r="T131" s="28">
        <v>24717.27431666667</v>
      </c>
      <c r="U131" s="27" t="s">
        <v>289</v>
      </c>
      <c r="V131" s="27">
        <v>0.70000000000000007</v>
      </c>
      <c r="W131" s="27" t="s">
        <v>319</v>
      </c>
      <c r="X131" s="27">
        <v>1851.9999999999998</v>
      </c>
      <c r="Y131" s="27" t="s">
        <v>290</v>
      </c>
      <c r="Z131" s="27" t="s">
        <v>291</v>
      </c>
      <c r="AA131" s="12">
        <v>0.70000000000000007</v>
      </c>
    </row>
    <row r="132" spans="1:27" ht="15" customHeight="1" x14ac:dyDescent="0.25">
      <c r="A132" s="21" t="s">
        <v>365</v>
      </c>
      <c r="B132" s="21" t="s">
        <v>366</v>
      </c>
      <c r="C132" s="22">
        <v>37.295372664071103</v>
      </c>
      <c r="D132" s="22">
        <v>-116.456590152372</v>
      </c>
      <c r="E132" s="23">
        <v>6370</v>
      </c>
      <c r="F132" s="23">
        <v>1665</v>
      </c>
      <c r="G132" s="23" t="s">
        <v>281</v>
      </c>
      <c r="H132" s="23">
        <v>4466</v>
      </c>
      <c r="I132" s="24">
        <f t="shared" si="4"/>
        <v>1904</v>
      </c>
      <c r="J132" s="25">
        <v>2670</v>
      </c>
      <c r="K132" s="25">
        <v>1665</v>
      </c>
      <c r="L132" s="26">
        <f t="shared" si="5"/>
        <v>3700</v>
      </c>
      <c r="M132" s="26">
        <f t="shared" si="6"/>
        <v>4705</v>
      </c>
      <c r="N132" s="27" t="s">
        <v>377</v>
      </c>
      <c r="O132" s="27" t="s">
        <v>378</v>
      </c>
      <c r="P132" s="27">
        <v>4260</v>
      </c>
      <c r="Q132" s="26">
        <f t="shared" si="7"/>
        <v>4260</v>
      </c>
      <c r="R132" s="26">
        <v>4408</v>
      </c>
      <c r="S132" s="28">
        <v>24717.266666666666</v>
      </c>
      <c r="T132" s="28">
        <v>24717.348566666667</v>
      </c>
      <c r="U132" s="27" t="s">
        <v>289</v>
      </c>
      <c r="V132" s="27">
        <v>0.4</v>
      </c>
      <c r="W132" s="27" t="s">
        <v>319</v>
      </c>
      <c r="X132" s="27">
        <v>1842.2999999999997</v>
      </c>
      <c r="Y132" s="27" t="s">
        <v>290</v>
      </c>
      <c r="Z132" s="27" t="s">
        <v>291</v>
      </c>
      <c r="AA132" s="12">
        <v>0.4</v>
      </c>
    </row>
    <row r="133" spans="1:27" ht="15" customHeight="1" x14ac:dyDescent="0.25">
      <c r="A133" s="21" t="s">
        <v>379</v>
      </c>
      <c r="B133" s="21" t="s">
        <v>380</v>
      </c>
      <c r="C133" s="22">
        <v>37.295372664071103</v>
      </c>
      <c r="D133" s="22">
        <v>-116.456590152372</v>
      </c>
      <c r="E133" s="23">
        <v>6370</v>
      </c>
      <c r="F133" s="23">
        <v>1665</v>
      </c>
      <c r="G133" s="23" t="s">
        <v>281</v>
      </c>
      <c r="H133" s="23">
        <v>4469</v>
      </c>
      <c r="I133" s="24">
        <f t="shared" si="4"/>
        <v>1901</v>
      </c>
      <c r="J133" s="25">
        <v>1973</v>
      </c>
      <c r="K133" s="25">
        <v>1825</v>
      </c>
      <c r="L133" s="26">
        <f t="shared" si="5"/>
        <v>4397</v>
      </c>
      <c r="M133" s="26">
        <f t="shared" si="6"/>
        <v>4545</v>
      </c>
      <c r="N133" s="27" t="s">
        <v>379</v>
      </c>
      <c r="O133" s="27" t="s">
        <v>381</v>
      </c>
      <c r="P133" s="27">
        <v>4397</v>
      </c>
      <c r="Q133" s="26">
        <f t="shared" si="7"/>
        <v>4397</v>
      </c>
      <c r="R133" s="26">
        <v>4545</v>
      </c>
      <c r="S133" s="28">
        <v>24717.477083333335</v>
      </c>
      <c r="T133" s="28">
        <v>24717.482583333334</v>
      </c>
      <c r="U133" s="27" t="s">
        <v>289</v>
      </c>
      <c r="V133" s="27">
        <v>30</v>
      </c>
      <c r="W133" s="27" t="s">
        <v>283</v>
      </c>
      <c r="X133" s="27">
        <v>202.5</v>
      </c>
      <c r="Y133" s="27" t="s">
        <v>290</v>
      </c>
      <c r="Z133" s="27" t="s">
        <v>291</v>
      </c>
      <c r="AA133" s="12">
        <v>30</v>
      </c>
    </row>
    <row r="134" spans="1:27" ht="15" customHeight="1" x14ac:dyDescent="0.25">
      <c r="A134" s="21" t="s">
        <v>382</v>
      </c>
      <c r="B134" s="21" t="s">
        <v>383</v>
      </c>
      <c r="C134" s="22">
        <v>37.295372664071103</v>
      </c>
      <c r="D134" s="22">
        <v>-116.456590152372</v>
      </c>
      <c r="E134" s="23">
        <v>6370</v>
      </c>
      <c r="F134" s="23">
        <v>1665</v>
      </c>
      <c r="G134" s="23" t="s">
        <v>281</v>
      </c>
      <c r="H134" s="23">
        <v>4468</v>
      </c>
      <c r="I134" s="24">
        <f t="shared" ref="I134:I197" si="8">E134-H134</f>
        <v>1902</v>
      </c>
      <c r="J134" s="25">
        <v>1850</v>
      </c>
      <c r="K134" s="25">
        <v>1702</v>
      </c>
      <c r="L134" s="26">
        <f t="shared" ref="L134:L197" si="9">E134-J134</f>
        <v>4520</v>
      </c>
      <c r="M134" s="26">
        <f t="shared" ref="M134:M197" si="10">E134-K134</f>
        <v>4668</v>
      </c>
      <c r="N134" s="27" t="s">
        <v>382</v>
      </c>
      <c r="O134" s="27" t="s">
        <v>384</v>
      </c>
      <c r="P134" s="27">
        <v>4520</v>
      </c>
      <c r="Q134" s="26">
        <f t="shared" ref="Q134:Q197" si="11">IF(P134&lt;I134,I134,P134)</f>
        <v>4520</v>
      </c>
      <c r="R134" s="26">
        <v>4668</v>
      </c>
      <c r="S134" s="28">
        <v>24717.740277777779</v>
      </c>
      <c r="T134" s="28">
        <v>24717.750277777777</v>
      </c>
      <c r="U134" s="27" t="s">
        <v>289</v>
      </c>
      <c r="V134" s="27">
        <v>20</v>
      </c>
      <c r="W134" s="27" t="s">
        <v>283</v>
      </c>
      <c r="X134" s="27">
        <v>1338.9</v>
      </c>
      <c r="Y134" s="27" t="s">
        <v>290</v>
      </c>
      <c r="Z134" s="27" t="s">
        <v>291</v>
      </c>
      <c r="AA134" s="12">
        <v>20</v>
      </c>
    </row>
    <row r="135" spans="1:27" ht="15" customHeight="1" x14ac:dyDescent="0.25">
      <c r="A135" s="21" t="s">
        <v>365</v>
      </c>
      <c r="B135" s="21" t="s">
        <v>366</v>
      </c>
      <c r="C135" s="22">
        <v>37.295372664071103</v>
      </c>
      <c r="D135" s="22">
        <v>-116.456590152372</v>
      </c>
      <c r="E135" s="23">
        <v>6370</v>
      </c>
      <c r="F135" s="23">
        <v>1665</v>
      </c>
      <c r="G135" s="23" t="s">
        <v>281</v>
      </c>
      <c r="H135" s="23">
        <v>4466</v>
      </c>
      <c r="I135" s="24">
        <f t="shared" si="8"/>
        <v>1904</v>
      </c>
      <c r="J135" s="25">
        <v>2670</v>
      </c>
      <c r="K135" s="25">
        <v>1665</v>
      </c>
      <c r="L135" s="26">
        <f t="shared" si="9"/>
        <v>3700</v>
      </c>
      <c r="M135" s="26">
        <f t="shared" si="10"/>
        <v>4705</v>
      </c>
      <c r="N135" s="27" t="s">
        <v>385</v>
      </c>
      <c r="O135" s="27" t="s">
        <v>386</v>
      </c>
      <c r="P135" s="27">
        <v>4672</v>
      </c>
      <c r="Q135" s="26">
        <f t="shared" si="11"/>
        <v>4672</v>
      </c>
      <c r="R135" s="26">
        <v>4705</v>
      </c>
      <c r="S135" s="28">
        <v>24717.820138888888</v>
      </c>
      <c r="T135" s="28">
        <v>24717.866938888888</v>
      </c>
      <c r="U135" s="27" t="s">
        <v>289</v>
      </c>
      <c r="V135" s="27">
        <v>0.5</v>
      </c>
      <c r="W135" s="27" t="s">
        <v>319</v>
      </c>
      <c r="X135" s="27">
        <v>1493.7999999999997</v>
      </c>
      <c r="Y135" s="27" t="s">
        <v>290</v>
      </c>
      <c r="Z135" s="27" t="s">
        <v>291</v>
      </c>
      <c r="AA135" s="12">
        <v>0.5</v>
      </c>
    </row>
    <row r="136" spans="1:27" ht="15" customHeight="1" x14ac:dyDescent="0.25">
      <c r="A136" s="21" t="s">
        <v>929</v>
      </c>
      <c r="B136" s="21" t="s">
        <v>1050</v>
      </c>
      <c r="C136" s="22">
        <v>37.300423625408698</v>
      </c>
      <c r="D136" s="22">
        <v>-116.535012699692</v>
      </c>
      <c r="E136" s="23">
        <v>5903</v>
      </c>
      <c r="F136" s="23">
        <v>1756</v>
      </c>
      <c r="G136" s="23" t="s">
        <v>281</v>
      </c>
      <c r="H136" s="23">
        <v>4640</v>
      </c>
      <c r="I136" s="24">
        <f t="shared" si="8"/>
        <v>1263</v>
      </c>
      <c r="J136" s="25">
        <v>2193</v>
      </c>
      <c r="K136" s="25">
        <v>1983</v>
      </c>
      <c r="L136" s="26">
        <f t="shared" si="9"/>
        <v>3710</v>
      </c>
      <c r="M136" s="26">
        <f t="shared" si="10"/>
        <v>3920</v>
      </c>
      <c r="N136" s="27" t="s">
        <v>929</v>
      </c>
      <c r="O136" s="27" t="s">
        <v>902</v>
      </c>
      <c r="P136" s="27">
        <v>3710</v>
      </c>
      <c r="Q136" s="26">
        <f t="shared" si="11"/>
        <v>3710</v>
      </c>
      <c r="R136" s="26">
        <v>3920</v>
      </c>
      <c r="S136" s="28">
        <v>25111.326388888901</v>
      </c>
      <c r="T136" s="28">
        <v>25111.5</v>
      </c>
      <c r="U136" s="27" t="s">
        <v>289</v>
      </c>
      <c r="V136" s="27">
        <v>0.94800000000000006</v>
      </c>
      <c r="W136" s="27" t="s">
        <v>283</v>
      </c>
      <c r="X136" s="27">
        <v>1290</v>
      </c>
      <c r="Y136" s="27" t="s">
        <v>290</v>
      </c>
      <c r="Z136" s="27" t="s">
        <v>990</v>
      </c>
      <c r="AA136" s="29" t="s">
        <v>286</v>
      </c>
    </row>
    <row r="137" spans="1:27" ht="15" customHeight="1" x14ac:dyDescent="0.25">
      <c r="A137" s="21" t="s">
        <v>929</v>
      </c>
      <c r="B137" s="21" t="s">
        <v>1050</v>
      </c>
      <c r="C137" s="22">
        <v>37.300423625408698</v>
      </c>
      <c r="D137" s="22">
        <v>-116.535012699692</v>
      </c>
      <c r="E137" s="23">
        <v>5903</v>
      </c>
      <c r="F137" s="23">
        <v>1756</v>
      </c>
      <c r="G137" s="23" t="s">
        <v>281</v>
      </c>
      <c r="H137" s="23">
        <v>4640</v>
      </c>
      <c r="I137" s="24">
        <f t="shared" si="8"/>
        <v>1263</v>
      </c>
      <c r="J137" s="25">
        <v>2193</v>
      </c>
      <c r="K137" s="25">
        <v>1983</v>
      </c>
      <c r="L137" s="26">
        <f t="shared" si="9"/>
        <v>3710</v>
      </c>
      <c r="M137" s="26">
        <f t="shared" si="10"/>
        <v>3920</v>
      </c>
      <c r="N137" s="27" t="s">
        <v>1051</v>
      </c>
      <c r="O137" s="27" t="s">
        <v>894</v>
      </c>
      <c r="P137" s="27">
        <v>3924</v>
      </c>
      <c r="Q137" s="26">
        <f t="shared" si="11"/>
        <v>3924</v>
      </c>
      <c r="R137" s="26">
        <v>4147</v>
      </c>
      <c r="S137" s="28">
        <v>25114.388888888901</v>
      </c>
      <c r="T137" s="28">
        <v>25114.568055555599</v>
      </c>
      <c r="U137" s="27" t="s">
        <v>289</v>
      </c>
      <c r="V137" s="27">
        <v>2.7100000000000003E-2</v>
      </c>
      <c r="W137" s="27" t="s">
        <v>283</v>
      </c>
      <c r="X137" s="27">
        <v>1264</v>
      </c>
      <c r="Y137" s="27" t="s">
        <v>290</v>
      </c>
      <c r="Z137" s="27" t="s">
        <v>990</v>
      </c>
      <c r="AA137" s="29" t="s">
        <v>286</v>
      </c>
    </row>
    <row r="138" spans="1:27" ht="15" customHeight="1" x14ac:dyDescent="0.25">
      <c r="A138" s="21" t="s">
        <v>914</v>
      </c>
      <c r="B138" s="21" t="s">
        <v>1052</v>
      </c>
      <c r="C138" s="22">
        <v>37.242581932468198</v>
      </c>
      <c r="D138" s="22">
        <v>-116.421100164122</v>
      </c>
      <c r="E138" s="23">
        <v>6477</v>
      </c>
      <c r="F138" s="23">
        <v>2208</v>
      </c>
      <c r="G138" s="23" t="s">
        <v>281</v>
      </c>
      <c r="H138" s="23">
        <v>4438</v>
      </c>
      <c r="I138" s="24">
        <f t="shared" si="8"/>
        <v>2039</v>
      </c>
      <c r="J138" s="25">
        <v>2537</v>
      </c>
      <c r="K138" s="25">
        <v>2403</v>
      </c>
      <c r="L138" s="26">
        <f t="shared" si="9"/>
        <v>3940</v>
      </c>
      <c r="M138" s="26">
        <f t="shared" si="10"/>
        <v>4074</v>
      </c>
      <c r="N138" s="27" t="s">
        <v>914</v>
      </c>
      <c r="O138" s="27" t="s">
        <v>885</v>
      </c>
      <c r="P138" s="27">
        <v>3940</v>
      </c>
      <c r="Q138" s="26">
        <f t="shared" si="11"/>
        <v>3940</v>
      </c>
      <c r="R138" s="26">
        <v>4074</v>
      </c>
      <c r="S138" s="28">
        <v>25325</v>
      </c>
      <c r="T138" s="28">
        <v>25341</v>
      </c>
      <c r="U138" s="27" t="s">
        <v>464</v>
      </c>
      <c r="V138" s="27">
        <v>1.8800000000000001</v>
      </c>
      <c r="W138" s="27" t="s">
        <v>283</v>
      </c>
      <c r="X138" s="27">
        <v>13.327043839734378</v>
      </c>
      <c r="Y138" s="27" t="s">
        <v>284</v>
      </c>
      <c r="Z138" s="27" t="s">
        <v>990</v>
      </c>
      <c r="AA138" s="29" t="s">
        <v>286</v>
      </c>
    </row>
    <row r="139" spans="1:27" ht="15" customHeight="1" x14ac:dyDescent="0.25">
      <c r="A139" s="21" t="s">
        <v>914</v>
      </c>
      <c r="B139" s="21" t="s">
        <v>1052</v>
      </c>
      <c r="C139" s="22">
        <v>37.242581932468198</v>
      </c>
      <c r="D139" s="22">
        <v>-116.421100164122</v>
      </c>
      <c r="E139" s="23">
        <v>6477</v>
      </c>
      <c r="F139" s="23">
        <v>2208</v>
      </c>
      <c r="G139" s="23" t="s">
        <v>281</v>
      </c>
      <c r="H139" s="23">
        <v>4438</v>
      </c>
      <c r="I139" s="24">
        <f t="shared" si="8"/>
        <v>2039</v>
      </c>
      <c r="J139" s="25">
        <v>2537</v>
      </c>
      <c r="K139" s="25">
        <v>2403</v>
      </c>
      <c r="L139" s="26">
        <f t="shared" si="9"/>
        <v>3940</v>
      </c>
      <c r="M139" s="26">
        <f t="shared" si="10"/>
        <v>4074</v>
      </c>
      <c r="N139" s="27" t="s">
        <v>1053</v>
      </c>
      <c r="O139" s="27" t="s">
        <v>883</v>
      </c>
      <c r="P139" s="27">
        <v>3796</v>
      </c>
      <c r="Q139" s="26">
        <f t="shared" si="11"/>
        <v>3796</v>
      </c>
      <c r="R139" s="26">
        <v>3896</v>
      </c>
      <c r="S139" s="28">
        <v>25098.254166666698</v>
      </c>
      <c r="T139" s="28">
        <v>25098.3930555556</v>
      </c>
      <c r="U139" s="27" t="s">
        <v>289</v>
      </c>
      <c r="V139" s="27">
        <v>0.16640000000000002</v>
      </c>
      <c r="W139" s="27" t="s">
        <v>283</v>
      </c>
      <c r="X139" s="27">
        <v>2038</v>
      </c>
      <c r="Y139" s="27" t="s">
        <v>290</v>
      </c>
      <c r="Z139" s="27" t="s">
        <v>990</v>
      </c>
      <c r="AA139" s="29" t="s">
        <v>286</v>
      </c>
    </row>
    <row r="140" spans="1:27" ht="15" customHeight="1" x14ac:dyDescent="0.25">
      <c r="A140" s="21" t="s">
        <v>947</v>
      </c>
      <c r="B140" s="21" t="s">
        <v>1054</v>
      </c>
      <c r="C140" s="22">
        <v>37.220730987173802</v>
      </c>
      <c r="D140" s="22">
        <v>-116.47506941983499</v>
      </c>
      <c r="E140" s="23">
        <v>6257</v>
      </c>
      <c r="F140" s="23">
        <v>4332</v>
      </c>
      <c r="G140" s="23" t="s">
        <v>281</v>
      </c>
      <c r="H140" s="23">
        <v>4399</v>
      </c>
      <c r="I140" s="24">
        <f t="shared" si="8"/>
        <v>1858</v>
      </c>
      <c r="J140" s="25">
        <v>6205</v>
      </c>
      <c r="K140" s="25">
        <v>4332</v>
      </c>
      <c r="L140" s="26">
        <f t="shared" si="9"/>
        <v>52</v>
      </c>
      <c r="M140" s="26">
        <f t="shared" si="10"/>
        <v>1925</v>
      </c>
      <c r="N140" s="27" t="s">
        <v>947</v>
      </c>
      <c r="O140" s="27" t="s">
        <v>841</v>
      </c>
      <c r="P140" s="27">
        <v>52</v>
      </c>
      <c r="Q140" s="26">
        <f t="shared" si="11"/>
        <v>1858</v>
      </c>
      <c r="R140" s="26">
        <v>1925</v>
      </c>
      <c r="S140" s="28">
        <v>26228</v>
      </c>
      <c r="T140" s="28">
        <v>27228</v>
      </c>
      <c r="U140" s="27" t="s">
        <v>289</v>
      </c>
      <c r="V140" s="27">
        <v>6.0000000000000005E-2</v>
      </c>
      <c r="W140" s="27" t="s">
        <v>283</v>
      </c>
      <c r="X140" s="27">
        <v>27</v>
      </c>
      <c r="Y140" s="27" t="s">
        <v>290</v>
      </c>
      <c r="Z140" s="27" t="s">
        <v>990</v>
      </c>
      <c r="AA140" s="29" t="s">
        <v>286</v>
      </c>
    </row>
    <row r="141" spans="1:27" ht="15" customHeight="1" x14ac:dyDescent="0.25">
      <c r="A141" s="21" t="s">
        <v>387</v>
      </c>
      <c r="B141" s="21" t="s">
        <v>25</v>
      </c>
      <c r="C141" s="22">
        <v>37.134702240117399</v>
      </c>
      <c r="D141" s="22">
        <v>-116.445597067191</v>
      </c>
      <c r="E141" s="23">
        <v>5538</v>
      </c>
      <c r="F141" s="23">
        <v>534</v>
      </c>
      <c r="G141" s="23" t="s">
        <v>281</v>
      </c>
      <c r="H141" s="23">
        <v>4174</v>
      </c>
      <c r="I141" s="24">
        <f t="shared" si="8"/>
        <v>1364</v>
      </c>
      <c r="J141" s="25">
        <v>3909</v>
      </c>
      <c r="K141" s="25">
        <v>534</v>
      </c>
      <c r="L141" s="26">
        <f t="shared" si="9"/>
        <v>1629</v>
      </c>
      <c r="M141" s="26">
        <f t="shared" si="10"/>
        <v>5004</v>
      </c>
      <c r="N141" s="27" t="s">
        <v>387</v>
      </c>
      <c r="O141" s="27" t="s">
        <v>25</v>
      </c>
      <c r="P141" s="27">
        <v>1629</v>
      </c>
      <c r="Q141" s="26">
        <f t="shared" si="11"/>
        <v>1629</v>
      </c>
      <c r="R141" s="26">
        <v>5004</v>
      </c>
      <c r="S141" s="28">
        <v>24863.951388888891</v>
      </c>
      <c r="T141" s="28">
        <v>24866.303819444445</v>
      </c>
      <c r="U141" s="27" t="s">
        <v>282</v>
      </c>
      <c r="V141" s="27">
        <v>1290</v>
      </c>
      <c r="W141" s="27" t="s">
        <v>283</v>
      </c>
      <c r="X141" s="27">
        <v>220</v>
      </c>
      <c r="Y141" s="27" t="s">
        <v>284</v>
      </c>
      <c r="Z141" s="27" t="s">
        <v>285</v>
      </c>
      <c r="AA141" s="29" t="s">
        <v>286</v>
      </c>
    </row>
    <row r="142" spans="1:27" ht="15" customHeight="1" x14ac:dyDescent="0.25">
      <c r="A142" s="21" t="s">
        <v>387</v>
      </c>
      <c r="B142" s="21" t="s">
        <v>25</v>
      </c>
      <c r="C142" s="22">
        <v>37.134702240117399</v>
      </c>
      <c r="D142" s="22">
        <v>-116.445597067191</v>
      </c>
      <c r="E142" s="23">
        <v>5538</v>
      </c>
      <c r="F142" s="23">
        <v>534</v>
      </c>
      <c r="G142" s="23" t="s">
        <v>281</v>
      </c>
      <c r="H142" s="23">
        <v>4174</v>
      </c>
      <c r="I142" s="24">
        <f t="shared" si="8"/>
        <v>1364</v>
      </c>
      <c r="J142" s="25">
        <v>3909</v>
      </c>
      <c r="K142" s="25">
        <v>534</v>
      </c>
      <c r="L142" s="26">
        <f t="shared" si="9"/>
        <v>1629</v>
      </c>
      <c r="M142" s="26">
        <f t="shared" si="10"/>
        <v>5004</v>
      </c>
      <c r="N142" s="27" t="s">
        <v>388</v>
      </c>
      <c r="O142" s="27" t="s">
        <v>389</v>
      </c>
      <c r="P142" s="27">
        <v>1629</v>
      </c>
      <c r="Q142" s="26">
        <f t="shared" si="11"/>
        <v>1629</v>
      </c>
      <c r="R142" s="26">
        <v>1640</v>
      </c>
      <c r="S142" s="28">
        <v>24873.163888888888</v>
      </c>
      <c r="T142" s="28">
        <v>24873.22388888889</v>
      </c>
      <c r="U142" s="27" t="s">
        <v>289</v>
      </c>
      <c r="V142" s="27">
        <v>5.0000000000000001E-3</v>
      </c>
      <c r="W142" s="27" t="s">
        <v>319</v>
      </c>
      <c r="X142" s="27">
        <v>1372.3999999999999</v>
      </c>
      <c r="Y142" s="27" t="s">
        <v>290</v>
      </c>
      <c r="Z142" s="27" t="s">
        <v>291</v>
      </c>
      <c r="AA142" s="12">
        <v>5.0000000000000001E-3</v>
      </c>
    </row>
    <row r="143" spans="1:27" ht="15" customHeight="1" x14ac:dyDescent="0.25">
      <c r="A143" s="21" t="s">
        <v>390</v>
      </c>
      <c r="B143" s="21" t="s">
        <v>391</v>
      </c>
      <c r="C143" s="22">
        <v>37.134702240117399</v>
      </c>
      <c r="D143" s="22">
        <v>-116.445597067191</v>
      </c>
      <c r="E143" s="23">
        <v>5538</v>
      </c>
      <c r="F143" s="23">
        <v>534</v>
      </c>
      <c r="G143" s="23" t="s">
        <v>281</v>
      </c>
      <c r="H143" s="23">
        <v>4166</v>
      </c>
      <c r="I143" s="24">
        <f t="shared" si="8"/>
        <v>1372</v>
      </c>
      <c r="J143" s="25">
        <v>3890</v>
      </c>
      <c r="K143" s="25">
        <v>3690</v>
      </c>
      <c r="L143" s="26">
        <f t="shared" si="9"/>
        <v>1648</v>
      </c>
      <c r="M143" s="26">
        <f t="shared" si="10"/>
        <v>1848</v>
      </c>
      <c r="N143" s="27" t="s">
        <v>390</v>
      </c>
      <c r="O143" s="27" t="s">
        <v>391</v>
      </c>
      <c r="P143" s="27">
        <v>1648</v>
      </c>
      <c r="Q143" s="26">
        <f t="shared" si="11"/>
        <v>1648</v>
      </c>
      <c r="R143" s="26">
        <v>1848</v>
      </c>
      <c r="S143" s="28">
        <v>24873.088888888888</v>
      </c>
      <c r="T143" s="28">
        <v>24873.089688888889</v>
      </c>
      <c r="U143" s="27" t="s">
        <v>289</v>
      </c>
      <c r="V143" s="27">
        <v>200</v>
      </c>
      <c r="W143" s="27" t="s">
        <v>305</v>
      </c>
      <c r="X143" s="27">
        <v>90.400000000000091</v>
      </c>
      <c r="Y143" s="27" t="s">
        <v>290</v>
      </c>
      <c r="Z143" s="27" t="s">
        <v>291</v>
      </c>
      <c r="AA143" s="12">
        <v>289.71899999999999</v>
      </c>
    </row>
    <row r="144" spans="1:27" ht="15" customHeight="1" x14ac:dyDescent="0.25">
      <c r="A144" s="21" t="s">
        <v>392</v>
      </c>
      <c r="B144" s="21" t="s">
        <v>393</v>
      </c>
      <c r="C144" s="22">
        <v>37.134702240117399</v>
      </c>
      <c r="D144" s="22">
        <v>-116.445597067191</v>
      </c>
      <c r="E144" s="23">
        <v>5538</v>
      </c>
      <c r="F144" s="23">
        <v>534</v>
      </c>
      <c r="G144" s="23" t="s">
        <v>281</v>
      </c>
      <c r="H144" s="23">
        <v>4166</v>
      </c>
      <c r="I144" s="24">
        <f t="shared" si="8"/>
        <v>1372</v>
      </c>
      <c r="J144" s="25">
        <v>3679</v>
      </c>
      <c r="K144" s="25">
        <v>3479</v>
      </c>
      <c r="L144" s="26">
        <f t="shared" si="9"/>
        <v>1859</v>
      </c>
      <c r="M144" s="26">
        <f t="shared" si="10"/>
        <v>2059</v>
      </c>
      <c r="N144" s="27" t="s">
        <v>392</v>
      </c>
      <c r="O144" s="27" t="s">
        <v>393</v>
      </c>
      <c r="P144" s="27">
        <v>1859</v>
      </c>
      <c r="Q144" s="26">
        <f t="shared" si="11"/>
        <v>1859</v>
      </c>
      <c r="R144" s="26">
        <v>2059</v>
      </c>
      <c r="S144" s="28">
        <v>24872.976388888888</v>
      </c>
      <c r="T144" s="28">
        <v>24872.978388888889</v>
      </c>
      <c r="U144" s="27" t="s">
        <v>289</v>
      </c>
      <c r="V144" s="27">
        <v>90</v>
      </c>
      <c r="W144" s="27" t="s">
        <v>305</v>
      </c>
      <c r="X144" s="27">
        <v>659.9</v>
      </c>
      <c r="Y144" s="27" t="s">
        <v>290</v>
      </c>
      <c r="Z144" s="27" t="s">
        <v>291</v>
      </c>
      <c r="AA144" s="12">
        <v>90</v>
      </c>
    </row>
    <row r="145" spans="1:27" ht="15" customHeight="1" x14ac:dyDescent="0.25">
      <c r="A145" s="21" t="s">
        <v>394</v>
      </c>
      <c r="B145" s="21" t="s">
        <v>395</v>
      </c>
      <c r="C145" s="22">
        <v>37.134702240117399</v>
      </c>
      <c r="D145" s="22">
        <v>-116.445597067191</v>
      </c>
      <c r="E145" s="23">
        <v>5538</v>
      </c>
      <c r="F145" s="23">
        <v>534</v>
      </c>
      <c r="G145" s="23" t="s">
        <v>281</v>
      </c>
      <c r="H145" s="23">
        <v>4166</v>
      </c>
      <c r="I145" s="24">
        <f t="shared" si="8"/>
        <v>1372</v>
      </c>
      <c r="J145" s="25">
        <v>3538</v>
      </c>
      <c r="K145" s="25">
        <v>3338</v>
      </c>
      <c r="L145" s="26">
        <f t="shared" si="9"/>
        <v>2000</v>
      </c>
      <c r="M145" s="26">
        <f t="shared" si="10"/>
        <v>2200</v>
      </c>
      <c r="N145" s="27" t="s">
        <v>394</v>
      </c>
      <c r="O145" s="27" t="s">
        <v>395</v>
      </c>
      <c r="P145" s="27">
        <v>2000</v>
      </c>
      <c r="Q145" s="26">
        <f t="shared" si="11"/>
        <v>2000</v>
      </c>
      <c r="R145" s="26">
        <v>2200</v>
      </c>
      <c r="S145" s="28">
        <v>24872.791666666668</v>
      </c>
      <c r="T145" s="28">
        <v>24872.793366666669</v>
      </c>
      <c r="U145" s="27" t="s">
        <v>289</v>
      </c>
      <c r="V145" s="27">
        <v>110</v>
      </c>
      <c r="W145" s="27" t="s">
        <v>305</v>
      </c>
      <c r="X145" s="27">
        <v>650.70000000000005</v>
      </c>
      <c r="Y145" s="27" t="s">
        <v>290</v>
      </c>
      <c r="Z145" s="27" t="s">
        <v>291</v>
      </c>
      <c r="AA145" s="12">
        <v>110.00000000000001</v>
      </c>
    </row>
    <row r="146" spans="1:27" ht="15" customHeight="1" x14ac:dyDescent="0.25">
      <c r="A146" s="21" t="s">
        <v>396</v>
      </c>
      <c r="B146" s="21" t="s">
        <v>397</v>
      </c>
      <c r="C146" s="22">
        <v>37.134702240117399</v>
      </c>
      <c r="D146" s="22">
        <v>-116.445597067191</v>
      </c>
      <c r="E146" s="23">
        <v>5538</v>
      </c>
      <c r="F146" s="23">
        <v>534</v>
      </c>
      <c r="G146" s="23" t="s">
        <v>281</v>
      </c>
      <c r="H146" s="23">
        <v>4166</v>
      </c>
      <c r="I146" s="24">
        <f t="shared" si="8"/>
        <v>1372</v>
      </c>
      <c r="J146" s="25">
        <v>3345</v>
      </c>
      <c r="K146" s="25">
        <v>3145</v>
      </c>
      <c r="L146" s="26">
        <f t="shared" si="9"/>
        <v>2193</v>
      </c>
      <c r="M146" s="26">
        <f t="shared" si="10"/>
        <v>2393</v>
      </c>
      <c r="N146" s="27" t="s">
        <v>396</v>
      </c>
      <c r="O146" s="27" t="s">
        <v>397</v>
      </c>
      <c r="P146" s="27">
        <v>2193</v>
      </c>
      <c r="Q146" s="26">
        <f t="shared" si="11"/>
        <v>2193</v>
      </c>
      <c r="R146" s="26">
        <v>2393</v>
      </c>
      <c r="S146" s="28">
        <v>24868.765277777777</v>
      </c>
      <c r="T146" s="28">
        <v>24868.766577777777</v>
      </c>
      <c r="U146" s="27" t="s">
        <v>289</v>
      </c>
      <c r="V146" s="27">
        <v>228</v>
      </c>
      <c r="W146" s="27" t="s">
        <v>305</v>
      </c>
      <c r="X146" s="27">
        <v>114.70000000000005</v>
      </c>
      <c r="Y146" s="27" t="s">
        <v>290</v>
      </c>
      <c r="Z146" s="27" t="s">
        <v>291</v>
      </c>
      <c r="AA146" s="12">
        <v>317.71899999999999</v>
      </c>
    </row>
    <row r="147" spans="1:27" ht="15" customHeight="1" x14ac:dyDescent="0.25">
      <c r="A147" s="21" t="s">
        <v>398</v>
      </c>
      <c r="B147" s="21" t="s">
        <v>399</v>
      </c>
      <c r="C147" s="22">
        <v>37.134702240117399</v>
      </c>
      <c r="D147" s="22">
        <v>-116.445597067191</v>
      </c>
      <c r="E147" s="23">
        <v>5538</v>
      </c>
      <c r="F147" s="23">
        <v>534</v>
      </c>
      <c r="G147" s="23" t="s">
        <v>318</v>
      </c>
      <c r="H147" s="23">
        <v>4167</v>
      </c>
      <c r="I147" s="24">
        <f t="shared" si="8"/>
        <v>1371</v>
      </c>
      <c r="J147" s="25">
        <v>3130</v>
      </c>
      <c r="K147" s="25">
        <v>2930</v>
      </c>
      <c r="L147" s="26">
        <f t="shared" si="9"/>
        <v>2408</v>
      </c>
      <c r="M147" s="26">
        <f t="shared" si="10"/>
        <v>2608</v>
      </c>
      <c r="N147" s="27" t="s">
        <v>398</v>
      </c>
      <c r="O147" s="27" t="s">
        <v>399</v>
      </c>
      <c r="P147" s="27">
        <v>2408</v>
      </c>
      <c r="Q147" s="26">
        <f t="shared" si="11"/>
        <v>2408</v>
      </c>
      <c r="R147" s="26">
        <v>2608</v>
      </c>
      <c r="S147" s="28">
        <v>24869.15347222222</v>
      </c>
      <c r="T147" s="28">
        <v>24869.218472222219</v>
      </c>
      <c r="U147" s="27" t="s">
        <v>289</v>
      </c>
      <c r="V147" s="27">
        <v>3</v>
      </c>
      <c r="W147" s="27" t="s">
        <v>319</v>
      </c>
      <c r="X147" s="27">
        <v>826.8</v>
      </c>
      <c r="Y147" s="27" t="s">
        <v>290</v>
      </c>
      <c r="Z147" s="27" t="s">
        <v>291</v>
      </c>
      <c r="AA147" s="12">
        <v>3</v>
      </c>
    </row>
    <row r="148" spans="1:27" ht="15" customHeight="1" x14ac:dyDescent="0.25">
      <c r="A148" s="21" t="s">
        <v>400</v>
      </c>
      <c r="B148" s="21" t="s">
        <v>401</v>
      </c>
      <c r="C148" s="22">
        <v>37.134702240117399</v>
      </c>
      <c r="D148" s="22">
        <v>-116.445597067191</v>
      </c>
      <c r="E148" s="23">
        <v>5538</v>
      </c>
      <c r="F148" s="23">
        <v>534</v>
      </c>
      <c r="G148" s="23" t="s">
        <v>281</v>
      </c>
      <c r="H148" s="23">
        <v>4166</v>
      </c>
      <c r="I148" s="24">
        <f t="shared" si="8"/>
        <v>1372</v>
      </c>
      <c r="J148" s="25">
        <v>2922</v>
      </c>
      <c r="K148" s="25">
        <v>2722</v>
      </c>
      <c r="L148" s="26">
        <f t="shared" si="9"/>
        <v>2616</v>
      </c>
      <c r="M148" s="26">
        <f t="shared" si="10"/>
        <v>2816</v>
      </c>
      <c r="N148" s="27" t="s">
        <v>400</v>
      </c>
      <c r="O148" s="27" t="s">
        <v>401</v>
      </c>
      <c r="P148" s="27">
        <v>2616</v>
      </c>
      <c r="Q148" s="26">
        <f t="shared" si="11"/>
        <v>2616</v>
      </c>
      <c r="R148" s="26">
        <v>2816</v>
      </c>
      <c r="S148" s="28">
        <v>24869.427777777779</v>
      </c>
      <c r="T148" s="28">
        <v>24869.43177777778</v>
      </c>
      <c r="U148" s="27" t="s">
        <v>289</v>
      </c>
      <c r="V148" s="27">
        <v>50</v>
      </c>
      <c r="W148" s="27" t="s">
        <v>283</v>
      </c>
      <c r="X148" s="27">
        <v>608.9</v>
      </c>
      <c r="Y148" s="27" t="s">
        <v>290</v>
      </c>
      <c r="Z148" s="27" t="s">
        <v>291</v>
      </c>
      <c r="AA148" s="12">
        <v>50</v>
      </c>
    </row>
    <row r="149" spans="1:27" ht="15" customHeight="1" x14ac:dyDescent="0.25">
      <c r="A149" s="21" t="s">
        <v>402</v>
      </c>
      <c r="B149" s="21" t="s">
        <v>403</v>
      </c>
      <c r="C149" s="22">
        <v>37.134702240117399</v>
      </c>
      <c r="D149" s="22">
        <v>-116.445597067191</v>
      </c>
      <c r="E149" s="23">
        <v>5538</v>
      </c>
      <c r="F149" s="23">
        <v>534</v>
      </c>
      <c r="G149" s="23" t="s">
        <v>281</v>
      </c>
      <c r="H149" s="23">
        <v>4166</v>
      </c>
      <c r="I149" s="24">
        <f t="shared" si="8"/>
        <v>1372</v>
      </c>
      <c r="J149" s="25">
        <v>2742</v>
      </c>
      <c r="K149" s="25">
        <v>2542</v>
      </c>
      <c r="L149" s="26">
        <f t="shared" si="9"/>
        <v>2796</v>
      </c>
      <c r="M149" s="26">
        <f t="shared" si="10"/>
        <v>2996</v>
      </c>
      <c r="N149" s="27" t="s">
        <v>402</v>
      </c>
      <c r="O149" s="27" t="s">
        <v>403</v>
      </c>
      <c r="P149" s="27">
        <v>2796</v>
      </c>
      <c r="Q149" s="26">
        <f t="shared" si="11"/>
        <v>2796</v>
      </c>
      <c r="R149" s="26">
        <v>2996</v>
      </c>
      <c r="S149" s="28">
        <v>24869.740972222222</v>
      </c>
      <c r="T149" s="28">
        <v>24869.780972222223</v>
      </c>
      <c r="U149" s="27" t="s">
        <v>289</v>
      </c>
      <c r="V149" s="27">
        <v>4</v>
      </c>
      <c r="W149" s="27" t="s">
        <v>283</v>
      </c>
      <c r="X149" s="27">
        <v>891.14999999999986</v>
      </c>
      <c r="Y149" s="27" t="s">
        <v>290</v>
      </c>
      <c r="Z149" s="27" t="s">
        <v>291</v>
      </c>
      <c r="AA149" s="12">
        <v>4</v>
      </c>
    </row>
    <row r="150" spans="1:27" ht="15" customHeight="1" x14ac:dyDescent="0.25">
      <c r="A150" s="21" t="s">
        <v>404</v>
      </c>
      <c r="B150" s="21" t="s">
        <v>405</v>
      </c>
      <c r="C150" s="22">
        <v>37.134702240117399</v>
      </c>
      <c r="D150" s="22">
        <v>-116.445597067191</v>
      </c>
      <c r="E150" s="23">
        <v>5538</v>
      </c>
      <c r="F150" s="23">
        <v>534</v>
      </c>
      <c r="G150" s="23" t="s">
        <v>406</v>
      </c>
      <c r="H150" s="23">
        <v>4166</v>
      </c>
      <c r="I150" s="24">
        <f t="shared" si="8"/>
        <v>1372</v>
      </c>
      <c r="J150" s="25">
        <v>2536</v>
      </c>
      <c r="K150" s="25">
        <v>2336</v>
      </c>
      <c r="L150" s="26">
        <f t="shared" si="9"/>
        <v>3002</v>
      </c>
      <c r="M150" s="26">
        <f t="shared" si="10"/>
        <v>3202</v>
      </c>
      <c r="N150" s="27" t="s">
        <v>404</v>
      </c>
      <c r="O150" s="27" t="s">
        <v>405</v>
      </c>
      <c r="P150" s="27">
        <v>3002</v>
      </c>
      <c r="Q150" s="26">
        <f t="shared" si="11"/>
        <v>3002</v>
      </c>
      <c r="R150" s="26">
        <v>3202</v>
      </c>
      <c r="S150" s="28">
        <v>24870.253472222223</v>
      </c>
      <c r="T150" s="28">
        <v>24870.323472222222</v>
      </c>
      <c r="U150" s="27" t="s">
        <v>289</v>
      </c>
      <c r="V150" s="27">
        <v>4</v>
      </c>
      <c r="W150" s="27" t="s">
        <v>283</v>
      </c>
      <c r="X150" s="27">
        <v>625</v>
      </c>
      <c r="Y150" s="27" t="s">
        <v>290</v>
      </c>
      <c r="Z150" s="27" t="s">
        <v>291</v>
      </c>
      <c r="AA150" s="12">
        <v>4</v>
      </c>
    </row>
    <row r="151" spans="1:27" ht="15" customHeight="1" x14ac:dyDescent="0.25">
      <c r="A151" s="21" t="s">
        <v>387</v>
      </c>
      <c r="B151" s="21" t="s">
        <v>25</v>
      </c>
      <c r="C151" s="22">
        <v>37.134702240117399</v>
      </c>
      <c r="D151" s="22">
        <v>-116.445597067191</v>
      </c>
      <c r="E151" s="23">
        <v>5538</v>
      </c>
      <c r="F151" s="23">
        <v>534</v>
      </c>
      <c r="G151" s="23" t="s">
        <v>281</v>
      </c>
      <c r="H151" s="23">
        <v>4174</v>
      </c>
      <c r="I151" s="24">
        <f t="shared" si="8"/>
        <v>1364</v>
      </c>
      <c r="J151" s="25">
        <v>3909</v>
      </c>
      <c r="K151" s="25">
        <v>534</v>
      </c>
      <c r="L151" s="26">
        <f t="shared" si="9"/>
        <v>1629</v>
      </c>
      <c r="M151" s="26">
        <f t="shared" si="10"/>
        <v>5004</v>
      </c>
      <c r="N151" s="27" t="s">
        <v>407</v>
      </c>
      <c r="O151" s="27" t="s">
        <v>408</v>
      </c>
      <c r="P151" s="27">
        <v>3208</v>
      </c>
      <c r="Q151" s="26">
        <f t="shared" si="11"/>
        <v>3208</v>
      </c>
      <c r="R151" s="26">
        <v>3408</v>
      </c>
      <c r="S151" s="28">
        <v>24870.484027777777</v>
      </c>
      <c r="T151" s="28">
        <v>24870.564027777778</v>
      </c>
      <c r="U151" s="27" t="s">
        <v>289</v>
      </c>
      <c r="V151" s="27">
        <v>1.1000000000000001</v>
      </c>
      <c r="W151" s="27" t="s">
        <v>319</v>
      </c>
      <c r="X151" s="27">
        <v>824.4</v>
      </c>
      <c r="Y151" s="27" t="s">
        <v>290</v>
      </c>
      <c r="Z151" s="27" t="s">
        <v>291</v>
      </c>
      <c r="AA151" s="12">
        <v>1.1000000000000001</v>
      </c>
    </row>
    <row r="152" spans="1:27" ht="15" customHeight="1" x14ac:dyDescent="0.25">
      <c r="A152" s="21" t="s">
        <v>409</v>
      </c>
      <c r="B152" s="21" t="s">
        <v>410</v>
      </c>
      <c r="C152" s="22">
        <v>37.134702240117399</v>
      </c>
      <c r="D152" s="22">
        <v>-116.445597067191</v>
      </c>
      <c r="E152" s="23">
        <v>5538</v>
      </c>
      <c r="F152" s="23">
        <v>534</v>
      </c>
      <c r="G152" s="23" t="s">
        <v>281</v>
      </c>
      <c r="H152" s="23">
        <v>4166</v>
      </c>
      <c r="I152" s="24">
        <f t="shared" si="8"/>
        <v>1372</v>
      </c>
      <c r="J152" s="25">
        <v>2096</v>
      </c>
      <c r="K152" s="25">
        <v>1896</v>
      </c>
      <c r="L152" s="26">
        <f t="shared" si="9"/>
        <v>3442</v>
      </c>
      <c r="M152" s="26">
        <f t="shared" si="10"/>
        <v>3642</v>
      </c>
      <c r="N152" s="27" t="s">
        <v>409</v>
      </c>
      <c r="O152" s="27" t="s">
        <v>410</v>
      </c>
      <c r="P152" s="27">
        <v>3442</v>
      </c>
      <c r="Q152" s="26">
        <f t="shared" si="11"/>
        <v>3442</v>
      </c>
      <c r="R152" s="26">
        <v>3642</v>
      </c>
      <c r="S152" s="28">
        <v>24870.669444444444</v>
      </c>
      <c r="T152" s="28">
        <v>24870.672444444444</v>
      </c>
      <c r="U152" s="27" t="s">
        <v>289</v>
      </c>
      <c r="V152" s="27">
        <v>80</v>
      </c>
      <c r="W152" s="27" t="s">
        <v>305</v>
      </c>
      <c r="X152" s="27">
        <v>721.9</v>
      </c>
      <c r="Y152" s="27" t="s">
        <v>290</v>
      </c>
      <c r="Z152" s="27" t="s">
        <v>291</v>
      </c>
      <c r="AA152" s="12">
        <v>169.71899999999999</v>
      </c>
    </row>
    <row r="153" spans="1:27" ht="15" customHeight="1" x14ac:dyDescent="0.25">
      <c r="A153" s="21" t="s">
        <v>387</v>
      </c>
      <c r="B153" s="21" t="s">
        <v>25</v>
      </c>
      <c r="C153" s="22">
        <v>37.134702240117399</v>
      </c>
      <c r="D153" s="22">
        <v>-116.445597067191</v>
      </c>
      <c r="E153" s="23">
        <v>5538</v>
      </c>
      <c r="F153" s="23">
        <v>534</v>
      </c>
      <c r="G153" s="23" t="s">
        <v>281</v>
      </c>
      <c r="H153" s="23">
        <v>4174</v>
      </c>
      <c r="I153" s="24">
        <f t="shared" si="8"/>
        <v>1364</v>
      </c>
      <c r="J153" s="25">
        <v>3909</v>
      </c>
      <c r="K153" s="25">
        <v>534</v>
      </c>
      <c r="L153" s="26">
        <f t="shared" si="9"/>
        <v>1629</v>
      </c>
      <c r="M153" s="26">
        <f t="shared" si="10"/>
        <v>5004</v>
      </c>
      <c r="N153" s="27" t="s">
        <v>411</v>
      </c>
      <c r="O153" s="27" t="s">
        <v>412</v>
      </c>
      <c r="P153" s="27">
        <v>3649</v>
      </c>
      <c r="Q153" s="26">
        <f t="shared" si="11"/>
        <v>3649</v>
      </c>
      <c r="R153" s="26">
        <v>3849</v>
      </c>
      <c r="S153" s="28">
        <v>24870.941666666666</v>
      </c>
      <c r="T153" s="28">
        <v>24871.001666666667</v>
      </c>
      <c r="U153" s="27" t="s">
        <v>289</v>
      </c>
      <c r="V153" s="27">
        <v>0.3</v>
      </c>
      <c r="W153" s="27" t="s">
        <v>319</v>
      </c>
      <c r="X153" s="27">
        <v>872.73333333333346</v>
      </c>
      <c r="Y153" s="27" t="s">
        <v>290</v>
      </c>
      <c r="Z153" s="27" t="s">
        <v>291</v>
      </c>
      <c r="AA153" s="12">
        <v>0.3</v>
      </c>
    </row>
    <row r="154" spans="1:27" ht="15" customHeight="1" x14ac:dyDescent="0.25">
      <c r="A154" s="21" t="s">
        <v>413</v>
      </c>
      <c r="B154" s="21" t="s">
        <v>414</v>
      </c>
      <c r="C154" s="22">
        <v>37.134702240117399</v>
      </c>
      <c r="D154" s="22">
        <v>-116.445597067191</v>
      </c>
      <c r="E154" s="23">
        <v>5538</v>
      </c>
      <c r="F154" s="23">
        <v>534</v>
      </c>
      <c r="G154" s="23" t="s">
        <v>281</v>
      </c>
      <c r="H154" s="23">
        <v>4166</v>
      </c>
      <c r="I154" s="24">
        <f t="shared" si="8"/>
        <v>1372</v>
      </c>
      <c r="J154" s="25">
        <v>1689</v>
      </c>
      <c r="K154" s="25">
        <v>1489</v>
      </c>
      <c r="L154" s="26">
        <f t="shared" si="9"/>
        <v>3849</v>
      </c>
      <c r="M154" s="26">
        <f t="shared" si="10"/>
        <v>4049</v>
      </c>
      <c r="N154" s="27" t="s">
        <v>413</v>
      </c>
      <c r="O154" s="27" t="s">
        <v>414</v>
      </c>
      <c r="P154" s="27">
        <v>3849</v>
      </c>
      <c r="Q154" s="26">
        <f t="shared" si="11"/>
        <v>3849</v>
      </c>
      <c r="R154" s="26">
        <v>4049</v>
      </c>
      <c r="S154" s="28">
        <v>24871.0625</v>
      </c>
      <c r="T154" s="28">
        <v>24871.068500000001</v>
      </c>
      <c r="U154" s="27" t="s">
        <v>289</v>
      </c>
      <c r="V154" s="27">
        <v>30</v>
      </c>
      <c r="W154" s="27" t="s">
        <v>283</v>
      </c>
      <c r="X154" s="27">
        <v>793.6</v>
      </c>
      <c r="Y154" s="27" t="s">
        <v>290</v>
      </c>
      <c r="Z154" s="27" t="s">
        <v>291</v>
      </c>
      <c r="AA154" s="12">
        <v>119.71899999999999</v>
      </c>
    </row>
    <row r="155" spans="1:27" ht="15" customHeight="1" x14ac:dyDescent="0.25">
      <c r="A155" s="21" t="s">
        <v>415</v>
      </c>
      <c r="B155" s="21" t="s">
        <v>416</v>
      </c>
      <c r="C155" s="22">
        <v>37.134702240117399</v>
      </c>
      <c r="D155" s="22">
        <v>-116.445597067191</v>
      </c>
      <c r="E155" s="23">
        <v>5538</v>
      </c>
      <c r="F155" s="23">
        <v>534</v>
      </c>
      <c r="G155" s="23" t="s">
        <v>281</v>
      </c>
      <c r="H155" s="23">
        <v>4166</v>
      </c>
      <c r="I155" s="24">
        <f t="shared" si="8"/>
        <v>1372</v>
      </c>
      <c r="J155" s="25">
        <v>1487</v>
      </c>
      <c r="K155" s="25">
        <v>1287</v>
      </c>
      <c r="L155" s="26">
        <f t="shared" si="9"/>
        <v>4051</v>
      </c>
      <c r="M155" s="26">
        <f t="shared" si="10"/>
        <v>4251</v>
      </c>
      <c r="N155" s="27" t="s">
        <v>415</v>
      </c>
      <c r="O155" s="27" t="s">
        <v>416</v>
      </c>
      <c r="P155" s="27">
        <v>4051</v>
      </c>
      <c r="Q155" s="26">
        <f t="shared" si="11"/>
        <v>4051</v>
      </c>
      <c r="R155" s="26">
        <v>4251</v>
      </c>
      <c r="S155" s="28">
        <v>24871.319444444445</v>
      </c>
      <c r="T155" s="28">
        <v>24871.331444444444</v>
      </c>
      <c r="U155" s="27" t="s">
        <v>289</v>
      </c>
      <c r="V155" s="27">
        <v>17</v>
      </c>
      <c r="W155" s="27" t="s">
        <v>283</v>
      </c>
      <c r="X155" s="27">
        <v>1011.8</v>
      </c>
      <c r="Y155" s="27" t="s">
        <v>290</v>
      </c>
      <c r="Z155" s="27" t="s">
        <v>291</v>
      </c>
      <c r="AA155" s="12">
        <v>106.71900000000001</v>
      </c>
    </row>
    <row r="156" spans="1:27" ht="15" customHeight="1" x14ac:dyDescent="0.25">
      <c r="A156" s="21" t="s">
        <v>387</v>
      </c>
      <c r="B156" s="21" t="s">
        <v>25</v>
      </c>
      <c r="C156" s="22">
        <v>37.134702240117399</v>
      </c>
      <c r="D156" s="22">
        <v>-116.445597067191</v>
      </c>
      <c r="E156" s="23">
        <v>5538</v>
      </c>
      <c r="F156" s="23">
        <v>534</v>
      </c>
      <c r="G156" s="23" t="s">
        <v>281</v>
      </c>
      <c r="H156" s="23">
        <v>4174</v>
      </c>
      <c r="I156" s="24">
        <f t="shared" si="8"/>
        <v>1364</v>
      </c>
      <c r="J156" s="25">
        <v>3909</v>
      </c>
      <c r="K156" s="25">
        <v>534</v>
      </c>
      <c r="L156" s="26">
        <f t="shared" si="9"/>
        <v>1629</v>
      </c>
      <c r="M156" s="26">
        <f t="shared" si="10"/>
        <v>5004</v>
      </c>
      <c r="N156" s="27" t="s">
        <v>417</v>
      </c>
      <c r="O156" s="27" t="s">
        <v>418</v>
      </c>
      <c r="P156" s="27">
        <v>4246</v>
      </c>
      <c r="Q156" s="26">
        <f t="shared" si="11"/>
        <v>4246</v>
      </c>
      <c r="R156" s="26">
        <v>4446</v>
      </c>
      <c r="S156" s="28">
        <v>24871.511111111111</v>
      </c>
      <c r="T156" s="28">
        <v>24871.601111111111</v>
      </c>
      <c r="U156" s="27" t="s">
        <v>289</v>
      </c>
      <c r="V156" s="27">
        <v>2</v>
      </c>
      <c r="W156" s="27" t="s">
        <v>319</v>
      </c>
      <c r="X156" s="27">
        <v>787.5</v>
      </c>
      <c r="Y156" s="27" t="s">
        <v>290</v>
      </c>
      <c r="Z156" s="27" t="s">
        <v>291</v>
      </c>
      <c r="AA156" s="12">
        <v>2</v>
      </c>
    </row>
    <row r="157" spans="1:27" ht="15" customHeight="1" x14ac:dyDescent="0.25">
      <c r="A157" s="21" t="s">
        <v>387</v>
      </c>
      <c r="B157" s="21" t="s">
        <v>25</v>
      </c>
      <c r="C157" s="22">
        <v>37.134702240117399</v>
      </c>
      <c r="D157" s="22">
        <v>-116.445597067191</v>
      </c>
      <c r="E157" s="23">
        <v>5538</v>
      </c>
      <c r="F157" s="23">
        <v>534</v>
      </c>
      <c r="G157" s="23" t="s">
        <v>281</v>
      </c>
      <c r="H157" s="23">
        <v>4174</v>
      </c>
      <c r="I157" s="24">
        <f t="shared" si="8"/>
        <v>1364</v>
      </c>
      <c r="J157" s="25">
        <v>3909</v>
      </c>
      <c r="K157" s="25">
        <v>534</v>
      </c>
      <c r="L157" s="26">
        <f t="shared" si="9"/>
        <v>1629</v>
      </c>
      <c r="M157" s="26">
        <f t="shared" si="10"/>
        <v>5004</v>
      </c>
      <c r="N157" s="27" t="s">
        <v>419</v>
      </c>
      <c r="O157" s="27" t="s">
        <v>420</v>
      </c>
      <c r="P157" s="27">
        <v>4446</v>
      </c>
      <c r="Q157" s="26">
        <f t="shared" si="11"/>
        <v>4446</v>
      </c>
      <c r="R157" s="26">
        <v>4646</v>
      </c>
      <c r="S157" s="28">
        <v>24872.233333333334</v>
      </c>
      <c r="T157" s="28">
        <v>24872.243333333332</v>
      </c>
      <c r="U157" s="27" t="s">
        <v>289</v>
      </c>
      <c r="V157" s="27">
        <v>20</v>
      </c>
      <c r="W157" s="27" t="s">
        <v>283</v>
      </c>
      <c r="X157" s="27">
        <v>971.29999999999984</v>
      </c>
      <c r="Y157" s="27" t="s">
        <v>290</v>
      </c>
      <c r="Z157" s="27" t="s">
        <v>291</v>
      </c>
      <c r="AA157" s="12">
        <v>20</v>
      </c>
    </row>
    <row r="158" spans="1:27" ht="15" customHeight="1" x14ac:dyDescent="0.25">
      <c r="A158" s="21" t="s">
        <v>387</v>
      </c>
      <c r="B158" s="21" t="s">
        <v>25</v>
      </c>
      <c r="C158" s="22">
        <v>37.134702240117399</v>
      </c>
      <c r="D158" s="22">
        <v>-116.445597067191</v>
      </c>
      <c r="E158" s="23">
        <v>5538</v>
      </c>
      <c r="F158" s="23">
        <v>534</v>
      </c>
      <c r="G158" s="23" t="s">
        <v>281</v>
      </c>
      <c r="H158" s="23">
        <v>4174</v>
      </c>
      <c r="I158" s="24">
        <f t="shared" si="8"/>
        <v>1364</v>
      </c>
      <c r="J158" s="25">
        <v>3909</v>
      </c>
      <c r="K158" s="25">
        <v>534</v>
      </c>
      <c r="L158" s="26">
        <f t="shared" si="9"/>
        <v>1629</v>
      </c>
      <c r="M158" s="26">
        <f t="shared" si="10"/>
        <v>5004</v>
      </c>
      <c r="N158" s="27" t="s">
        <v>421</v>
      </c>
      <c r="O158" s="27" t="s">
        <v>422</v>
      </c>
      <c r="P158" s="27">
        <v>4650</v>
      </c>
      <c r="Q158" s="26">
        <f t="shared" si="11"/>
        <v>4650</v>
      </c>
      <c r="R158" s="26">
        <v>4850</v>
      </c>
      <c r="S158" s="28">
        <v>24872.541666666668</v>
      </c>
      <c r="T158" s="28">
        <v>24872.594166666669</v>
      </c>
      <c r="U158" s="27" t="s">
        <v>289</v>
      </c>
      <c r="V158" s="27">
        <v>0.70000000000000007</v>
      </c>
      <c r="W158" s="27" t="s">
        <v>319</v>
      </c>
      <c r="X158" s="27">
        <v>821.85</v>
      </c>
      <c r="Y158" s="27" t="s">
        <v>290</v>
      </c>
      <c r="Z158" s="27" t="s">
        <v>291</v>
      </c>
      <c r="AA158" s="12">
        <v>0.70000000000000007</v>
      </c>
    </row>
    <row r="159" spans="1:27" ht="15" customHeight="1" x14ac:dyDescent="0.25">
      <c r="A159" s="21" t="s">
        <v>387</v>
      </c>
      <c r="B159" s="21" t="s">
        <v>25</v>
      </c>
      <c r="C159" s="22">
        <v>37.134702240117399</v>
      </c>
      <c r="D159" s="22">
        <v>-116.445597067191</v>
      </c>
      <c r="E159" s="23">
        <v>5538</v>
      </c>
      <c r="F159" s="23">
        <v>534</v>
      </c>
      <c r="G159" s="23" t="s">
        <v>281</v>
      </c>
      <c r="H159" s="23">
        <v>4174</v>
      </c>
      <c r="I159" s="24">
        <f t="shared" si="8"/>
        <v>1364</v>
      </c>
      <c r="J159" s="25">
        <v>3909</v>
      </c>
      <c r="K159" s="25">
        <v>534</v>
      </c>
      <c r="L159" s="26">
        <f t="shared" si="9"/>
        <v>1629</v>
      </c>
      <c r="M159" s="26">
        <f t="shared" si="10"/>
        <v>5004</v>
      </c>
      <c r="N159" s="27" t="s">
        <v>423</v>
      </c>
      <c r="O159" s="27" t="s">
        <v>424</v>
      </c>
      <c r="P159" s="27">
        <v>4854</v>
      </c>
      <c r="Q159" s="26">
        <f t="shared" si="11"/>
        <v>4854</v>
      </c>
      <c r="R159" s="26">
        <v>5004</v>
      </c>
      <c r="S159" s="28">
        <v>24872.709027777779</v>
      </c>
      <c r="T159" s="28">
        <v>24872.779627777778</v>
      </c>
      <c r="U159" s="27" t="s">
        <v>289</v>
      </c>
      <c r="V159" s="27">
        <v>1.3</v>
      </c>
      <c r="W159" s="27" t="s">
        <v>319</v>
      </c>
      <c r="X159" s="27">
        <v>1277.4999999999998</v>
      </c>
      <c r="Y159" s="27" t="s">
        <v>290</v>
      </c>
      <c r="Z159" s="27" t="s">
        <v>291</v>
      </c>
      <c r="AA159" s="12">
        <v>1.3</v>
      </c>
    </row>
    <row r="160" spans="1:27" ht="15" customHeight="1" x14ac:dyDescent="0.25">
      <c r="A160" s="21" t="s">
        <v>425</v>
      </c>
      <c r="B160" s="21" t="s">
        <v>426</v>
      </c>
      <c r="C160" s="22">
        <v>37.314525890838098</v>
      </c>
      <c r="D160" s="22">
        <v>-116.300170809276</v>
      </c>
      <c r="E160" s="23">
        <v>6802</v>
      </c>
      <c r="F160" s="23">
        <v>2302</v>
      </c>
      <c r="G160" s="23" t="s">
        <v>281</v>
      </c>
      <c r="H160" s="23">
        <v>4677</v>
      </c>
      <c r="I160" s="24">
        <f t="shared" si="8"/>
        <v>2125</v>
      </c>
      <c r="J160" s="25">
        <v>4612</v>
      </c>
      <c r="K160" s="25">
        <v>4428</v>
      </c>
      <c r="L160" s="26">
        <f t="shared" si="9"/>
        <v>2190</v>
      </c>
      <c r="M160" s="26">
        <f t="shared" si="10"/>
        <v>2374</v>
      </c>
      <c r="N160" s="27" t="s">
        <v>425</v>
      </c>
      <c r="O160" s="27" t="s">
        <v>426</v>
      </c>
      <c r="P160" s="27">
        <v>2190</v>
      </c>
      <c r="Q160" s="26">
        <f t="shared" si="11"/>
        <v>2190</v>
      </c>
      <c r="R160" s="26">
        <v>2374</v>
      </c>
      <c r="S160" s="28">
        <v>23551.200000000001</v>
      </c>
      <c r="T160" s="28">
        <v>23551.205000000002</v>
      </c>
      <c r="U160" s="27" t="s">
        <v>289</v>
      </c>
      <c r="V160" s="27">
        <v>30</v>
      </c>
      <c r="W160" s="27" t="s">
        <v>305</v>
      </c>
      <c r="X160" s="27">
        <v>825.3</v>
      </c>
      <c r="Y160" s="27" t="s">
        <v>290</v>
      </c>
      <c r="Z160" s="27" t="s">
        <v>291</v>
      </c>
      <c r="AA160" s="12">
        <v>1184.3462068965516</v>
      </c>
    </row>
    <row r="161" spans="1:27" ht="15" customHeight="1" x14ac:dyDescent="0.25">
      <c r="A161" s="21" t="s">
        <v>427</v>
      </c>
      <c r="B161" s="21" t="s">
        <v>428</v>
      </c>
      <c r="C161" s="22">
        <v>37.314525890838098</v>
      </c>
      <c r="D161" s="22">
        <v>-116.300170809276</v>
      </c>
      <c r="E161" s="23">
        <v>6802</v>
      </c>
      <c r="F161" s="23">
        <v>2302</v>
      </c>
      <c r="G161" s="23" t="s">
        <v>281</v>
      </c>
      <c r="H161" s="23">
        <v>4677</v>
      </c>
      <c r="I161" s="24">
        <f t="shared" si="8"/>
        <v>2125</v>
      </c>
      <c r="J161" s="25">
        <v>4441</v>
      </c>
      <c r="K161" s="25">
        <v>4243</v>
      </c>
      <c r="L161" s="26">
        <f t="shared" si="9"/>
        <v>2361</v>
      </c>
      <c r="M161" s="26">
        <f t="shared" si="10"/>
        <v>2559</v>
      </c>
      <c r="N161" s="27" t="s">
        <v>427</v>
      </c>
      <c r="O161" s="27" t="s">
        <v>428</v>
      </c>
      <c r="P161" s="27">
        <v>2361</v>
      </c>
      <c r="Q161" s="26">
        <f t="shared" si="11"/>
        <v>2361</v>
      </c>
      <c r="R161" s="26">
        <v>2559</v>
      </c>
      <c r="S161" s="28">
        <v>23551.302777777779</v>
      </c>
      <c r="T161" s="28">
        <v>23551.30877777778</v>
      </c>
      <c r="U161" s="27" t="s">
        <v>289</v>
      </c>
      <c r="V161" s="27">
        <v>30</v>
      </c>
      <c r="W161" s="27" t="s">
        <v>305</v>
      </c>
      <c r="X161" s="27">
        <v>1228.5</v>
      </c>
      <c r="Y161" s="27" t="s">
        <v>290</v>
      </c>
      <c r="Z161" s="27" t="s">
        <v>291</v>
      </c>
      <c r="AA161" s="12">
        <v>1272.176896551724</v>
      </c>
    </row>
    <row r="162" spans="1:27" ht="15" customHeight="1" x14ac:dyDescent="0.25">
      <c r="A162" s="21" t="s">
        <v>429</v>
      </c>
      <c r="B162" s="21" t="s">
        <v>430</v>
      </c>
      <c r="C162" s="22">
        <v>37.314525890838098</v>
      </c>
      <c r="D162" s="22">
        <v>-116.300170809276</v>
      </c>
      <c r="E162" s="23">
        <v>6802</v>
      </c>
      <c r="F162" s="23">
        <v>2302</v>
      </c>
      <c r="G162" s="23" t="s">
        <v>281</v>
      </c>
      <c r="H162" s="23">
        <v>4677</v>
      </c>
      <c r="I162" s="24">
        <f t="shared" si="8"/>
        <v>2125</v>
      </c>
      <c r="J162" s="25">
        <v>4246</v>
      </c>
      <c r="K162" s="25">
        <v>4048</v>
      </c>
      <c r="L162" s="26">
        <f t="shared" si="9"/>
        <v>2556</v>
      </c>
      <c r="M162" s="26">
        <f t="shared" si="10"/>
        <v>2754</v>
      </c>
      <c r="N162" s="27" t="s">
        <v>429</v>
      </c>
      <c r="O162" s="27" t="s">
        <v>430</v>
      </c>
      <c r="P162" s="27">
        <v>2556</v>
      </c>
      <c r="Q162" s="26">
        <f t="shared" si="11"/>
        <v>2556</v>
      </c>
      <c r="R162" s="26">
        <v>2754</v>
      </c>
      <c r="S162" s="28">
        <v>23551.37638888889</v>
      </c>
      <c r="T162" s="28">
        <v>23551.37838888889</v>
      </c>
      <c r="U162" s="27" t="s">
        <v>289</v>
      </c>
      <c r="V162" s="27">
        <v>90</v>
      </c>
      <c r="W162" s="27" t="s">
        <v>305</v>
      </c>
      <c r="X162" s="27">
        <v>692.8</v>
      </c>
      <c r="Y162" s="27" t="s">
        <v>290</v>
      </c>
      <c r="Z162" s="27" t="s">
        <v>291</v>
      </c>
      <c r="AA162" s="12">
        <v>1332.176896551724</v>
      </c>
    </row>
    <row r="163" spans="1:27" ht="15" customHeight="1" x14ac:dyDescent="0.25">
      <c r="A163" s="21" t="s">
        <v>431</v>
      </c>
      <c r="B163" s="21" t="s">
        <v>432</v>
      </c>
      <c r="C163" s="22">
        <v>37.314525890838098</v>
      </c>
      <c r="D163" s="22">
        <v>-116.300170809276</v>
      </c>
      <c r="E163" s="23">
        <v>6802</v>
      </c>
      <c r="F163" s="23">
        <v>2302</v>
      </c>
      <c r="G163" s="23" t="s">
        <v>318</v>
      </c>
      <c r="H163" s="23">
        <v>4685</v>
      </c>
      <c r="I163" s="24">
        <f t="shared" si="8"/>
        <v>2117</v>
      </c>
      <c r="J163" s="25">
        <v>4048</v>
      </c>
      <c r="K163" s="25">
        <v>3850</v>
      </c>
      <c r="L163" s="26">
        <f t="shared" si="9"/>
        <v>2754</v>
      </c>
      <c r="M163" s="26">
        <f t="shared" si="10"/>
        <v>2952</v>
      </c>
      <c r="N163" s="27" t="s">
        <v>431</v>
      </c>
      <c r="O163" s="27" t="s">
        <v>432</v>
      </c>
      <c r="P163" s="27">
        <v>2754</v>
      </c>
      <c r="Q163" s="26">
        <f t="shared" si="11"/>
        <v>2754</v>
      </c>
      <c r="R163" s="26">
        <v>2952</v>
      </c>
      <c r="S163" s="28">
        <v>23551.504166666666</v>
      </c>
      <c r="T163" s="28">
        <v>23551.590866666666</v>
      </c>
      <c r="U163" s="27" t="s">
        <v>289</v>
      </c>
      <c r="V163" s="27">
        <v>2</v>
      </c>
      <c r="W163" s="27" t="s">
        <v>319</v>
      </c>
      <c r="X163" s="27">
        <v>1761.3</v>
      </c>
      <c r="Y163" s="27" t="s">
        <v>290</v>
      </c>
      <c r="Z163" s="27" t="s">
        <v>291</v>
      </c>
      <c r="AA163" s="12">
        <v>2</v>
      </c>
    </row>
    <row r="164" spans="1:27" ht="15" customHeight="1" x14ac:dyDescent="0.25">
      <c r="A164" s="21" t="s">
        <v>433</v>
      </c>
      <c r="B164" s="21" t="s">
        <v>35</v>
      </c>
      <c r="C164" s="22">
        <v>37.314525890838098</v>
      </c>
      <c r="D164" s="22">
        <v>-116.300170809276</v>
      </c>
      <c r="E164" s="23">
        <v>6802</v>
      </c>
      <c r="F164" s="23">
        <v>2302</v>
      </c>
      <c r="G164" s="23" t="s">
        <v>281</v>
      </c>
      <c r="H164" s="23">
        <v>4685</v>
      </c>
      <c r="I164" s="24">
        <f t="shared" si="8"/>
        <v>2117</v>
      </c>
      <c r="J164" s="25">
        <v>4612</v>
      </c>
      <c r="K164" s="25">
        <v>2302</v>
      </c>
      <c r="L164" s="26">
        <f t="shared" si="9"/>
        <v>2190</v>
      </c>
      <c r="M164" s="26">
        <f t="shared" si="10"/>
        <v>4500</v>
      </c>
      <c r="N164" s="27" t="s">
        <v>434</v>
      </c>
      <c r="O164" s="27" t="s">
        <v>435</v>
      </c>
      <c r="P164" s="27">
        <v>3052</v>
      </c>
      <c r="Q164" s="26">
        <f t="shared" si="11"/>
        <v>3052</v>
      </c>
      <c r="R164" s="26">
        <v>3251</v>
      </c>
      <c r="S164" s="28">
        <v>23552.15763888889</v>
      </c>
      <c r="T164" s="28">
        <v>23552.257638888888</v>
      </c>
      <c r="U164" s="27" t="s">
        <v>289</v>
      </c>
      <c r="V164" s="27">
        <v>1.4000000000000001</v>
      </c>
      <c r="W164" s="27" t="s">
        <v>319</v>
      </c>
      <c r="X164" s="27">
        <v>1180.4000000000001</v>
      </c>
      <c r="Y164" s="27" t="s">
        <v>290</v>
      </c>
      <c r="Z164" s="27" t="s">
        <v>291</v>
      </c>
      <c r="AA164" s="12">
        <v>1.4000000000000001</v>
      </c>
    </row>
    <row r="165" spans="1:27" ht="15" customHeight="1" x14ac:dyDescent="0.25">
      <c r="A165" s="21" t="s">
        <v>433</v>
      </c>
      <c r="B165" s="21" t="s">
        <v>35</v>
      </c>
      <c r="C165" s="22">
        <v>37.314525890838098</v>
      </c>
      <c r="D165" s="22">
        <v>-116.300170809276</v>
      </c>
      <c r="E165" s="23">
        <v>6802</v>
      </c>
      <c r="F165" s="23">
        <v>2302</v>
      </c>
      <c r="G165" s="23" t="s">
        <v>281</v>
      </c>
      <c r="H165" s="23">
        <v>4685</v>
      </c>
      <c r="I165" s="24">
        <f t="shared" si="8"/>
        <v>2117</v>
      </c>
      <c r="J165" s="25">
        <v>4612</v>
      </c>
      <c r="K165" s="25">
        <v>2302</v>
      </c>
      <c r="L165" s="26">
        <f t="shared" si="9"/>
        <v>2190</v>
      </c>
      <c r="M165" s="26">
        <f t="shared" si="10"/>
        <v>4500</v>
      </c>
      <c r="N165" s="27" t="s">
        <v>436</v>
      </c>
      <c r="O165" s="27" t="s">
        <v>437</v>
      </c>
      <c r="P165" s="27">
        <v>3239</v>
      </c>
      <c r="Q165" s="26">
        <f t="shared" si="11"/>
        <v>3239</v>
      </c>
      <c r="R165" s="26">
        <v>3437</v>
      </c>
      <c r="S165" s="28">
        <v>23552.417361111111</v>
      </c>
      <c r="T165" s="28">
        <v>23552.507361111111</v>
      </c>
      <c r="U165" s="27" t="s">
        <v>289</v>
      </c>
      <c r="V165" s="27">
        <v>1.6</v>
      </c>
      <c r="W165" s="27" t="s">
        <v>319</v>
      </c>
      <c r="X165" s="27">
        <v>1946.9</v>
      </c>
      <c r="Y165" s="27" t="s">
        <v>290</v>
      </c>
      <c r="Z165" s="27" t="s">
        <v>291</v>
      </c>
      <c r="AA165" s="12">
        <v>1.6</v>
      </c>
    </row>
    <row r="166" spans="1:27" ht="15" customHeight="1" x14ac:dyDescent="0.25">
      <c r="A166" s="21" t="s">
        <v>433</v>
      </c>
      <c r="B166" s="21" t="s">
        <v>35</v>
      </c>
      <c r="C166" s="22">
        <v>37.314525890838098</v>
      </c>
      <c r="D166" s="22">
        <v>-116.300170809276</v>
      </c>
      <c r="E166" s="23">
        <v>6802</v>
      </c>
      <c r="F166" s="23">
        <v>2302</v>
      </c>
      <c r="G166" s="23" t="s">
        <v>281</v>
      </c>
      <c r="H166" s="23">
        <v>4685</v>
      </c>
      <c r="I166" s="24">
        <f t="shared" si="8"/>
        <v>2117</v>
      </c>
      <c r="J166" s="25">
        <v>4612</v>
      </c>
      <c r="K166" s="25">
        <v>2302</v>
      </c>
      <c r="L166" s="26">
        <f t="shared" si="9"/>
        <v>2190</v>
      </c>
      <c r="M166" s="26">
        <f t="shared" si="10"/>
        <v>4500</v>
      </c>
      <c r="N166" s="27" t="s">
        <v>438</v>
      </c>
      <c r="O166" s="27" t="s">
        <v>439</v>
      </c>
      <c r="P166" s="27">
        <v>3428</v>
      </c>
      <c r="Q166" s="26">
        <f t="shared" si="11"/>
        <v>3428</v>
      </c>
      <c r="R166" s="26">
        <v>3626</v>
      </c>
      <c r="S166" s="28">
        <v>23552.543750000001</v>
      </c>
      <c r="T166" s="28">
        <v>23552.61435</v>
      </c>
      <c r="U166" s="27" t="s">
        <v>289</v>
      </c>
      <c r="V166" s="27">
        <v>1.3</v>
      </c>
      <c r="W166" s="27" t="s">
        <v>319</v>
      </c>
      <c r="X166" s="27">
        <v>1837.1</v>
      </c>
      <c r="Y166" s="27" t="s">
        <v>290</v>
      </c>
      <c r="Z166" s="27" t="s">
        <v>291</v>
      </c>
      <c r="AA166" s="12">
        <v>1.3</v>
      </c>
    </row>
    <row r="167" spans="1:27" ht="15" customHeight="1" x14ac:dyDescent="0.25">
      <c r="A167" s="21" t="s">
        <v>440</v>
      </c>
      <c r="B167" s="21" t="s">
        <v>441</v>
      </c>
      <c r="C167" s="22">
        <v>37.314525890838098</v>
      </c>
      <c r="D167" s="22">
        <v>-116.300170809276</v>
      </c>
      <c r="E167" s="23">
        <v>6802</v>
      </c>
      <c r="F167" s="23">
        <v>2302</v>
      </c>
      <c r="G167" s="23" t="s">
        <v>318</v>
      </c>
      <c r="H167" s="23">
        <v>4682</v>
      </c>
      <c r="I167" s="24">
        <f t="shared" si="8"/>
        <v>2120</v>
      </c>
      <c r="J167" s="25">
        <v>3044</v>
      </c>
      <c r="K167" s="25">
        <v>2846</v>
      </c>
      <c r="L167" s="26">
        <f t="shared" si="9"/>
        <v>3758</v>
      </c>
      <c r="M167" s="26">
        <f t="shared" si="10"/>
        <v>3956</v>
      </c>
      <c r="N167" s="27" t="s">
        <v>440</v>
      </c>
      <c r="O167" s="27" t="s">
        <v>441</v>
      </c>
      <c r="P167" s="27">
        <v>3758</v>
      </c>
      <c r="Q167" s="26">
        <f t="shared" si="11"/>
        <v>3758</v>
      </c>
      <c r="R167" s="26">
        <v>3956</v>
      </c>
      <c r="S167" s="28">
        <v>23552.695833333335</v>
      </c>
      <c r="T167" s="28">
        <v>23552.735833333336</v>
      </c>
      <c r="U167" s="27" t="s">
        <v>289</v>
      </c>
      <c r="V167" s="27">
        <v>5</v>
      </c>
      <c r="W167" s="27" t="s">
        <v>283</v>
      </c>
      <c r="X167" s="27">
        <v>1646.5</v>
      </c>
      <c r="Y167" s="27" t="s">
        <v>290</v>
      </c>
      <c r="Z167" s="27" t="s">
        <v>291</v>
      </c>
      <c r="AA167" s="12">
        <v>5</v>
      </c>
    </row>
    <row r="168" spans="1:27" ht="15" customHeight="1" x14ac:dyDescent="0.25">
      <c r="A168" s="21" t="s">
        <v>433</v>
      </c>
      <c r="B168" s="21" t="s">
        <v>35</v>
      </c>
      <c r="C168" s="22">
        <v>37.314525890838098</v>
      </c>
      <c r="D168" s="22">
        <v>-116.300170809276</v>
      </c>
      <c r="E168" s="23">
        <v>6802</v>
      </c>
      <c r="F168" s="23">
        <v>2302</v>
      </c>
      <c r="G168" s="23" t="s">
        <v>281</v>
      </c>
      <c r="H168" s="23">
        <v>4685</v>
      </c>
      <c r="I168" s="24">
        <f t="shared" si="8"/>
        <v>2117</v>
      </c>
      <c r="J168" s="25">
        <v>4612</v>
      </c>
      <c r="K168" s="25">
        <v>2302</v>
      </c>
      <c r="L168" s="26">
        <f t="shared" si="9"/>
        <v>2190</v>
      </c>
      <c r="M168" s="26">
        <f t="shared" si="10"/>
        <v>4500</v>
      </c>
      <c r="N168" s="27" t="s">
        <v>433</v>
      </c>
      <c r="O168" s="27" t="s">
        <v>35</v>
      </c>
      <c r="P168" s="27">
        <v>2190</v>
      </c>
      <c r="Q168" s="26">
        <f t="shared" si="11"/>
        <v>2190</v>
      </c>
      <c r="R168" s="26">
        <v>4500</v>
      </c>
      <c r="S168" s="28">
        <v>23547.041666666668</v>
      </c>
      <c r="T168" s="28">
        <v>23549.75</v>
      </c>
      <c r="U168" s="27" t="s">
        <v>338</v>
      </c>
      <c r="V168" s="27">
        <v>3800</v>
      </c>
      <c r="W168" s="27" t="s">
        <v>283</v>
      </c>
      <c r="X168" s="27">
        <v>65.11435897438524</v>
      </c>
      <c r="Y168" s="27" t="s">
        <v>284</v>
      </c>
      <c r="Z168" s="27" t="s">
        <v>285</v>
      </c>
      <c r="AA168" s="29" t="s">
        <v>286</v>
      </c>
    </row>
    <row r="169" spans="1:27" ht="15" customHeight="1" x14ac:dyDescent="0.25">
      <c r="A169" s="21" t="s">
        <v>442</v>
      </c>
      <c r="B169" s="21" t="s">
        <v>443</v>
      </c>
      <c r="C169" s="22">
        <v>37.268717000000002</v>
      </c>
      <c r="D169" s="22">
        <v>-116.320356</v>
      </c>
      <c r="E169" s="23">
        <v>7033</v>
      </c>
      <c r="F169" s="23">
        <v>2513</v>
      </c>
      <c r="G169" s="23" t="s">
        <v>444</v>
      </c>
      <c r="H169" s="23">
        <v>4714</v>
      </c>
      <c r="I169" s="24">
        <f t="shared" si="8"/>
        <v>2319</v>
      </c>
      <c r="J169" s="25">
        <v>4612</v>
      </c>
      <c r="K169" s="25">
        <v>4149</v>
      </c>
      <c r="L169" s="26">
        <f t="shared" si="9"/>
        <v>2421</v>
      </c>
      <c r="M169" s="26">
        <f t="shared" si="10"/>
        <v>2884</v>
      </c>
      <c r="N169" s="27" t="s">
        <v>442</v>
      </c>
      <c r="O169" s="27" t="s">
        <v>443</v>
      </c>
      <c r="P169" s="27">
        <v>2421</v>
      </c>
      <c r="Q169" s="26">
        <f t="shared" si="11"/>
        <v>2421</v>
      </c>
      <c r="R169" s="26">
        <v>2884</v>
      </c>
      <c r="S169" s="28">
        <v>23507.93888888889</v>
      </c>
      <c r="T169" s="28">
        <v>23507.976388888888</v>
      </c>
      <c r="U169" s="27" t="s">
        <v>289</v>
      </c>
      <c r="V169" s="27">
        <v>6</v>
      </c>
      <c r="W169" s="27" t="s">
        <v>319</v>
      </c>
      <c r="X169" s="27">
        <v>131.30000000000018</v>
      </c>
      <c r="Y169" s="27" t="s">
        <v>290</v>
      </c>
      <c r="Z169" s="27" t="s">
        <v>291</v>
      </c>
      <c r="AA169" s="12">
        <v>6</v>
      </c>
    </row>
    <row r="170" spans="1:27" ht="15" customHeight="1" x14ac:dyDescent="0.25">
      <c r="A170" s="21" t="s">
        <v>445</v>
      </c>
      <c r="B170" s="21" t="s">
        <v>446</v>
      </c>
      <c r="C170" s="22">
        <v>37.268717440704002</v>
      </c>
      <c r="D170" s="22">
        <v>-116.320355627968</v>
      </c>
      <c r="E170" s="23">
        <v>7033</v>
      </c>
      <c r="F170" s="23">
        <v>2513</v>
      </c>
      <c r="G170" s="23" t="s">
        <v>281</v>
      </c>
      <c r="H170" s="23">
        <v>4685</v>
      </c>
      <c r="I170" s="24">
        <f t="shared" si="8"/>
        <v>2348</v>
      </c>
      <c r="J170" s="25">
        <v>4612</v>
      </c>
      <c r="K170" s="25">
        <v>2513</v>
      </c>
      <c r="L170" s="26">
        <f t="shared" si="9"/>
        <v>2421</v>
      </c>
      <c r="M170" s="26">
        <f t="shared" si="10"/>
        <v>4520</v>
      </c>
      <c r="N170" s="27" t="s">
        <v>445</v>
      </c>
      <c r="O170" s="27" t="s">
        <v>446</v>
      </c>
      <c r="P170" s="27">
        <v>2421</v>
      </c>
      <c r="Q170" s="26">
        <f t="shared" si="11"/>
        <v>2421</v>
      </c>
      <c r="R170" s="26">
        <v>4520</v>
      </c>
      <c r="S170" s="28">
        <v>23502.852083333335</v>
      </c>
      <c r="T170" s="28">
        <v>23505.71875</v>
      </c>
      <c r="U170" s="27" t="s">
        <v>338</v>
      </c>
      <c r="V170" s="27">
        <v>1039</v>
      </c>
      <c r="W170" s="27" t="s">
        <v>283</v>
      </c>
      <c r="X170" s="27">
        <v>59</v>
      </c>
      <c r="Y170" s="27" t="s">
        <v>284</v>
      </c>
      <c r="Z170" s="27" t="s">
        <v>285</v>
      </c>
      <c r="AA170" s="29" t="s">
        <v>286</v>
      </c>
    </row>
    <row r="171" spans="1:27" ht="15" customHeight="1" x14ac:dyDescent="0.25">
      <c r="A171" s="21" t="s">
        <v>447</v>
      </c>
      <c r="B171" s="21" t="s">
        <v>448</v>
      </c>
      <c r="C171" s="22">
        <v>37.268717440704002</v>
      </c>
      <c r="D171" s="22">
        <v>-116.320355627968</v>
      </c>
      <c r="E171" s="23">
        <v>7033</v>
      </c>
      <c r="F171" s="23">
        <v>2513</v>
      </c>
      <c r="G171" s="23" t="s">
        <v>281</v>
      </c>
      <c r="H171" s="23">
        <v>4685</v>
      </c>
      <c r="I171" s="24">
        <f t="shared" si="8"/>
        <v>2348</v>
      </c>
      <c r="J171" s="25">
        <v>4149</v>
      </c>
      <c r="K171" s="25">
        <v>3951</v>
      </c>
      <c r="L171" s="26">
        <f t="shared" si="9"/>
        <v>2884</v>
      </c>
      <c r="M171" s="26">
        <f t="shared" si="10"/>
        <v>3082</v>
      </c>
      <c r="N171" s="27" t="s">
        <v>447</v>
      </c>
      <c r="O171" s="27" t="s">
        <v>448</v>
      </c>
      <c r="P171" s="27">
        <v>2884</v>
      </c>
      <c r="Q171" s="26">
        <f t="shared" si="11"/>
        <v>2884</v>
      </c>
      <c r="R171" s="26">
        <v>3082</v>
      </c>
      <c r="S171" s="28">
        <v>23506.252083333333</v>
      </c>
      <c r="T171" s="28">
        <v>23506.254583333332</v>
      </c>
      <c r="U171" s="27" t="s">
        <v>289</v>
      </c>
      <c r="V171" s="27">
        <v>30</v>
      </c>
      <c r="W171" s="27" t="s">
        <v>305</v>
      </c>
      <c r="X171" s="27">
        <v>178.10000000000036</v>
      </c>
      <c r="Y171" s="27" t="s">
        <v>290</v>
      </c>
      <c r="Z171" s="27" t="s">
        <v>291</v>
      </c>
      <c r="AA171" s="12">
        <v>2349.0895</v>
      </c>
    </row>
    <row r="172" spans="1:27" ht="15" customHeight="1" x14ac:dyDescent="0.25">
      <c r="A172" s="21" t="s">
        <v>449</v>
      </c>
      <c r="B172" s="21" t="s">
        <v>450</v>
      </c>
      <c r="C172" s="22">
        <v>37.268717440704002</v>
      </c>
      <c r="D172" s="22">
        <v>-116.320355627968</v>
      </c>
      <c r="E172" s="23">
        <v>7033</v>
      </c>
      <c r="F172" s="23">
        <v>2513</v>
      </c>
      <c r="G172" s="23" t="s">
        <v>281</v>
      </c>
      <c r="H172" s="23">
        <v>4685</v>
      </c>
      <c r="I172" s="24">
        <f t="shared" si="8"/>
        <v>2348</v>
      </c>
      <c r="J172" s="25">
        <v>3955</v>
      </c>
      <c r="K172" s="25">
        <v>3749</v>
      </c>
      <c r="L172" s="26">
        <f t="shared" si="9"/>
        <v>3078</v>
      </c>
      <c r="M172" s="26">
        <f t="shared" si="10"/>
        <v>3284</v>
      </c>
      <c r="N172" s="27" t="s">
        <v>449</v>
      </c>
      <c r="O172" s="27" t="s">
        <v>450</v>
      </c>
      <c r="P172" s="27">
        <v>3078</v>
      </c>
      <c r="Q172" s="26">
        <f t="shared" si="11"/>
        <v>3078</v>
      </c>
      <c r="R172" s="26">
        <v>3284</v>
      </c>
      <c r="S172" s="28">
        <v>23506.956249999999</v>
      </c>
      <c r="T172" s="28">
        <v>23506.963749999999</v>
      </c>
      <c r="U172" s="27" t="s">
        <v>289</v>
      </c>
      <c r="V172" s="27">
        <v>20</v>
      </c>
      <c r="W172" s="27" t="s">
        <v>283</v>
      </c>
      <c r="X172" s="27">
        <v>450.50000000000045</v>
      </c>
      <c r="Y172" s="27" t="s">
        <v>290</v>
      </c>
      <c r="Z172" s="27" t="s">
        <v>291</v>
      </c>
      <c r="AA172" s="12">
        <v>20</v>
      </c>
    </row>
    <row r="173" spans="1:27" ht="15" customHeight="1" x14ac:dyDescent="0.25">
      <c r="A173" s="21" t="s">
        <v>451</v>
      </c>
      <c r="B173" s="21" t="s">
        <v>452</v>
      </c>
      <c r="C173" s="22">
        <v>37.268717440704002</v>
      </c>
      <c r="D173" s="22">
        <v>-116.320355627968</v>
      </c>
      <c r="E173" s="23">
        <v>7033</v>
      </c>
      <c r="F173" s="23">
        <v>-1456</v>
      </c>
      <c r="G173" s="23" t="s">
        <v>281</v>
      </c>
      <c r="H173" s="23">
        <v>4694</v>
      </c>
      <c r="I173" s="24">
        <f t="shared" si="8"/>
        <v>2339</v>
      </c>
      <c r="J173" s="25">
        <v>4612</v>
      </c>
      <c r="K173" s="25">
        <v>-1456</v>
      </c>
      <c r="L173" s="26">
        <f t="shared" si="9"/>
        <v>2421</v>
      </c>
      <c r="M173" s="26">
        <f t="shared" si="10"/>
        <v>8489</v>
      </c>
      <c r="N173" s="27" t="s">
        <v>453</v>
      </c>
      <c r="O173" s="27" t="s">
        <v>454</v>
      </c>
      <c r="P173" s="27">
        <v>3849</v>
      </c>
      <c r="Q173" s="26">
        <f t="shared" si="11"/>
        <v>3849</v>
      </c>
      <c r="R173" s="26">
        <v>4047</v>
      </c>
      <c r="S173" s="28">
        <v>23507.0805555556</v>
      </c>
      <c r="T173" s="28">
        <v>23507.1430555556</v>
      </c>
      <c r="U173" s="27" t="s">
        <v>289</v>
      </c>
      <c r="V173" s="27">
        <v>1.361</v>
      </c>
      <c r="W173" s="27" t="s">
        <v>319</v>
      </c>
      <c r="X173" s="27">
        <v>2366</v>
      </c>
      <c r="Y173" s="27" t="s">
        <v>290</v>
      </c>
      <c r="Z173" s="27" t="s">
        <v>291</v>
      </c>
      <c r="AA173" s="12">
        <v>1.361</v>
      </c>
    </row>
    <row r="174" spans="1:27" ht="15" customHeight="1" x14ac:dyDescent="0.25">
      <c r="A174" s="21" t="s">
        <v>451</v>
      </c>
      <c r="B174" s="21" t="s">
        <v>452</v>
      </c>
      <c r="C174" s="22">
        <v>37.268717440704002</v>
      </c>
      <c r="D174" s="22">
        <v>-116.320355627968</v>
      </c>
      <c r="E174" s="23">
        <v>7033</v>
      </c>
      <c r="F174" s="23">
        <v>-1456</v>
      </c>
      <c r="G174" s="23" t="s">
        <v>281</v>
      </c>
      <c r="H174" s="23">
        <v>4694</v>
      </c>
      <c r="I174" s="24">
        <f t="shared" si="8"/>
        <v>2339</v>
      </c>
      <c r="J174" s="25">
        <v>4612</v>
      </c>
      <c r="K174" s="25">
        <v>-1456</v>
      </c>
      <c r="L174" s="26">
        <f t="shared" si="9"/>
        <v>2421</v>
      </c>
      <c r="M174" s="26">
        <f t="shared" si="10"/>
        <v>8489</v>
      </c>
      <c r="N174" s="27" t="s">
        <v>455</v>
      </c>
      <c r="O174" s="27" t="s">
        <v>456</v>
      </c>
      <c r="P174" s="27">
        <v>3878</v>
      </c>
      <c r="Q174" s="26">
        <f t="shared" si="11"/>
        <v>3878</v>
      </c>
      <c r="R174" s="26">
        <v>4078</v>
      </c>
      <c r="S174" s="28">
        <v>23507.25138888889</v>
      </c>
      <c r="T174" s="28">
        <v>23507.351388888888</v>
      </c>
      <c r="U174" s="27" t="s">
        <v>289</v>
      </c>
      <c r="V174" s="27">
        <v>1.5</v>
      </c>
      <c r="W174" s="27" t="s">
        <v>319</v>
      </c>
      <c r="X174" s="27">
        <v>1734.8700000000003</v>
      </c>
      <c r="Y174" s="27" t="s">
        <v>290</v>
      </c>
      <c r="Z174" s="27" t="s">
        <v>291</v>
      </c>
      <c r="AA174" s="12">
        <v>1.5</v>
      </c>
    </row>
    <row r="175" spans="1:27" ht="15" customHeight="1" x14ac:dyDescent="0.25">
      <c r="A175" s="21" t="s">
        <v>457</v>
      </c>
      <c r="B175" s="21" t="s">
        <v>458</v>
      </c>
      <c r="C175" s="22">
        <v>37.268717000000002</v>
      </c>
      <c r="D175" s="22">
        <v>-116.320356</v>
      </c>
      <c r="E175" s="23">
        <v>7033</v>
      </c>
      <c r="F175" s="23">
        <v>2513</v>
      </c>
      <c r="G175" s="23" t="s">
        <v>459</v>
      </c>
      <c r="H175" s="23">
        <v>4672</v>
      </c>
      <c r="I175" s="24">
        <f t="shared" si="8"/>
        <v>2361</v>
      </c>
      <c r="J175" s="25">
        <v>3008</v>
      </c>
      <c r="K175" s="25">
        <v>2798</v>
      </c>
      <c r="L175" s="26">
        <f t="shared" si="9"/>
        <v>4025</v>
      </c>
      <c r="M175" s="26">
        <f t="shared" si="10"/>
        <v>4235</v>
      </c>
      <c r="N175" s="27" t="s">
        <v>457</v>
      </c>
      <c r="O175" s="27" t="s">
        <v>458</v>
      </c>
      <c r="P175" s="27">
        <v>4025</v>
      </c>
      <c r="Q175" s="26">
        <f t="shared" si="11"/>
        <v>4025</v>
      </c>
      <c r="R175" s="26">
        <v>4235</v>
      </c>
      <c r="S175" s="28">
        <v>23507.37638888889</v>
      </c>
      <c r="T175" s="28">
        <v>23507.406388888889</v>
      </c>
      <c r="U175" s="27" t="s">
        <v>289</v>
      </c>
      <c r="V175" s="27">
        <v>8</v>
      </c>
      <c r="W175" s="27" t="s">
        <v>283</v>
      </c>
      <c r="X175" s="27">
        <v>1435.8700000000003</v>
      </c>
      <c r="Y175" s="27" t="s">
        <v>290</v>
      </c>
      <c r="Z175" s="27" t="s">
        <v>291</v>
      </c>
      <c r="AA175" s="12">
        <v>8</v>
      </c>
    </row>
    <row r="176" spans="1:27" ht="15" customHeight="1" x14ac:dyDescent="0.25">
      <c r="A176" s="21" t="s">
        <v>451</v>
      </c>
      <c r="B176" s="21" t="s">
        <v>452</v>
      </c>
      <c r="C176" s="22">
        <v>37.268717440704002</v>
      </c>
      <c r="D176" s="22">
        <v>-116.320355627968</v>
      </c>
      <c r="E176" s="23">
        <v>7033</v>
      </c>
      <c r="F176" s="23">
        <v>-1456</v>
      </c>
      <c r="G176" s="23" t="s">
        <v>281</v>
      </c>
      <c r="H176" s="23">
        <v>4694</v>
      </c>
      <c r="I176" s="24">
        <f t="shared" si="8"/>
        <v>2339</v>
      </c>
      <c r="J176" s="25">
        <v>4612</v>
      </c>
      <c r="K176" s="25">
        <v>-1456</v>
      </c>
      <c r="L176" s="26">
        <f t="shared" si="9"/>
        <v>2421</v>
      </c>
      <c r="M176" s="26">
        <f t="shared" si="10"/>
        <v>8489</v>
      </c>
      <c r="N176" s="27" t="s">
        <v>460</v>
      </c>
      <c r="O176" s="27" t="s">
        <v>461</v>
      </c>
      <c r="P176" s="27">
        <v>4056</v>
      </c>
      <c r="Q176" s="26">
        <f t="shared" si="11"/>
        <v>4056</v>
      </c>
      <c r="R176" s="26">
        <v>4266</v>
      </c>
      <c r="S176" s="28">
        <v>23507.543055555554</v>
      </c>
      <c r="T176" s="28">
        <v>23507.567955555554</v>
      </c>
      <c r="U176" s="27" t="s">
        <v>289</v>
      </c>
      <c r="V176" s="27">
        <v>8</v>
      </c>
      <c r="W176" s="27" t="s">
        <v>283</v>
      </c>
      <c r="X176" s="27">
        <v>1354.6100000000004</v>
      </c>
      <c r="Y176" s="27" t="s">
        <v>290</v>
      </c>
      <c r="Z176" s="27" t="s">
        <v>291</v>
      </c>
      <c r="AA176" s="12">
        <v>8</v>
      </c>
    </row>
    <row r="177" spans="1:27" ht="15" customHeight="1" x14ac:dyDescent="0.25">
      <c r="A177" s="21" t="s">
        <v>462</v>
      </c>
      <c r="B177" s="21" t="s">
        <v>463</v>
      </c>
      <c r="C177" s="22">
        <v>37.268717000000002</v>
      </c>
      <c r="D177" s="22">
        <v>-116.320356</v>
      </c>
      <c r="E177" s="23">
        <v>7033</v>
      </c>
      <c r="F177" s="23">
        <v>2513</v>
      </c>
      <c r="H177" s="23">
        <v>4673</v>
      </c>
      <c r="I177" s="24">
        <f t="shared" si="8"/>
        <v>2360</v>
      </c>
      <c r="J177" s="25">
        <v>2767</v>
      </c>
      <c r="K177" s="25">
        <v>2513</v>
      </c>
      <c r="L177" s="26">
        <f t="shared" si="9"/>
        <v>4266</v>
      </c>
      <c r="M177" s="26">
        <f t="shared" si="10"/>
        <v>4520</v>
      </c>
      <c r="N177" s="27" t="s">
        <v>462</v>
      </c>
      <c r="O177" s="27" t="s">
        <v>463</v>
      </c>
      <c r="P177" s="27">
        <v>4266</v>
      </c>
      <c r="Q177" s="26">
        <f t="shared" si="11"/>
        <v>4266</v>
      </c>
      <c r="R177" s="26">
        <v>4520</v>
      </c>
      <c r="S177" s="28">
        <v>23507.714583333334</v>
      </c>
      <c r="T177" s="28">
        <v>23507.754583333335</v>
      </c>
      <c r="U177" s="27" t="s">
        <v>289</v>
      </c>
      <c r="V177" s="27">
        <v>5</v>
      </c>
      <c r="W177" s="27" t="s">
        <v>283</v>
      </c>
      <c r="X177" s="27">
        <v>12.699999999999818</v>
      </c>
      <c r="Y177" s="27" t="s">
        <v>290</v>
      </c>
      <c r="Z177" s="27" t="s">
        <v>291</v>
      </c>
      <c r="AA177" s="12">
        <v>5</v>
      </c>
    </row>
    <row r="178" spans="1:27" ht="15" customHeight="1" x14ac:dyDescent="0.25">
      <c r="A178" s="21" t="s">
        <v>451</v>
      </c>
      <c r="B178" s="21" t="s">
        <v>452</v>
      </c>
      <c r="C178" s="22">
        <v>37.268717440704002</v>
      </c>
      <c r="D178" s="22">
        <v>-116.320355627968</v>
      </c>
      <c r="E178" s="23">
        <v>7033</v>
      </c>
      <c r="F178" s="23">
        <v>-1456</v>
      </c>
      <c r="G178" s="23" t="s">
        <v>281</v>
      </c>
      <c r="H178" s="23">
        <v>4694</v>
      </c>
      <c r="I178" s="24">
        <f t="shared" si="8"/>
        <v>2339</v>
      </c>
      <c r="J178" s="25">
        <v>4612</v>
      </c>
      <c r="K178" s="25">
        <v>-1456</v>
      </c>
      <c r="L178" s="26">
        <f t="shared" si="9"/>
        <v>2421</v>
      </c>
      <c r="M178" s="26">
        <f t="shared" si="10"/>
        <v>8489</v>
      </c>
      <c r="N178" s="27" t="s">
        <v>451</v>
      </c>
      <c r="O178" s="27" t="s">
        <v>452</v>
      </c>
      <c r="P178" s="27">
        <v>2421</v>
      </c>
      <c r="Q178" s="26">
        <f t="shared" si="11"/>
        <v>2421</v>
      </c>
      <c r="R178" s="26">
        <v>8489</v>
      </c>
      <c r="S178" s="28">
        <v>27576</v>
      </c>
      <c r="T178" s="28">
        <v>33909</v>
      </c>
      <c r="U178" s="27" t="s">
        <v>464</v>
      </c>
      <c r="V178" s="27">
        <v>2400</v>
      </c>
      <c r="W178" s="27" t="s">
        <v>283</v>
      </c>
      <c r="X178" s="27">
        <v>114</v>
      </c>
      <c r="Y178" s="27" t="s">
        <v>284</v>
      </c>
      <c r="Z178" s="27" t="s">
        <v>285</v>
      </c>
      <c r="AA178" s="29" t="s">
        <v>286</v>
      </c>
    </row>
    <row r="179" spans="1:27" ht="15" customHeight="1" x14ac:dyDescent="0.25">
      <c r="A179" s="21" t="s">
        <v>465</v>
      </c>
      <c r="B179" s="21" t="s">
        <v>466</v>
      </c>
      <c r="C179" s="22">
        <v>37.297047516389704</v>
      </c>
      <c r="D179" s="22">
        <v>-116.334072705926</v>
      </c>
      <c r="E179" s="23">
        <v>6919</v>
      </c>
      <c r="F179" s="23">
        <v>914</v>
      </c>
      <c r="G179" s="23" t="s">
        <v>281</v>
      </c>
      <c r="H179" s="23">
        <v>4698</v>
      </c>
      <c r="I179" s="24">
        <f t="shared" si="8"/>
        <v>2221</v>
      </c>
      <c r="J179" s="25">
        <v>4444</v>
      </c>
      <c r="K179" s="25">
        <v>914</v>
      </c>
      <c r="L179" s="26">
        <f t="shared" si="9"/>
        <v>2475</v>
      </c>
      <c r="M179" s="26">
        <f t="shared" si="10"/>
        <v>6005</v>
      </c>
      <c r="N179" s="27" t="s">
        <v>467</v>
      </c>
      <c r="O179" s="27" t="s">
        <v>468</v>
      </c>
      <c r="P179" s="27">
        <v>2235</v>
      </c>
      <c r="Q179" s="26">
        <f t="shared" si="11"/>
        <v>2235</v>
      </c>
      <c r="R179" s="26">
        <v>2495</v>
      </c>
      <c r="S179" s="28">
        <v>23616.060416666667</v>
      </c>
      <c r="T179" s="28">
        <v>23616.103316666668</v>
      </c>
      <c r="U179" s="27" t="s">
        <v>289</v>
      </c>
      <c r="V179" s="27">
        <v>0.5</v>
      </c>
      <c r="W179" s="27" t="s">
        <v>319</v>
      </c>
      <c r="X179" s="27">
        <v>1976.5500000000004</v>
      </c>
      <c r="Y179" s="27" t="s">
        <v>290</v>
      </c>
      <c r="Z179" s="27" t="s">
        <v>291</v>
      </c>
      <c r="AA179" s="12">
        <v>0.5</v>
      </c>
    </row>
    <row r="180" spans="1:27" ht="15" customHeight="1" x14ac:dyDescent="0.25">
      <c r="A180" s="21" t="s">
        <v>465</v>
      </c>
      <c r="B180" s="21" t="s">
        <v>466</v>
      </c>
      <c r="C180" s="22">
        <v>37.297047516389704</v>
      </c>
      <c r="D180" s="22">
        <v>-116.334072705926</v>
      </c>
      <c r="E180" s="23">
        <v>6919</v>
      </c>
      <c r="F180" s="23">
        <v>914</v>
      </c>
      <c r="G180" s="23" t="s">
        <v>281</v>
      </c>
      <c r="H180" s="23">
        <v>4698</v>
      </c>
      <c r="I180" s="24">
        <f t="shared" si="8"/>
        <v>2221</v>
      </c>
      <c r="J180" s="25">
        <v>4444</v>
      </c>
      <c r="K180" s="25">
        <v>914</v>
      </c>
      <c r="L180" s="26">
        <f t="shared" si="9"/>
        <v>2475</v>
      </c>
      <c r="M180" s="26">
        <f t="shared" si="10"/>
        <v>6005</v>
      </c>
      <c r="N180" s="27" t="s">
        <v>469</v>
      </c>
      <c r="O180" s="27" t="s">
        <v>470</v>
      </c>
      <c r="P180" s="27">
        <v>2461</v>
      </c>
      <c r="Q180" s="26">
        <f t="shared" si="11"/>
        <v>2461</v>
      </c>
      <c r="R180" s="26">
        <v>2621</v>
      </c>
      <c r="S180" s="28">
        <v>23616.179861111112</v>
      </c>
      <c r="T180" s="28">
        <v>23616.296361111112</v>
      </c>
      <c r="U180" s="27" t="s">
        <v>289</v>
      </c>
      <c r="V180" s="27">
        <v>0.3</v>
      </c>
      <c r="W180" s="27" t="s">
        <v>319</v>
      </c>
      <c r="X180" s="27">
        <v>1704.6000000000004</v>
      </c>
      <c r="Y180" s="27" t="s">
        <v>290</v>
      </c>
      <c r="Z180" s="27" t="s">
        <v>291</v>
      </c>
      <c r="AA180" s="12">
        <v>0.3</v>
      </c>
    </row>
    <row r="181" spans="1:27" ht="15" customHeight="1" x14ac:dyDescent="0.25">
      <c r="A181" s="21" t="s">
        <v>471</v>
      </c>
      <c r="B181" s="21" t="s">
        <v>472</v>
      </c>
      <c r="C181" s="22">
        <v>37.297047999999997</v>
      </c>
      <c r="D181" s="22">
        <v>-116.334073</v>
      </c>
      <c r="E181" s="23">
        <v>6919</v>
      </c>
      <c r="F181" s="23">
        <v>914</v>
      </c>
      <c r="H181" s="23">
        <v>4686</v>
      </c>
      <c r="I181" s="24">
        <f t="shared" si="8"/>
        <v>2233</v>
      </c>
      <c r="J181" s="25">
        <v>4300</v>
      </c>
      <c r="K181" s="25">
        <v>4140</v>
      </c>
      <c r="L181" s="26">
        <f t="shared" si="9"/>
        <v>2619</v>
      </c>
      <c r="M181" s="26">
        <f t="shared" si="10"/>
        <v>2779</v>
      </c>
      <c r="N181" s="27" t="s">
        <v>471</v>
      </c>
      <c r="O181" s="27" t="s">
        <v>472</v>
      </c>
      <c r="P181" s="27">
        <v>2619</v>
      </c>
      <c r="Q181" s="26">
        <f t="shared" si="11"/>
        <v>2619</v>
      </c>
      <c r="R181" s="26">
        <v>2779</v>
      </c>
      <c r="S181" s="28">
        <v>23622.168055555554</v>
      </c>
      <c r="T181" s="28">
        <v>23622.182055555553</v>
      </c>
      <c r="U181" s="27" t="s">
        <v>289</v>
      </c>
      <c r="V181" s="27">
        <v>12</v>
      </c>
      <c r="W181" s="27" t="s">
        <v>305</v>
      </c>
      <c r="X181" s="27">
        <v>1355</v>
      </c>
      <c r="Y181" s="27" t="s">
        <v>290</v>
      </c>
      <c r="Z181" s="27" t="s">
        <v>291</v>
      </c>
      <c r="AA181" s="12">
        <v>110.69572901325478</v>
      </c>
    </row>
    <row r="182" spans="1:27" ht="15" customHeight="1" x14ac:dyDescent="0.25">
      <c r="A182" s="21" t="s">
        <v>465</v>
      </c>
      <c r="B182" s="21" t="s">
        <v>466</v>
      </c>
      <c r="C182" s="22">
        <v>37.297047516389704</v>
      </c>
      <c r="D182" s="22">
        <v>-116.334072705926</v>
      </c>
      <c r="E182" s="23">
        <v>6919</v>
      </c>
      <c r="F182" s="23">
        <v>914</v>
      </c>
      <c r="G182" s="23" t="s">
        <v>281</v>
      </c>
      <c r="H182" s="23">
        <v>4698</v>
      </c>
      <c r="I182" s="24">
        <f t="shared" si="8"/>
        <v>2221</v>
      </c>
      <c r="J182" s="25">
        <v>4444</v>
      </c>
      <c r="K182" s="25">
        <v>914</v>
      </c>
      <c r="L182" s="26">
        <f t="shared" si="9"/>
        <v>2475</v>
      </c>
      <c r="M182" s="26">
        <f t="shared" si="10"/>
        <v>6005</v>
      </c>
      <c r="N182" s="27" t="s">
        <v>473</v>
      </c>
      <c r="O182" s="27" t="s">
        <v>474</v>
      </c>
      <c r="P182" s="27">
        <v>2730</v>
      </c>
      <c r="Q182" s="26">
        <f t="shared" si="11"/>
        <v>2730</v>
      </c>
      <c r="R182" s="26">
        <v>2890</v>
      </c>
      <c r="S182" s="28">
        <v>23619.230555555554</v>
      </c>
      <c r="T182" s="28">
        <v>23619.518455555553</v>
      </c>
      <c r="U182" s="27" t="s">
        <v>289</v>
      </c>
      <c r="V182" s="27">
        <v>0.12000000000000001</v>
      </c>
      <c r="W182" s="27" t="s">
        <v>319</v>
      </c>
      <c r="X182" s="27">
        <v>1244.3666666666668</v>
      </c>
      <c r="Y182" s="27" t="s">
        <v>290</v>
      </c>
      <c r="Z182" s="27" t="s">
        <v>291</v>
      </c>
      <c r="AA182" s="12">
        <v>0.12</v>
      </c>
    </row>
    <row r="183" spans="1:27" ht="15" customHeight="1" x14ac:dyDescent="0.25">
      <c r="A183" s="21" t="s">
        <v>465</v>
      </c>
      <c r="B183" s="21" t="s">
        <v>466</v>
      </c>
      <c r="C183" s="22">
        <v>37.297047516389704</v>
      </c>
      <c r="D183" s="22">
        <v>-116.334072705926</v>
      </c>
      <c r="E183" s="23">
        <v>6919</v>
      </c>
      <c r="F183" s="23">
        <v>914</v>
      </c>
      <c r="G183" s="23" t="s">
        <v>281</v>
      </c>
      <c r="H183" s="23">
        <v>4698</v>
      </c>
      <c r="I183" s="24">
        <f t="shared" si="8"/>
        <v>2221</v>
      </c>
      <c r="J183" s="25">
        <v>4444</v>
      </c>
      <c r="K183" s="25">
        <v>914</v>
      </c>
      <c r="L183" s="26">
        <f t="shared" si="9"/>
        <v>2475</v>
      </c>
      <c r="M183" s="26">
        <f t="shared" si="10"/>
        <v>6005</v>
      </c>
      <c r="N183" s="27" t="s">
        <v>475</v>
      </c>
      <c r="O183" s="27" t="s">
        <v>476</v>
      </c>
      <c r="P183" s="27">
        <v>2958</v>
      </c>
      <c r="Q183" s="26">
        <f t="shared" si="11"/>
        <v>2958</v>
      </c>
      <c r="R183" s="26">
        <v>3118</v>
      </c>
      <c r="S183" s="28">
        <v>23616.884722222221</v>
      </c>
      <c r="T183" s="28">
        <v>23616.98472222222</v>
      </c>
      <c r="U183" s="27" t="s">
        <v>289</v>
      </c>
      <c r="V183" s="27">
        <v>0.6</v>
      </c>
      <c r="W183" s="27" t="s">
        <v>319</v>
      </c>
      <c r="X183" s="27">
        <v>2112.6600000000003</v>
      </c>
      <c r="Y183" s="27" t="s">
        <v>290</v>
      </c>
      <c r="Z183" s="27" t="s">
        <v>291</v>
      </c>
      <c r="AA183" s="12">
        <v>0.6</v>
      </c>
    </row>
    <row r="184" spans="1:27" ht="15" customHeight="1" x14ac:dyDescent="0.25">
      <c r="A184" s="21" t="s">
        <v>465</v>
      </c>
      <c r="B184" s="21" t="s">
        <v>466</v>
      </c>
      <c r="C184" s="22">
        <v>37.297047516389704</v>
      </c>
      <c r="D184" s="22">
        <v>-116.334072705926</v>
      </c>
      <c r="E184" s="23">
        <v>6919</v>
      </c>
      <c r="F184" s="23">
        <v>914</v>
      </c>
      <c r="G184" s="23" t="s">
        <v>281</v>
      </c>
      <c r="H184" s="23">
        <v>4698</v>
      </c>
      <c r="I184" s="24">
        <f t="shared" si="8"/>
        <v>2221</v>
      </c>
      <c r="J184" s="25">
        <v>4444</v>
      </c>
      <c r="K184" s="25">
        <v>914</v>
      </c>
      <c r="L184" s="26">
        <f t="shared" si="9"/>
        <v>2475</v>
      </c>
      <c r="M184" s="26">
        <f t="shared" si="10"/>
        <v>6005</v>
      </c>
      <c r="N184" s="27" t="s">
        <v>477</v>
      </c>
      <c r="O184" s="27" t="s">
        <v>478</v>
      </c>
      <c r="P184" s="27">
        <v>3129</v>
      </c>
      <c r="Q184" s="26">
        <f t="shared" si="11"/>
        <v>3129</v>
      </c>
      <c r="R184" s="26">
        <v>3289</v>
      </c>
      <c r="S184" s="28">
        <v>23617.000694444443</v>
      </c>
      <c r="T184" s="28">
        <v>23617.071294444442</v>
      </c>
      <c r="U184" s="27" t="s">
        <v>289</v>
      </c>
      <c r="V184" s="27">
        <v>0.6</v>
      </c>
      <c r="W184" s="27" t="s">
        <v>319</v>
      </c>
      <c r="X184" s="27">
        <v>2167.8850000000002</v>
      </c>
      <c r="Y184" s="27" t="s">
        <v>290</v>
      </c>
      <c r="Z184" s="27" t="s">
        <v>291</v>
      </c>
      <c r="AA184" s="12">
        <v>0.6</v>
      </c>
    </row>
    <row r="185" spans="1:27" ht="15" customHeight="1" x14ac:dyDescent="0.25">
      <c r="A185" s="21" t="s">
        <v>465</v>
      </c>
      <c r="B185" s="21" t="s">
        <v>466</v>
      </c>
      <c r="C185" s="22">
        <v>37.297047516389704</v>
      </c>
      <c r="D185" s="22">
        <v>-116.334072705926</v>
      </c>
      <c r="E185" s="23">
        <v>6919</v>
      </c>
      <c r="F185" s="23">
        <v>914</v>
      </c>
      <c r="G185" s="23" t="s">
        <v>281</v>
      </c>
      <c r="H185" s="23">
        <v>4698</v>
      </c>
      <c r="I185" s="24">
        <f t="shared" si="8"/>
        <v>2221</v>
      </c>
      <c r="J185" s="25">
        <v>4444</v>
      </c>
      <c r="K185" s="25">
        <v>914</v>
      </c>
      <c r="L185" s="26">
        <f t="shared" si="9"/>
        <v>2475</v>
      </c>
      <c r="M185" s="26">
        <f t="shared" si="10"/>
        <v>6005</v>
      </c>
      <c r="N185" s="27" t="s">
        <v>479</v>
      </c>
      <c r="O185" s="27" t="s">
        <v>480</v>
      </c>
      <c r="P185" s="27">
        <v>3392</v>
      </c>
      <c r="Q185" s="26">
        <f t="shared" si="11"/>
        <v>3392</v>
      </c>
      <c r="R185" s="26">
        <v>3552</v>
      </c>
      <c r="S185" s="28">
        <v>23622.625694444443</v>
      </c>
      <c r="T185" s="28">
        <v>23622.650694444445</v>
      </c>
      <c r="U185" s="27" t="s">
        <v>289</v>
      </c>
      <c r="V185" s="27">
        <v>0.3</v>
      </c>
      <c r="W185" s="27" t="s">
        <v>319</v>
      </c>
      <c r="X185" s="27">
        <v>2113.6000000000004</v>
      </c>
      <c r="Y185" s="27" t="s">
        <v>290</v>
      </c>
      <c r="Z185" s="27" t="s">
        <v>291</v>
      </c>
      <c r="AA185" s="12">
        <v>0.3</v>
      </c>
    </row>
    <row r="186" spans="1:27" ht="15" customHeight="1" x14ac:dyDescent="0.25">
      <c r="A186" s="21" t="s">
        <v>465</v>
      </c>
      <c r="B186" s="21" t="s">
        <v>466</v>
      </c>
      <c r="C186" s="22">
        <v>37.297047516389704</v>
      </c>
      <c r="D186" s="22">
        <v>-116.334072705926</v>
      </c>
      <c r="E186" s="23">
        <v>6919</v>
      </c>
      <c r="F186" s="23">
        <v>914</v>
      </c>
      <c r="G186" s="23" t="s">
        <v>281</v>
      </c>
      <c r="H186" s="23">
        <v>4698</v>
      </c>
      <c r="I186" s="24">
        <f t="shared" si="8"/>
        <v>2221</v>
      </c>
      <c r="J186" s="25">
        <v>4444</v>
      </c>
      <c r="K186" s="25">
        <v>914</v>
      </c>
      <c r="L186" s="26">
        <f t="shared" si="9"/>
        <v>2475</v>
      </c>
      <c r="M186" s="26">
        <f t="shared" si="10"/>
        <v>6005</v>
      </c>
      <c r="N186" s="27" t="s">
        <v>481</v>
      </c>
      <c r="O186" s="27" t="s">
        <v>482</v>
      </c>
      <c r="P186" s="27">
        <v>3568</v>
      </c>
      <c r="Q186" s="26">
        <f t="shared" si="11"/>
        <v>3568</v>
      </c>
      <c r="R186" s="26">
        <v>3728</v>
      </c>
      <c r="S186" s="28">
        <v>23622.722222222223</v>
      </c>
      <c r="T186" s="28">
        <v>23622.787922222222</v>
      </c>
      <c r="U186" s="27" t="s">
        <v>289</v>
      </c>
      <c r="V186" s="27">
        <v>2</v>
      </c>
      <c r="W186" s="27" t="s">
        <v>319</v>
      </c>
      <c r="X186" s="27">
        <v>2040.1000000000004</v>
      </c>
      <c r="Y186" s="27" t="s">
        <v>290</v>
      </c>
      <c r="Z186" s="27" t="s">
        <v>291</v>
      </c>
      <c r="AA186" s="12">
        <v>2</v>
      </c>
    </row>
    <row r="187" spans="1:27" ht="15" customHeight="1" x14ac:dyDescent="0.25">
      <c r="A187" s="21" t="s">
        <v>465</v>
      </c>
      <c r="B187" s="21" t="s">
        <v>466</v>
      </c>
      <c r="C187" s="22">
        <v>37.297047516389704</v>
      </c>
      <c r="D187" s="22">
        <v>-116.334072705926</v>
      </c>
      <c r="E187" s="23">
        <v>6919</v>
      </c>
      <c r="F187" s="23">
        <v>914</v>
      </c>
      <c r="G187" s="23" t="s">
        <v>281</v>
      </c>
      <c r="H187" s="23">
        <v>4698</v>
      </c>
      <c r="I187" s="24">
        <f t="shared" si="8"/>
        <v>2221</v>
      </c>
      <c r="J187" s="25">
        <v>4444</v>
      </c>
      <c r="K187" s="25">
        <v>914</v>
      </c>
      <c r="L187" s="26">
        <f t="shared" si="9"/>
        <v>2475</v>
      </c>
      <c r="M187" s="26">
        <f t="shared" si="10"/>
        <v>6005</v>
      </c>
      <c r="N187" s="27" t="s">
        <v>483</v>
      </c>
      <c r="O187" s="27" t="s">
        <v>484</v>
      </c>
      <c r="P187" s="27">
        <v>3805</v>
      </c>
      <c r="Q187" s="26">
        <f t="shared" si="11"/>
        <v>3805</v>
      </c>
      <c r="R187" s="26">
        <v>3965</v>
      </c>
      <c r="S187" s="28">
        <v>23622.848333333332</v>
      </c>
      <c r="T187" s="28">
        <v>23622.865972222222</v>
      </c>
      <c r="U187" s="27" t="s">
        <v>289</v>
      </c>
      <c r="V187" s="27">
        <v>1.2</v>
      </c>
      <c r="W187" s="27" t="s">
        <v>319</v>
      </c>
      <c r="X187" s="27">
        <v>2122.2700000000004</v>
      </c>
      <c r="Y187" s="27" t="s">
        <v>290</v>
      </c>
      <c r="Z187" s="27" t="s">
        <v>291</v>
      </c>
      <c r="AA187" s="12">
        <v>1.2</v>
      </c>
    </row>
    <row r="188" spans="1:27" ht="15" customHeight="1" x14ac:dyDescent="0.25">
      <c r="A188" s="21" t="s">
        <v>465</v>
      </c>
      <c r="B188" s="21" t="s">
        <v>466</v>
      </c>
      <c r="C188" s="22">
        <v>37.297047516389704</v>
      </c>
      <c r="D188" s="22">
        <v>-116.334072705926</v>
      </c>
      <c r="E188" s="23">
        <v>6919</v>
      </c>
      <c r="F188" s="23">
        <v>914</v>
      </c>
      <c r="G188" s="23" t="s">
        <v>281</v>
      </c>
      <c r="H188" s="23">
        <v>4698</v>
      </c>
      <c r="I188" s="24">
        <f t="shared" si="8"/>
        <v>2221</v>
      </c>
      <c r="J188" s="25">
        <v>4444</v>
      </c>
      <c r="K188" s="25">
        <v>914</v>
      </c>
      <c r="L188" s="26">
        <f t="shared" si="9"/>
        <v>2475</v>
      </c>
      <c r="M188" s="26">
        <f t="shared" si="10"/>
        <v>6005</v>
      </c>
      <c r="N188" s="27" t="s">
        <v>485</v>
      </c>
      <c r="O188" s="27" t="s">
        <v>486</v>
      </c>
      <c r="P188" s="27">
        <v>3948</v>
      </c>
      <c r="Q188" s="26">
        <f t="shared" si="11"/>
        <v>3948</v>
      </c>
      <c r="R188" s="26">
        <v>4108</v>
      </c>
      <c r="S188" s="28">
        <v>23622.922916666666</v>
      </c>
      <c r="T188" s="28">
        <v>23623.041116666667</v>
      </c>
      <c r="U188" s="27" t="s">
        <v>289</v>
      </c>
      <c r="V188" s="27">
        <v>0.5</v>
      </c>
      <c r="W188" s="27" t="s">
        <v>319</v>
      </c>
      <c r="X188" s="27">
        <v>2104.3000000000002</v>
      </c>
      <c r="Y188" s="27" t="s">
        <v>290</v>
      </c>
      <c r="Z188" s="27" t="s">
        <v>291</v>
      </c>
      <c r="AA188" s="12">
        <v>0.5</v>
      </c>
    </row>
    <row r="189" spans="1:27" ht="15" customHeight="1" x14ac:dyDescent="0.25">
      <c r="A189" s="21" t="s">
        <v>465</v>
      </c>
      <c r="B189" s="21" t="s">
        <v>466</v>
      </c>
      <c r="C189" s="22">
        <v>37.297047516389704</v>
      </c>
      <c r="D189" s="22">
        <v>-116.334072705926</v>
      </c>
      <c r="E189" s="23">
        <v>6919</v>
      </c>
      <c r="F189" s="23">
        <v>914</v>
      </c>
      <c r="G189" s="23" t="s">
        <v>281</v>
      </c>
      <c r="H189" s="23">
        <v>4698</v>
      </c>
      <c r="I189" s="24">
        <f t="shared" si="8"/>
        <v>2221</v>
      </c>
      <c r="J189" s="25">
        <v>4444</v>
      </c>
      <c r="K189" s="25">
        <v>914</v>
      </c>
      <c r="L189" s="26">
        <f t="shared" si="9"/>
        <v>2475</v>
      </c>
      <c r="M189" s="26">
        <f t="shared" si="10"/>
        <v>6005</v>
      </c>
      <c r="N189" s="27" t="s">
        <v>487</v>
      </c>
      <c r="O189" s="27" t="s">
        <v>488</v>
      </c>
      <c r="P189" s="27">
        <v>4512</v>
      </c>
      <c r="Q189" s="26">
        <f t="shared" si="11"/>
        <v>4512</v>
      </c>
      <c r="R189" s="26">
        <v>4672</v>
      </c>
      <c r="S189" s="28">
        <v>23618.590277777777</v>
      </c>
      <c r="T189" s="28">
        <v>23618.650277777779</v>
      </c>
      <c r="U189" s="27" t="s">
        <v>289</v>
      </c>
      <c r="V189" s="27">
        <v>1.2</v>
      </c>
      <c r="W189" s="27" t="s">
        <v>319</v>
      </c>
      <c r="X189" s="27">
        <v>2112.9000000000005</v>
      </c>
      <c r="Y189" s="27" t="s">
        <v>290</v>
      </c>
      <c r="Z189" s="27" t="s">
        <v>291</v>
      </c>
      <c r="AA189" s="12">
        <v>1.2</v>
      </c>
    </row>
    <row r="190" spans="1:27" ht="15" customHeight="1" x14ac:dyDescent="0.25">
      <c r="A190" s="21" t="s">
        <v>489</v>
      </c>
      <c r="B190" s="21" t="s">
        <v>490</v>
      </c>
      <c r="C190" s="22">
        <v>37.297047999999997</v>
      </c>
      <c r="D190" s="22">
        <v>-116.334073</v>
      </c>
      <c r="E190" s="23">
        <v>6919</v>
      </c>
      <c r="F190" s="23">
        <v>914</v>
      </c>
      <c r="H190" s="23">
        <v>4666</v>
      </c>
      <c r="I190" s="24">
        <f t="shared" si="8"/>
        <v>2253</v>
      </c>
      <c r="J190" s="25">
        <v>2117</v>
      </c>
      <c r="K190" s="25">
        <v>1919</v>
      </c>
      <c r="L190" s="26">
        <f t="shared" si="9"/>
        <v>4802</v>
      </c>
      <c r="M190" s="26">
        <f t="shared" si="10"/>
        <v>5000</v>
      </c>
      <c r="N190" s="27" t="s">
        <v>489</v>
      </c>
      <c r="O190" s="27" t="s">
        <v>490</v>
      </c>
      <c r="P190" s="27">
        <v>4802</v>
      </c>
      <c r="Q190" s="26">
        <f t="shared" si="11"/>
        <v>4802</v>
      </c>
      <c r="R190" s="26">
        <v>5000</v>
      </c>
      <c r="S190" s="28">
        <v>23623.500694444443</v>
      </c>
      <c r="T190" s="28">
        <v>23623.520694444444</v>
      </c>
      <c r="U190" s="27" t="s">
        <v>289</v>
      </c>
      <c r="V190" s="27">
        <v>10</v>
      </c>
      <c r="W190" s="27" t="s">
        <v>305</v>
      </c>
      <c r="X190" s="27">
        <v>1869</v>
      </c>
      <c r="Y190" s="27" t="s">
        <v>290</v>
      </c>
      <c r="Z190" s="27" t="s">
        <v>291</v>
      </c>
      <c r="AA190" s="12">
        <v>132.13596465390279</v>
      </c>
    </row>
    <row r="191" spans="1:27" ht="15" customHeight="1" x14ac:dyDescent="0.25">
      <c r="A191" s="21" t="s">
        <v>491</v>
      </c>
      <c r="B191" s="21" t="s">
        <v>492</v>
      </c>
      <c r="C191" s="22">
        <v>37.297047999999997</v>
      </c>
      <c r="D191" s="22">
        <v>-116.334073</v>
      </c>
      <c r="E191" s="23">
        <v>6919</v>
      </c>
      <c r="F191" s="23">
        <v>914</v>
      </c>
      <c r="H191" s="23">
        <v>4667</v>
      </c>
      <c r="I191" s="24">
        <f t="shared" si="8"/>
        <v>2252</v>
      </c>
      <c r="J191" s="25">
        <v>1915</v>
      </c>
      <c r="K191" s="25">
        <v>915</v>
      </c>
      <c r="L191" s="26">
        <f t="shared" si="9"/>
        <v>5004</v>
      </c>
      <c r="M191" s="26">
        <f t="shared" si="10"/>
        <v>6004</v>
      </c>
      <c r="N191" s="27" t="s">
        <v>491</v>
      </c>
      <c r="O191" s="27" t="s">
        <v>492</v>
      </c>
      <c r="P191" s="27">
        <v>5004</v>
      </c>
      <c r="Q191" s="26">
        <f t="shared" si="11"/>
        <v>5004</v>
      </c>
      <c r="R191" s="26">
        <v>6004</v>
      </c>
      <c r="S191" s="28">
        <v>23623.752083333333</v>
      </c>
      <c r="T191" s="28">
        <v>23623.762083333331</v>
      </c>
      <c r="U191" s="27" t="s">
        <v>289</v>
      </c>
      <c r="V191" s="27">
        <v>30</v>
      </c>
      <c r="W191" s="27" t="s">
        <v>305</v>
      </c>
      <c r="X191" s="27">
        <v>1152.9000000000001</v>
      </c>
      <c r="Y191" s="27" t="s">
        <v>290</v>
      </c>
      <c r="Z191" s="27" t="s">
        <v>291</v>
      </c>
      <c r="AA191" s="12">
        <v>646.84830633284241</v>
      </c>
    </row>
    <row r="192" spans="1:27" ht="15" customHeight="1" x14ac:dyDescent="0.25">
      <c r="A192" s="21" t="s">
        <v>465</v>
      </c>
      <c r="B192" s="21" t="s">
        <v>466</v>
      </c>
      <c r="C192" s="22">
        <v>37.297047516389704</v>
      </c>
      <c r="D192" s="22">
        <v>-116.334072705926</v>
      </c>
      <c r="E192" s="23">
        <v>6919</v>
      </c>
      <c r="F192" s="23">
        <v>914</v>
      </c>
      <c r="G192" s="23" t="s">
        <v>281</v>
      </c>
      <c r="H192" s="23">
        <v>4698</v>
      </c>
      <c r="I192" s="24">
        <f t="shared" si="8"/>
        <v>2221</v>
      </c>
      <c r="J192" s="25">
        <v>4444</v>
      </c>
      <c r="K192" s="25">
        <v>914</v>
      </c>
      <c r="L192" s="26">
        <f t="shared" si="9"/>
        <v>2475</v>
      </c>
      <c r="M192" s="26">
        <f t="shared" si="10"/>
        <v>6005</v>
      </c>
      <c r="N192" s="27" t="s">
        <v>493</v>
      </c>
      <c r="O192" s="27" t="s">
        <v>494</v>
      </c>
      <c r="P192" s="27">
        <v>5579</v>
      </c>
      <c r="Q192" s="26">
        <f t="shared" si="11"/>
        <v>5579</v>
      </c>
      <c r="R192" s="26">
        <v>5739</v>
      </c>
      <c r="S192" s="28">
        <v>23618.758333333335</v>
      </c>
      <c r="T192" s="28">
        <v>23618.808333333334</v>
      </c>
      <c r="U192" s="27" t="s">
        <v>289</v>
      </c>
      <c r="V192" s="27">
        <v>3</v>
      </c>
      <c r="W192" s="27" t="s">
        <v>319</v>
      </c>
      <c r="X192" s="27">
        <v>2105.6000000000004</v>
      </c>
      <c r="Y192" s="27" t="s">
        <v>290</v>
      </c>
      <c r="Z192" s="27" t="s">
        <v>291</v>
      </c>
      <c r="AA192" s="12">
        <v>3</v>
      </c>
    </row>
    <row r="193" spans="1:27" ht="15" customHeight="1" x14ac:dyDescent="0.25">
      <c r="A193" s="21" t="s">
        <v>465</v>
      </c>
      <c r="B193" s="21" t="s">
        <v>466</v>
      </c>
      <c r="C193" s="22">
        <v>37.297047516389704</v>
      </c>
      <c r="D193" s="22">
        <v>-116.334072705926</v>
      </c>
      <c r="E193" s="23">
        <v>6919</v>
      </c>
      <c r="F193" s="23">
        <v>914</v>
      </c>
      <c r="G193" s="23" t="s">
        <v>281</v>
      </c>
      <c r="H193" s="23">
        <v>4698</v>
      </c>
      <c r="I193" s="24">
        <f t="shared" si="8"/>
        <v>2221</v>
      </c>
      <c r="J193" s="25">
        <v>4444</v>
      </c>
      <c r="K193" s="25">
        <v>914</v>
      </c>
      <c r="L193" s="26">
        <f t="shared" si="9"/>
        <v>2475</v>
      </c>
      <c r="M193" s="26">
        <f t="shared" si="10"/>
        <v>6005</v>
      </c>
      <c r="N193" s="27" t="s">
        <v>465</v>
      </c>
      <c r="O193" s="27" t="s">
        <v>466</v>
      </c>
      <c r="P193" s="27">
        <v>2475</v>
      </c>
      <c r="Q193" s="26">
        <f t="shared" si="11"/>
        <v>2475</v>
      </c>
      <c r="R193" s="26">
        <v>6005</v>
      </c>
      <c r="S193" s="28">
        <v>23853.472916666666</v>
      </c>
      <c r="T193" s="28">
        <v>23854.50277777778</v>
      </c>
      <c r="U193" s="27" t="s">
        <v>282</v>
      </c>
      <c r="V193" s="27">
        <v>900</v>
      </c>
      <c r="W193" s="27" t="s">
        <v>305</v>
      </c>
      <c r="X193" s="27">
        <v>56</v>
      </c>
      <c r="Y193" s="27" t="s">
        <v>284</v>
      </c>
      <c r="Z193" s="27" t="s">
        <v>285</v>
      </c>
      <c r="AA193" s="29" t="s">
        <v>286</v>
      </c>
    </row>
    <row r="194" spans="1:27" ht="15" customHeight="1" x14ac:dyDescent="0.25">
      <c r="A194" s="21" t="s">
        <v>495</v>
      </c>
      <c r="B194" s="21" t="s">
        <v>496</v>
      </c>
      <c r="C194" s="22">
        <v>37.224625012933799</v>
      </c>
      <c r="D194" s="22">
        <v>-116.368447070654</v>
      </c>
      <c r="E194" s="23">
        <v>6735</v>
      </c>
      <c r="F194" s="23">
        <v>1956</v>
      </c>
      <c r="G194" s="23" t="s">
        <v>281</v>
      </c>
      <c r="H194" s="23">
        <v>4430</v>
      </c>
      <c r="I194" s="24">
        <f t="shared" si="8"/>
        <v>2305</v>
      </c>
      <c r="J194" s="25">
        <v>4170</v>
      </c>
      <c r="K194" s="25">
        <v>1956</v>
      </c>
      <c r="L194" s="26">
        <f t="shared" si="9"/>
        <v>2565</v>
      </c>
      <c r="M194" s="26">
        <f t="shared" si="10"/>
        <v>4779</v>
      </c>
      <c r="N194" s="27" t="s">
        <v>497</v>
      </c>
      <c r="O194" s="27" t="s">
        <v>498</v>
      </c>
      <c r="P194" s="27">
        <v>2565</v>
      </c>
      <c r="Q194" s="26">
        <f t="shared" si="11"/>
        <v>2565</v>
      </c>
      <c r="R194" s="26">
        <v>2595</v>
      </c>
      <c r="S194" s="28">
        <v>23975.724999999999</v>
      </c>
      <c r="T194" s="28">
        <v>23975.745833333302</v>
      </c>
      <c r="U194" s="27" t="s">
        <v>289</v>
      </c>
      <c r="V194" s="27">
        <v>0.37</v>
      </c>
      <c r="W194" s="27" t="s">
        <v>319</v>
      </c>
      <c r="X194" s="27">
        <v>2320</v>
      </c>
      <c r="Y194" s="27" t="s">
        <v>290</v>
      </c>
      <c r="Z194" s="27" t="s">
        <v>291</v>
      </c>
      <c r="AA194" s="12">
        <v>0.37</v>
      </c>
    </row>
    <row r="195" spans="1:27" ht="15" customHeight="1" x14ac:dyDescent="0.25">
      <c r="A195" s="21" t="s">
        <v>495</v>
      </c>
      <c r="B195" s="21" t="s">
        <v>496</v>
      </c>
      <c r="C195" s="22">
        <v>37.224625012933799</v>
      </c>
      <c r="D195" s="22">
        <v>-116.368447070654</v>
      </c>
      <c r="E195" s="23">
        <v>6735</v>
      </c>
      <c r="F195" s="23">
        <v>1956</v>
      </c>
      <c r="G195" s="23" t="s">
        <v>281</v>
      </c>
      <c r="H195" s="23">
        <v>4430</v>
      </c>
      <c r="I195" s="24">
        <f t="shared" si="8"/>
        <v>2305</v>
      </c>
      <c r="J195" s="25">
        <v>4170</v>
      </c>
      <c r="K195" s="25">
        <v>1956</v>
      </c>
      <c r="L195" s="26">
        <f t="shared" si="9"/>
        <v>2565</v>
      </c>
      <c r="M195" s="26">
        <f t="shared" si="10"/>
        <v>4779</v>
      </c>
      <c r="N195" s="27" t="s">
        <v>495</v>
      </c>
      <c r="O195" s="27" t="s">
        <v>496</v>
      </c>
      <c r="P195" s="27">
        <v>2565</v>
      </c>
      <c r="Q195" s="26">
        <f t="shared" si="11"/>
        <v>2565</v>
      </c>
      <c r="R195" s="26">
        <v>4779</v>
      </c>
      <c r="S195" s="28">
        <v>23971.697916666668</v>
      </c>
      <c r="T195" s="28">
        <v>23972.709027777779</v>
      </c>
      <c r="U195" s="27" t="s">
        <v>282</v>
      </c>
      <c r="V195" s="27">
        <v>1140</v>
      </c>
      <c r="W195" s="27" t="s">
        <v>283</v>
      </c>
      <c r="X195" s="27">
        <v>129.97264976020904</v>
      </c>
      <c r="Y195" s="27" t="s">
        <v>284</v>
      </c>
      <c r="Z195" s="27" t="s">
        <v>285</v>
      </c>
      <c r="AA195" s="29" t="s">
        <v>286</v>
      </c>
    </row>
    <row r="196" spans="1:27" ht="15" customHeight="1" x14ac:dyDescent="0.25">
      <c r="A196" s="21" t="s">
        <v>495</v>
      </c>
      <c r="B196" s="21" t="s">
        <v>496</v>
      </c>
      <c r="C196" s="22">
        <v>37.224625012933799</v>
      </c>
      <c r="D196" s="22">
        <v>-116.368447070654</v>
      </c>
      <c r="E196" s="23">
        <v>6735</v>
      </c>
      <c r="F196" s="23">
        <v>1956</v>
      </c>
      <c r="G196" s="23" t="s">
        <v>281</v>
      </c>
      <c r="H196" s="23">
        <v>4430</v>
      </c>
      <c r="I196" s="24">
        <f t="shared" si="8"/>
        <v>2305</v>
      </c>
      <c r="J196" s="25">
        <v>4170</v>
      </c>
      <c r="K196" s="25">
        <v>1956</v>
      </c>
      <c r="L196" s="26">
        <f t="shared" si="9"/>
        <v>2565</v>
      </c>
      <c r="M196" s="26">
        <f t="shared" si="10"/>
        <v>4779</v>
      </c>
      <c r="N196" s="27" t="s">
        <v>499</v>
      </c>
      <c r="O196" s="27" t="s">
        <v>500</v>
      </c>
      <c r="P196" s="27">
        <v>2588</v>
      </c>
      <c r="Q196" s="26">
        <f t="shared" si="11"/>
        <v>2588</v>
      </c>
      <c r="R196" s="26">
        <v>2746</v>
      </c>
      <c r="S196" s="28">
        <v>23975.822916666668</v>
      </c>
      <c r="T196" s="28">
        <v>23975.898816666668</v>
      </c>
      <c r="U196" s="27" t="s">
        <v>289</v>
      </c>
      <c r="V196" s="27">
        <v>2</v>
      </c>
      <c r="W196" s="27" t="s">
        <v>319</v>
      </c>
      <c r="X196" s="27">
        <v>1664.1</v>
      </c>
      <c r="Y196" s="27" t="s">
        <v>290</v>
      </c>
      <c r="Z196" s="27" t="s">
        <v>291</v>
      </c>
      <c r="AA196" s="12">
        <v>2</v>
      </c>
    </row>
    <row r="197" spans="1:27" ht="15" customHeight="1" x14ac:dyDescent="0.25">
      <c r="A197" s="21" t="s">
        <v>501</v>
      </c>
      <c r="B197" s="21" t="s">
        <v>502</v>
      </c>
      <c r="C197" s="22">
        <v>37.224625012933799</v>
      </c>
      <c r="D197" s="22">
        <v>-116.368447070654</v>
      </c>
      <c r="E197" s="23">
        <v>6735</v>
      </c>
      <c r="F197" s="23">
        <v>1956</v>
      </c>
      <c r="G197" s="23" t="s">
        <v>281</v>
      </c>
      <c r="H197" s="23">
        <v>4434</v>
      </c>
      <c r="I197" s="24">
        <f t="shared" si="8"/>
        <v>2301</v>
      </c>
      <c r="J197" s="25">
        <v>3985</v>
      </c>
      <c r="K197" s="25">
        <v>3827</v>
      </c>
      <c r="L197" s="26">
        <f t="shared" si="9"/>
        <v>2750</v>
      </c>
      <c r="M197" s="26">
        <f t="shared" si="10"/>
        <v>2908</v>
      </c>
      <c r="N197" s="27" t="s">
        <v>501</v>
      </c>
      <c r="O197" s="27" t="s">
        <v>502</v>
      </c>
      <c r="P197" s="27">
        <v>2750</v>
      </c>
      <c r="Q197" s="26">
        <f t="shared" si="11"/>
        <v>2750</v>
      </c>
      <c r="R197" s="26">
        <v>2908</v>
      </c>
      <c r="S197" s="28">
        <v>23975.965277777777</v>
      </c>
      <c r="T197" s="28">
        <v>23975.978277777776</v>
      </c>
      <c r="U197" s="27" t="s">
        <v>289</v>
      </c>
      <c r="V197" s="27">
        <v>13</v>
      </c>
      <c r="W197" s="27" t="s">
        <v>305</v>
      </c>
      <c r="X197" s="27">
        <v>1374.8</v>
      </c>
      <c r="Y197" s="27" t="s">
        <v>290</v>
      </c>
      <c r="Z197" s="27" t="s">
        <v>291</v>
      </c>
      <c r="AA197" s="12">
        <v>176.93292502639915</v>
      </c>
    </row>
    <row r="198" spans="1:27" ht="15" customHeight="1" x14ac:dyDescent="0.25">
      <c r="A198" s="21" t="s">
        <v>503</v>
      </c>
      <c r="B198" s="21" t="s">
        <v>504</v>
      </c>
      <c r="C198" s="22">
        <v>37.224625012933799</v>
      </c>
      <c r="D198" s="22">
        <v>-116.368447070654</v>
      </c>
      <c r="E198" s="23">
        <v>6735</v>
      </c>
      <c r="F198" s="23">
        <v>1956</v>
      </c>
      <c r="G198" s="23" t="s">
        <v>281</v>
      </c>
      <c r="H198" s="23">
        <v>4433</v>
      </c>
      <c r="I198" s="24">
        <f t="shared" ref="I198:I261" si="12">E198-H198</f>
        <v>2302</v>
      </c>
      <c r="J198" s="25">
        <v>3827</v>
      </c>
      <c r="K198" s="25">
        <v>3669</v>
      </c>
      <c r="L198" s="26">
        <f t="shared" ref="L198:L261" si="13">E198-J198</f>
        <v>2908</v>
      </c>
      <c r="M198" s="26">
        <f t="shared" ref="M198:M261" si="14">E198-K198</f>
        <v>3066</v>
      </c>
      <c r="N198" s="27" t="s">
        <v>503</v>
      </c>
      <c r="O198" s="27" t="s">
        <v>504</v>
      </c>
      <c r="P198" s="27">
        <v>2908</v>
      </c>
      <c r="Q198" s="26">
        <f t="shared" ref="Q198:Q261" si="15">IF(P198&lt;I198,I198,P198)</f>
        <v>2908</v>
      </c>
      <c r="R198" s="26">
        <v>3066</v>
      </c>
      <c r="S198" s="28">
        <v>23975.986111111109</v>
      </c>
      <c r="T198" s="28">
        <v>23975.995111111108</v>
      </c>
      <c r="U198" s="27" t="s">
        <v>289</v>
      </c>
      <c r="V198" s="27">
        <v>19</v>
      </c>
      <c r="W198" s="27" t="s">
        <v>305</v>
      </c>
      <c r="X198" s="27">
        <v>1008.2999999999997</v>
      </c>
      <c r="Y198" s="27" t="s">
        <v>290</v>
      </c>
      <c r="Z198" s="27" t="s">
        <v>291</v>
      </c>
      <c r="AA198" s="12">
        <v>182.93292502639915</v>
      </c>
    </row>
    <row r="199" spans="1:27" ht="15" customHeight="1" x14ac:dyDescent="0.25">
      <c r="A199" s="21" t="s">
        <v>505</v>
      </c>
      <c r="B199" s="21" t="s">
        <v>506</v>
      </c>
      <c r="C199" s="22">
        <v>37.224625012933799</v>
      </c>
      <c r="D199" s="22">
        <v>-116.368447070654</v>
      </c>
      <c r="E199" s="23">
        <v>6735</v>
      </c>
      <c r="F199" s="23">
        <v>1956</v>
      </c>
      <c r="G199" s="23" t="s">
        <v>281</v>
      </c>
      <c r="H199" s="23">
        <v>4434</v>
      </c>
      <c r="I199" s="24">
        <f t="shared" si="12"/>
        <v>2301</v>
      </c>
      <c r="J199" s="25">
        <v>3675</v>
      </c>
      <c r="K199" s="25">
        <v>3517</v>
      </c>
      <c r="L199" s="26">
        <f t="shared" si="13"/>
        <v>3060</v>
      </c>
      <c r="M199" s="26">
        <f t="shared" si="14"/>
        <v>3218</v>
      </c>
      <c r="N199" s="27" t="s">
        <v>505</v>
      </c>
      <c r="O199" s="27" t="s">
        <v>506</v>
      </c>
      <c r="P199" s="27">
        <v>3060</v>
      </c>
      <c r="Q199" s="26">
        <f t="shared" si="15"/>
        <v>3060</v>
      </c>
      <c r="R199" s="26">
        <v>3218</v>
      </c>
      <c r="S199" s="28">
        <v>23976.154166666667</v>
      </c>
      <c r="T199" s="28">
        <v>23976.165166666666</v>
      </c>
      <c r="U199" s="27" t="s">
        <v>289</v>
      </c>
      <c r="V199" s="27">
        <v>16</v>
      </c>
      <c r="W199" s="27" t="s">
        <v>305</v>
      </c>
      <c r="X199" s="27">
        <v>1639.3999999999999</v>
      </c>
      <c r="Y199" s="27" t="s">
        <v>290</v>
      </c>
      <c r="Z199" s="27" t="s">
        <v>291</v>
      </c>
      <c r="AA199" s="12">
        <v>179.93292502639918</v>
      </c>
    </row>
    <row r="200" spans="1:27" ht="15" customHeight="1" x14ac:dyDescent="0.25">
      <c r="A200" s="21" t="s">
        <v>495</v>
      </c>
      <c r="B200" s="21" t="s">
        <v>496</v>
      </c>
      <c r="C200" s="22">
        <v>37.224625012933799</v>
      </c>
      <c r="D200" s="22">
        <v>-116.368447070654</v>
      </c>
      <c r="E200" s="23">
        <v>6735</v>
      </c>
      <c r="F200" s="23">
        <v>1956</v>
      </c>
      <c r="G200" s="23" t="s">
        <v>281</v>
      </c>
      <c r="H200" s="23">
        <v>4430</v>
      </c>
      <c r="I200" s="24">
        <f t="shared" si="12"/>
        <v>2305</v>
      </c>
      <c r="J200" s="25">
        <v>4170</v>
      </c>
      <c r="K200" s="25">
        <v>1956</v>
      </c>
      <c r="L200" s="26">
        <f t="shared" si="13"/>
        <v>2565</v>
      </c>
      <c r="M200" s="26">
        <f t="shared" si="14"/>
        <v>4779</v>
      </c>
      <c r="N200" s="27" t="s">
        <v>507</v>
      </c>
      <c r="O200" s="27" t="s">
        <v>508</v>
      </c>
      <c r="P200" s="27">
        <v>3202</v>
      </c>
      <c r="Q200" s="26">
        <f t="shared" si="15"/>
        <v>3202</v>
      </c>
      <c r="R200" s="26">
        <v>3360</v>
      </c>
      <c r="S200" s="28">
        <v>23976.25138888889</v>
      </c>
      <c r="T200" s="28">
        <v>23976.362088888891</v>
      </c>
      <c r="U200" s="27" t="s">
        <v>289</v>
      </c>
      <c r="V200" s="27">
        <v>0.8</v>
      </c>
      <c r="W200" s="27" t="s">
        <v>319</v>
      </c>
      <c r="X200" s="27">
        <v>1868.2999999999997</v>
      </c>
      <c r="Y200" s="27" t="s">
        <v>290</v>
      </c>
      <c r="Z200" s="27" t="s">
        <v>291</v>
      </c>
      <c r="AA200" s="12">
        <v>0.8</v>
      </c>
    </row>
    <row r="201" spans="1:27" ht="15" customHeight="1" x14ac:dyDescent="0.25">
      <c r="A201" s="21" t="s">
        <v>495</v>
      </c>
      <c r="B201" s="21" t="s">
        <v>496</v>
      </c>
      <c r="C201" s="22">
        <v>37.224625012933799</v>
      </c>
      <c r="D201" s="22">
        <v>-116.368447070654</v>
      </c>
      <c r="E201" s="23">
        <v>6735</v>
      </c>
      <c r="F201" s="23">
        <v>1956</v>
      </c>
      <c r="G201" s="23" t="s">
        <v>281</v>
      </c>
      <c r="H201" s="23">
        <v>4430</v>
      </c>
      <c r="I201" s="24">
        <f t="shared" si="12"/>
        <v>2305</v>
      </c>
      <c r="J201" s="25">
        <v>4170</v>
      </c>
      <c r="K201" s="25">
        <v>1956</v>
      </c>
      <c r="L201" s="26">
        <f t="shared" si="13"/>
        <v>2565</v>
      </c>
      <c r="M201" s="26">
        <f t="shared" si="14"/>
        <v>4779</v>
      </c>
      <c r="N201" s="27" t="s">
        <v>509</v>
      </c>
      <c r="O201" s="27" t="s">
        <v>510</v>
      </c>
      <c r="P201" s="27">
        <v>3360</v>
      </c>
      <c r="Q201" s="26">
        <f t="shared" si="15"/>
        <v>3360</v>
      </c>
      <c r="R201" s="26">
        <v>3518</v>
      </c>
      <c r="S201" s="28">
        <v>23976.375694444443</v>
      </c>
      <c r="T201" s="28">
        <v>23976.459894444444</v>
      </c>
      <c r="U201" s="27" t="s">
        <v>289</v>
      </c>
      <c r="V201" s="27">
        <v>3</v>
      </c>
      <c r="W201" s="27" t="s">
        <v>319</v>
      </c>
      <c r="X201" s="27">
        <v>2072.7999999999997</v>
      </c>
      <c r="Y201" s="27" t="s">
        <v>290</v>
      </c>
      <c r="Z201" s="27" t="s">
        <v>291</v>
      </c>
      <c r="AA201" s="12">
        <v>3</v>
      </c>
    </row>
    <row r="202" spans="1:27" ht="15" customHeight="1" x14ac:dyDescent="0.25">
      <c r="A202" s="21" t="s">
        <v>511</v>
      </c>
      <c r="B202" s="21" t="s">
        <v>512</v>
      </c>
      <c r="C202" s="22">
        <v>37.224625012933799</v>
      </c>
      <c r="D202" s="22">
        <v>-116.368447070654</v>
      </c>
      <c r="E202" s="23">
        <v>6735</v>
      </c>
      <c r="F202" s="23">
        <v>1956</v>
      </c>
      <c r="G202" s="23" t="s">
        <v>281</v>
      </c>
      <c r="H202" s="23">
        <v>4432</v>
      </c>
      <c r="I202" s="24">
        <f t="shared" si="12"/>
        <v>2303</v>
      </c>
      <c r="J202" s="25">
        <v>3215</v>
      </c>
      <c r="K202" s="25">
        <v>3057</v>
      </c>
      <c r="L202" s="26">
        <f t="shared" si="13"/>
        <v>3520</v>
      </c>
      <c r="M202" s="26">
        <f t="shared" si="14"/>
        <v>3678</v>
      </c>
      <c r="N202" s="27" t="s">
        <v>511</v>
      </c>
      <c r="O202" s="27" t="s">
        <v>512</v>
      </c>
      <c r="P202" s="27">
        <v>3520</v>
      </c>
      <c r="Q202" s="26">
        <f t="shared" si="15"/>
        <v>3520</v>
      </c>
      <c r="R202" s="26">
        <v>3678</v>
      </c>
      <c r="S202" s="28">
        <v>23976.510416666668</v>
      </c>
      <c r="T202" s="28">
        <v>23976.522216666668</v>
      </c>
      <c r="U202" s="27" t="s">
        <v>289</v>
      </c>
      <c r="V202" s="27">
        <v>17</v>
      </c>
      <c r="W202" s="27" t="s">
        <v>283</v>
      </c>
      <c r="X202" s="27">
        <v>1669.6999999999998</v>
      </c>
      <c r="Y202" s="27" t="s">
        <v>290</v>
      </c>
      <c r="Z202" s="27" t="s">
        <v>291</v>
      </c>
      <c r="AA202" s="12">
        <v>17</v>
      </c>
    </row>
    <row r="203" spans="1:27" ht="15" customHeight="1" x14ac:dyDescent="0.25">
      <c r="A203" s="21" t="s">
        <v>513</v>
      </c>
      <c r="B203" s="21" t="s">
        <v>514</v>
      </c>
      <c r="C203" s="22">
        <v>37.224625012933799</v>
      </c>
      <c r="D203" s="22">
        <v>-116.368447070654</v>
      </c>
      <c r="E203" s="23">
        <v>6735</v>
      </c>
      <c r="F203" s="23">
        <v>1956</v>
      </c>
      <c r="G203" s="23" t="s">
        <v>281</v>
      </c>
      <c r="H203" s="23">
        <v>4433</v>
      </c>
      <c r="I203" s="24">
        <f t="shared" si="12"/>
        <v>2302</v>
      </c>
      <c r="J203" s="25">
        <v>3055</v>
      </c>
      <c r="K203" s="25">
        <v>2897</v>
      </c>
      <c r="L203" s="26">
        <f t="shared" si="13"/>
        <v>3680</v>
      </c>
      <c r="M203" s="26">
        <f t="shared" si="14"/>
        <v>3838</v>
      </c>
      <c r="N203" s="27" t="s">
        <v>513</v>
      </c>
      <c r="O203" s="27" t="s">
        <v>514</v>
      </c>
      <c r="P203" s="27">
        <v>3680</v>
      </c>
      <c r="Q203" s="26">
        <f t="shared" si="15"/>
        <v>3680</v>
      </c>
      <c r="R203" s="26">
        <v>3838</v>
      </c>
      <c r="S203" s="28">
        <v>23976.611111111109</v>
      </c>
      <c r="T203" s="28">
        <v>23976.62421111111</v>
      </c>
      <c r="U203" s="27" t="s">
        <v>289</v>
      </c>
      <c r="V203" s="27">
        <v>13</v>
      </c>
      <c r="W203" s="27" t="s">
        <v>283</v>
      </c>
      <c r="X203" s="27">
        <v>1691.2999999999997</v>
      </c>
      <c r="Y203" s="27" t="s">
        <v>290</v>
      </c>
      <c r="Z203" s="27" t="s">
        <v>291</v>
      </c>
      <c r="AA203" s="12">
        <v>13</v>
      </c>
    </row>
    <row r="204" spans="1:27" ht="15" customHeight="1" x14ac:dyDescent="0.25">
      <c r="A204" s="21" t="s">
        <v>495</v>
      </c>
      <c r="B204" s="21" t="s">
        <v>496</v>
      </c>
      <c r="C204" s="22">
        <v>37.224625012933799</v>
      </c>
      <c r="D204" s="22">
        <v>-116.368447070654</v>
      </c>
      <c r="E204" s="23">
        <v>6735</v>
      </c>
      <c r="F204" s="23">
        <v>1956</v>
      </c>
      <c r="G204" s="23" t="s">
        <v>281</v>
      </c>
      <c r="H204" s="23">
        <v>4430</v>
      </c>
      <c r="I204" s="24">
        <f t="shared" si="12"/>
        <v>2305</v>
      </c>
      <c r="J204" s="25">
        <v>4170</v>
      </c>
      <c r="K204" s="25">
        <v>1956</v>
      </c>
      <c r="L204" s="26">
        <f t="shared" si="13"/>
        <v>2565</v>
      </c>
      <c r="M204" s="26">
        <f t="shared" si="14"/>
        <v>4779</v>
      </c>
      <c r="N204" s="27" t="s">
        <v>515</v>
      </c>
      <c r="O204" s="27" t="s">
        <v>516</v>
      </c>
      <c r="P204" s="27">
        <v>3838</v>
      </c>
      <c r="Q204" s="26">
        <f t="shared" si="15"/>
        <v>3838</v>
      </c>
      <c r="R204" s="26">
        <v>3996</v>
      </c>
      <c r="S204" s="28">
        <v>23976.75</v>
      </c>
      <c r="T204" s="28">
        <v>23976.8092</v>
      </c>
      <c r="U204" s="27" t="s">
        <v>289</v>
      </c>
      <c r="V204" s="27">
        <v>7.0000000000000007E-2</v>
      </c>
      <c r="W204" s="27" t="s">
        <v>319</v>
      </c>
      <c r="X204" s="27">
        <v>2252.2999999999997</v>
      </c>
      <c r="Y204" s="27" t="s">
        <v>290</v>
      </c>
      <c r="Z204" s="27" t="s">
        <v>291</v>
      </c>
      <c r="AA204" s="12">
        <v>7.0000000000000007E-2</v>
      </c>
    </row>
    <row r="205" spans="1:27" ht="15" customHeight="1" x14ac:dyDescent="0.25">
      <c r="A205" s="21" t="s">
        <v>495</v>
      </c>
      <c r="B205" s="21" t="s">
        <v>496</v>
      </c>
      <c r="C205" s="22">
        <v>37.224625012933799</v>
      </c>
      <c r="D205" s="22">
        <v>-116.368447070654</v>
      </c>
      <c r="E205" s="23">
        <v>6735</v>
      </c>
      <c r="F205" s="23">
        <v>1956</v>
      </c>
      <c r="G205" s="23" t="s">
        <v>281</v>
      </c>
      <c r="H205" s="23">
        <v>4430</v>
      </c>
      <c r="I205" s="24">
        <f t="shared" si="12"/>
        <v>2305</v>
      </c>
      <c r="J205" s="25">
        <v>4170</v>
      </c>
      <c r="K205" s="25">
        <v>1956</v>
      </c>
      <c r="L205" s="26">
        <f t="shared" si="13"/>
        <v>2565</v>
      </c>
      <c r="M205" s="26">
        <f t="shared" si="14"/>
        <v>4779</v>
      </c>
      <c r="N205" s="27" t="s">
        <v>517</v>
      </c>
      <c r="O205" s="27" t="s">
        <v>518</v>
      </c>
      <c r="P205" s="27">
        <v>3999</v>
      </c>
      <c r="Q205" s="26">
        <f t="shared" si="15"/>
        <v>3999</v>
      </c>
      <c r="R205" s="26">
        <v>4157</v>
      </c>
      <c r="S205" s="28">
        <v>23976.855555555554</v>
      </c>
      <c r="T205" s="28">
        <v>23976.968055555553</v>
      </c>
      <c r="U205" s="27" t="s">
        <v>289</v>
      </c>
      <c r="V205" s="27">
        <v>1.2</v>
      </c>
      <c r="W205" s="27" t="s">
        <v>319</v>
      </c>
      <c r="X205" s="27">
        <v>1805.7999999999997</v>
      </c>
      <c r="Y205" s="27" t="s">
        <v>290</v>
      </c>
      <c r="Z205" s="27" t="s">
        <v>291</v>
      </c>
      <c r="AA205" s="12">
        <v>1.2</v>
      </c>
    </row>
    <row r="206" spans="1:27" ht="15" customHeight="1" x14ac:dyDescent="0.25">
      <c r="A206" s="21" t="s">
        <v>495</v>
      </c>
      <c r="B206" s="21" t="s">
        <v>496</v>
      </c>
      <c r="C206" s="22">
        <v>37.224625012933799</v>
      </c>
      <c r="D206" s="22">
        <v>-116.368447070654</v>
      </c>
      <c r="E206" s="23">
        <v>6735</v>
      </c>
      <c r="F206" s="23">
        <v>1956</v>
      </c>
      <c r="G206" s="23" t="s">
        <v>281</v>
      </c>
      <c r="H206" s="23">
        <v>4430</v>
      </c>
      <c r="I206" s="24">
        <f t="shared" si="12"/>
        <v>2305</v>
      </c>
      <c r="J206" s="25">
        <v>4170</v>
      </c>
      <c r="K206" s="25">
        <v>1956</v>
      </c>
      <c r="L206" s="26">
        <f t="shared" si="13"/>
        <v>2565</v>
      </c>
      <c r="M206" s="26">
        <f t="shared" si="14"/>
        <v>4779</v>
      </c>
      <c r="N206" s="27" t="s">
        <v>519</v>
      </c>
      <c r="O206" s="27" t="s">
        <v>520</v>
      </c>
      <c r="P206" s="27">
        <v>4146</v>
      </c>
      <c r="Q206" s="26">
        <f t="shared" si="15"/>
        <v>4146</v>
      </c>
      <c r="R206" s="26">
        <v>4304</v>
      </c>
      <c r="S206" s="28">
        <v>23976.973611111112</v>
      </c>
      <c r="T206" s="28">
        <v>23977.050711111111</v>
      </c>
      <c r="U206" s="27" t="s">
        <v>289</v>
      </c>
      <c r="V206" s="27">
        <v>2</v>
      </c>
      <c r="W206" s="27" t="s">
        <v>319</v>
      </c>
      <c r="X206" s="27">
        <v>1575.1</v>
      </c>
      <c r="Y206" s="27" t="s">
        <v>290</v>
      </c>
      <c r="Z206" s="27" t="s">
        <v>291</v>
      </c>
      <c r="AA206" s="12">
        <v>2</v>
      </c>
    </row>
    <row r="207" spans="1:27" ht="15" customHeight="1" x14ac:dyDescent="0.25">
      <c r="A207" s="21" t="s">
        <v>521</v>
      </c>
      <c r="B207" s="21" t="s">
        <v>522</v>
      </c>
      <c r="C207" s="22">
        <v>37.224625012933799</v>
      </c>
      <c r="D207" s="22">
        <v>-116.368447070654</v>
      </c>
      <c r="E207" s="23">
        <v>6735</v>
      </c>
      <c r="F207" s="23">
        <v>1956</v>
      </c>
      <c r="G207" s="23" t="s">
        <v>281</v>
      </c>
      <c r="H207" s="23">
        <v>4428</v>
      </c>
      <c r="I207" s="24">
        <f t="shared" si="12"/>
        <v>2307</v>
      </c>
      <c r="J207" s="25">
        <v>2437</v>
      </c>
      <c r="K207" s="25">
        <v>2279</v>
      </c>
      <c r="L207" s="26">
        <f t="shared" si="13"/>
        <v>4298</v>
      </c>
      <c r="M207" s="26">
        <f t="shared" si="14"/>
        <v>4456</v>
      </c>
      <c r="N207" s="27" t="s">
        <v>521</v>
      </c>
      <c r="O207" s="27" t="s">
        <v>522</v>
      </c>
      <c r="P207" s="27">
        <v>4298</v>
      </c>
      <c r="Q207" s="26">
        <f t="shared" si="15"/>
        <v>4298</v>
      </c>
      <c r="R207" s="26">
        <v>4456</v>
      </c>
      <c r="S207" s="28">
        <v>23977.199305555554</v>
      </c>
      <c r="T207" s="28">
        <v>23977.205205555554</v>
      </c>
      <c r="U207" s="27" t="s">
        <v>289</v>
      </c>
      <c r="V207" s="27">
        <v>30</v>
      </c>
      <c r="W207" s="27" t="s">
        <v>305</v>
      </c>
      <c r="X207" s="27">
        <v>1178</v>
      </c>
      <c r="Y207" s="27" t="s">
        <v>290</v>
      </c>
      <c r="Z207" s="27" t="s">
        <v>291</v>
      </c>
      <c r="AA207" s="12">
        <v>193.93292502639918</v>
      </c>
    </row>
    <row r="208" spans="1:27" ht="15" customHeight="1" x14ac:dyDescent="0.25">
      <c r="A208" s="21" t="s">
        <v>523</v>
      </c>
      <c r="B208" s="21" t="s">
        <v>524</v>
      </c>
      <c r="C208" s="22">
        <v>37.224625012933799</v>
      </c>
      <c r="D208" s="22">
        <v>-116.368447070654</v>
      </c>
      <c r="E208" s="23">
        <v>6735</v>
      </c>
      <c r="F208" s="23">
        <v>1956</v>
      </c>
      <c r="G208" s="23" t="s">
        <v>281</v>
      </c>
      <c r="H208" s="23">
        <v>4426</v>
      </c>
      <c r="I208" s="24">
        <f t="shared" si="12"/>
        <v>2309</v>
      </c>
      <c r="J208" s="25">
        <v>2271</v>
      </c>
      <c r="K208" s="25">
        <v>1956</v>
      </c>
      <c r="L208" s="26">
        <f t="shared" si="13"/>
        <v>4464</v>
      </c>
      <c r="M208" s="26">
        <f t="shared" si="14"/>
        <v>4779</v>
      </c>
      <c r="N208" s="27" t="s">
        <v>523</v>
      </c>
      <c r="O208" s="27" t="s">
        <v>524</v>
      </c>
      <c r="P208" s="27">
        <v>4464</v>
      </c>
      <c r="Q208" s="26">
        <f t="shared" si="15"/>
        <v>4464</v>
      </c>
      <c r="R208" s="26">
        <v>4779</v>
      </c>
      <c r="S208" s="28">
        <v>23977.37638888889</v>
      </c>
      <c r="T208" s="28">
        <v>23977.383488888889</v>
      </c>
      <c r="U208" s="27" t="s">
        <v>289</v>
      </c>
      <c r="V208" s="27">
        <v>40</v>
      </c>
      <c r="W208" s="27" t="s">
        <v>305</v>
      </c>
      <c r="X208" s="27">
        <v>1245</v>
      </c>
      <c r="Y208" s="27" t="s">
        <v>290</v>
      </c>
      <c r="Z208" s="27" t="s">
        <v>291</v>
      </c>
      <c r="AA208" s="12">
        <v>366.82829989440336</v>
      </c>
    </row>
    <row r="209" spans="1:27" ht="15" customHeight="1" x14ac:dyDescent="0.25">
      <c r="A209" s="21" t="s">
        <v>525</v>
      </c>
      <c r="B209" s="21" t="s">
        <v>526</v>
      </c>
      <c r="C209" s="22">
        <v>37.308224570163603</v>
      </c>
      <c r="D209" s="22">
        <v>-116.365507499571</v>
      </c>
      <c r="E209" s="23">
        <v>6719</v>
      </c>
      <c r="F209" s="23">
        <v>-781</v>
      </c>
      <c r="G209" s="23" t="s">
        <v>281</v>
      </c>
      <c r="H209" s="23">
        <v>4675</v>
      </c>
      <c r="I209" s="24">
        <f t="shared" si="12"/>
        <v>2044</v>
      </c>
      <c r="J209" s="25">
        <v>4069</v>
      </c>
      <c r="K209" s="25">
        <v>-781</v>
      </c>
      <c r="L209" s="26">
        <f t="shared" si="13"/>
        <v>2650</v>
      </c>
      <c r="M209" s="26">
        <f t="shared" si="14"/>
        <v>7500</v>
      </c>
      <c r="N209" s="27" t="s">
        <v>527</v>
      </c>
      <c r="O209" s="27" t="s">
        <v>528</v>
      </c>
      <c r="P209" s="27">
        <v>2650</v>
      </c>
      <c r="Q209" s="26">
        <f t="shared" si="15"/>
        <v>2650</v>
      </c>
      <c r="R209" s="26">
        <v>2671</v>
      </c>
      <c r="S209" s="28">
        <v>23831.902777777777</v>
      </c>
      <c r="T209" s="28">
        <v>23831.940277777776</v>
      </c>
      <c r="U209" s="27" t="s">
        <v>289</v>
      </c>
      <c r="V209" s="27">
        <v>3</v>
      </c>
      <c r="W209" s="27" t="s">
        <v>283</v>
      </c>
      <c r="X209" s="27">
        <v>819.63</v>
      </c>
      <c r="Y209" s="27" t="s">
        <v>290</v>
      </c>
      <c r="Z209" s="27" t="s">
        <v>291</v>
      </c>
      <c r="AA209" s="12">
        <v>118.24574806201549</v>
      </c>
    </row>
    <row r="210" spans="1:27" ht="15" customHeight="1" x14ac:dyDescent="0.25">
      <c r="A210" s="21" t="s">
        <v>529</v>
      </c>
      <c r="B210" s="21" t="s">
        <v>530</v>
      </c>
      <c r="C210" s="22">
        <v>37.308224570163603</v>
      </c>
      <c r="D210" s="22">
        <v>-116.365507499571</v>
      </c>
      <c r="E210" s="23">
        <v>6719</v>
      </c>
      <c r="F210" s="23">
        <v>2211</v>
      </c>
      <c r="G210" s="23" t="s">
        <v>281</v>
      </c>
      <c r="H210" s="23">
        <v>4677</v>
      </c>
      <c r="I210" s="24">
        <f t="shared" si="12"/>
        <v>2042</v>
      </c>
      <c r="J210" s="25">
        <v>4069</v>
      </c>
      <c r="K210" s="25">
        <v>2211</v>
      </c>
      <c r="L210" s="26">
        <f t="shared" si="13"/>
        <v>2650</v>
      </c>
      <c r="M210" s="26">
        <f t="shared" si="14"/>
        <v>4508</v>
      </c>
      <c r="N210" s="27" t="s">
        <v>529</v>
      </c>
      <c r="O210" s="27" t="s">
        <v>530</v>
      </c>
      <c r="P210" s="27">
        <v>2650</v>
      </c>
      <c r="Q210" s="26">
        <f t="shared" si="15"/>
        <v>2650</v>
      </c>
      <c r="R210" s="26">
        <v>4508</v>
      </c>
      <c r="S210" s="28">
        <v>23827.649305555555</v>
      </c>
      <c r="T210" s="28">
        <v>23828.649305555555</v>
      </c>
      <c r="U210" s="27" t="s">
        <v>282</v>
      </c>
      <c r="V210" s="27">
        <v>2200</v>
      </c>
      <c r="W210" s="27" t="s">
        <v>283</v>
      </c>
      <c r="X210" s="27">
        <v>185.44878075542022</v>
      </c>
      <c r="Y210" s="27" t="s">
        <v>284</v>
      </c>
      <c r="Z210" s="27" t="s">
        <v>285</v>
      </c>
      <c r="AA210" s="29" t="s">
        <v>286</v>
      </c>
    </row>
    <row r="211" spans="1:27" ht="15" customHeight="1" x14ac:dyDescent="0.25">
      <c r="A211" s="21" t="s">
        <v>525</v>
      </c>
      <c r="B211" s="21" t="s">
        <v>526</v>
      </c>
      <c r="C211" s="22">
        <v>37.308224570163603</v>
      </c>
      <c r="D211" s="22">
        <v>-116.365507499571</v>
      </c>
      <c r="E211" s="23">
        <v>6719</v>
      </c>
      <c r="F211" s="23">
        <v>-781</v>
      </c>
      <c r="G211" s="23" t="s">
        <v>281</v>
      </c>
      <c r="H211" s="23">
        <v>4675</v>
      </c>
      <c r="I211" s="24">
        <f t="shared" si="12"/>
        <v>2044</v>
      </c>
      <c r="J211" s="25">
        <v>4069</v>
      </c>
      <c r="K211" s="25">
        <v>-781</v>
      </c>
      <c r="L211" s="26">
        <f t="shared" si="13"/>
        <v>2650</v>
      </c>
      <c r="M211" s="26">
        <f t="shared" si="14"/>
        <v>7500</v>
      </c>
      <c r="N211" s="27" t="s">
        <v>531</v>
      </c>
      <c r="O211" s="27" t="s">
        <v>532</v>
      </c>
      <c r="P211" s="27">
        <v>2677</v>
      </c>
      <c r="Q211" s="26">
        <f t="shared" si="15"/>
        <v>2677</v>
      </c>
      <c r="R211" s="26">
        <v>2845</v>
      </c>
      <c r="S211" s="28">
        <v>23832.008333333335</v>
      </c>
      <c r="T211" s="28">
        <v>23832.081933333335</v>
      </c>
      <c r="U211" s="27" t="s">
        <v>289</v>
      </c>
      <c r="V211" s="27">
        <v>2</v>
      </c>
      <c r="W211" s="27" t="s">
        <v>319</v>
      </c>
      <c r="X211" s="27">
        <v>1124.45</v>
      </c>
      <c r="Y211" s="27" t="s">
        <v>290</v>
      </c>
      <c r="Z211" s="27" t="s">
        <v>291</v>
      </c>
      <c r="AA211" s="12">
        <v>2</v>
      </c>
    </row>
    <row r="212" spans="1:27" ht="15" customHeight="1" x14ac:dyDescent="0.25">
      <c r="A212" s="21" t="s">
        <v>533</v>
      </c>
      <c r="B212" s="21" t="s">
        <v>534</v>
      </c>
      <c r="C212" s="22">
        <v>37.308224570163603</v>
      </c>
      <c r="D212" s="22">
        <v>-116.365507499571</v>
      </c>
      <c r="E212" s="23">
        <v>6719</v>
      </c>
      <c r="F212" s="23">
        <v>2211</v>
      </c>
      <c r="G212" s="23" t="s">
        <v>281</v>
      </c>
      <c r="H212" s="23">
        <v>4676</v>
      </c>
      <c r="I212" s="24">
        <f t="shared" si="12"/>
        <v>2043</v>
      </c>
      <c r="J212" s="25">
        <v>3917</v>
      </c>
      <c r="K212" s="25">
        <v>3749</v>
      </c>
      <c r="L212" s="26">
        <f t="shared" si="13"/>
        <v>2802</v>
      </c>
      <c r="M212" s="26">
        <f t="shared" si="14"/>
        <v>2970</v>
      </c>
      <c r="N212" s="27" t="s">
        <v>533</v>
      </c>
      <c r="O212" s="27" t="s">
        <v>534</v>
      </c>
      <c r="P212" s="27">
        <v>2802</v>
      </c>
      <c r="Q212" s="26">
        <f t="shared" si="15"/>
        <v>2802</v>
      </c>
      <c r="R212" s="26">
        <v>2970</v>
      </c>
      <c r="S212" s="28">
        <v>23832.130555555555</v>
      </c>
      <c r="T212" s="28">
        <v>23832.137555555557</v>
      </c>
      <c r="U212" s="27" t="s">
        <v>289</v>
      </c>
      <c r="V212" s="27">
        <v>30</v>
      </c>
      <c r="W212" s="27" t="s">
        <v>305</v>
      </c>
      <c r="X212" s="27">
        <v>1055.55</v>
      </c>
      <c r="Y212" s="27" t="s">
        <v>290</v>
      </c>
      <c r="Z212" s="27" t="s">
        <v>291</v>
      </c>
      <c r="AA212" s="12">
        <v>951.96598449612395</v>
      </c>
    </row>
    <row r="213" spans="1:27" ht="15" customHeight="1" x14ac:dyDescent="0.25">
      <c r="A213" s="21" t="s">
        <v>525</v>
      </c>
      <c r="B213" s="21" t="s">
        <v>526</v>
      </c>
      <c r="C213" s="22">
        <v>37.308224570163603</v>
      </c>
      <c r="D213" s="22">
        <v>-116.365507499571</v>
      </c>
      <c r="E213" s="23">
        <v>6719</v>
      </c>
      <c r="F213" s="23">
        <v>-781</v>
      </c>
      <c r="G213" s="23" t="s">
        <v>281</v>
      </c>
      <c r="H213" s="23">
        <v>4675</v>
      </c>
      <c r="I213" s="24">
        <f t="shared" si="12"/>
        <v>2044</v>
      </c>
      <c r="J213" s="25">
        <v>4069</v>
      </c>
      <c r="K213" s="25">
        <v>-781</v>
      </c>
      <c r="L213" s="26">
        <f t="shared" si="13"/>
        <v>2650</v>
      </c>
      <c r="M213" s="26">
        <f t="shared" si="14"/>
        <v>7500</v>
      </c>
      <c r="N213" s="27" t="s">
        <v>535</v>
      </c>
      <c r="O213" s="27" t="s">
        <v>536</v>
      </c>
      <c r="P213" s="27">
        <v>2968</v>
      </c>
      <c r="Q213" s="26">
        <f t="shared" si="15"/>
        <v>2968</v>
      </c>
      <c r="R213" s="26">
        <v>3136</v>
      </c>
      <c r="S213" s="28">
        <v>23832.697916666668</v>
      </c>
      <c r="T213" s="28">
        <v>23832.743616666667</v>
      </c>
      <c r="U213" s="27" t="s">
        <v>289</v>
      </c>
      <c r="V213" s="27">
        <v>2</v>
      </c>
      <c r="W213" s="27" t="s">
        <v>319</v>
      </c>
      <c r="X213" s="27">
        <v>1566.19</v>
      </c>
      <c r="Y213" s="27" t="s">
        <v>290</v>
      </c>
      <c r="Z213" s="27" t="s">
        <v>291</v>
      </c>
      <c r="AA213" s="12">
        <v>2</v>
      </c>
    </row>
    <row r="214" spans="1:27" ht="15" customHeight="1" x14ac:dyDescent="0.25">
      <c r="A214" s="21" t="s">
        <v>525</v>
      </c>
      <c r="B214" s="21" t="s">
        <v>526</v>
      </c>
      <c r="C214" s="22">
        <v>37.308224570163603</v>
      </c>
      <c r="D214" s="22">
        <v>-116.365507499571</v>
      </c>
      <c r="E214" s="23">
        <v>6719</v>
      </c>
      <c r="F214" s="23">
        <v>-781</v>
      </c>
      <c r="G214" s="23" t="s">
        <v>281</v>
      </c>
      <c r="H214" s="23">
        <v>4675</v>
      </c>
      <c r="I214" s="24">
        <f t="shared" si="12"/>
        <v>2044</v>
      </c>
      <c r="J214" s="25">
        <v>4069</v>
      </c>
      <c r="K214" s="25">
        <v>-781</v>
      </c>
      <c r="L214" s="26">
        <f t="shared" si="13"/>
        <v>2650</v>
      </c>
      <c r="M214" s="26">
        <f t="shared" si="14"/>
        <v>7500</v>
      </c>
      <c r="N214" s="27" t="s">
        <v>537</v>
      </c>
      <c r="O214" s="27" t="s">
        <v>538</v>
      </c>
      <c r="P214" s="27">
        <v>4349</v>
      </c>
      <c r="Q214" s="26">
        <f t="shared" si="15"/>
        <v>4349</v>
      </c>
      <c r="R214" s="26">
        <v>7500</v>
      </c>
      <c r="S214" s="28">
        <v>23868.212500000001</v>
      </c>
      <c r="T214" s="28">
        <v>23868.226200000001</v>
      </c>
      <c r="U214" s="27" t="s">
        <v>289</v>
      </c>
      <c r="V214" s="27">
        <v>20</v>
      </c>
      <c r="W214" s="27" t="s">
        <v>319</v>
      </c>
      <c r="X214" s="27">
        <v>114.79999999999995</v>
      </c>
      <c r="Y214" s="27" t="s">
        <v>290</v>
      </c>
      <c r="Z214" s="27" t="s">
        <v>291</v>
      </c>
      <c r="AA214" s="12">
        <v>1.5755000000000001</v>
      </c>
    </row>
    <row r="215" spans="1:27" ht="15" customHeight="1" x14ac:dyDescent="0.25">
      <c r="A215" s="21" t="s">
        <v>525</v>
      </c>
      <c r="B215" s="21" t="s">
        <v>526</v>
      </c>
      <c r="C215" s="22">
        <v>37.308224570163603</v>
      </c>
      <c r="D215" s="22">
        <v>-116.365507499571</v>
      </c>
      <c r="E215" s="23">
        <v>6719</v>
      </c>
      <c r="F215" s="23">
        <v>-781</v>
      </c>
      <c r="G215" s="23" t="s">
        <v>281</v>
      </c>
      <c r="H215" s="23">
        <v>4675</v>
      </c>
      <c r="I215" s="24">
        <f t="shared" si="12"/>
        <v>2044</v>
      </c>
      <c r="J215" s="25">
        <v>4069</v>
      </c>
      <c r="K215" s="25">
        <v>-781</v>
      </c>
      <c r="L215" s="26">
        <f t="shared" si="13"/>
        <v>2650</v>
      </c>
      <c r="M215" s="26">
        <f t="shared" si="14"/>
        <v>7500</v>
      </c>
      <c r="N215" s="27" t="s">
        <v>539</v>
      </c>
      <c r="O215" s="27" t="s">
        <v>540</v>
      </c>
      <c r="P215" s="27">
        <v>4387</v>
      </c>
      <c r="Q215" s="26">
        <f t="shared" si="15"/>
        <v>4387</v>
      </c>
      <c r="R215" s="26">
        <v>4425</v>
      </c>
      <c r="S215" s="28">
        <v>23849.229861111111</v>
      </c>
      <c r="T215" s="28">
        <v>23849.282361111113</v>
      </c>
      <c r="U215" s="27" t="s">
        <v>289</v>
      </c>
      <c r="V215" s="27">
        <v>0.14000000000000001</v>
      </c>
      <c r="W215" s="27" t="s">
        <v>319</v>
      </c>
      <c r="X215" s="27">
        <v>2017.64</v>
      </c>
      <c r="Y215" s="27" t="s">
        <v>290</v>
      </c>
      <c r="Z215" s="27" t="s">
        <v>291</v>
      </c>
      <c r="AA215" s="12">
        <v>0.14000000000000001</v>
      </c>
    </row>
    <row r="216" spans="1:27" ht="15" customHeight="1" x14ac:dyDescent="0.25">
      <c r="A216" s="21" t="s">
        <v>525</v>
      </c>
      <c r="B216" s="21" t="s">
        <v>526</v>
      </c>
      <c r="C216" s="22">
        <v>37.308224570163603</v>
      </c>
      <c r="D216" s="22">
        <v>-116.365507499571</v>
      </c>
      <c r="E216" s="23">
        <v>6719</v>
      </c>
      <c r="F216" s="23">
        <v>-781</v>
      </c>
      <c r="G216" s="23" t="s">
        <v>281</v>
      </c>
      <c r="H216" s="23">
        <v>4675</v>
      </c>
      <c r="I216" s="24">
        <f t="shared" si="12"/>
        <v>2044</v>
      </c>
      <c r="J216" s="25">
        <v>4069</v>
      </c>
      <c r="K216" s="25">
        <v>-781</v>
      </c>
      <c r="L216" s="26">
        <f t="shared" si="13"/>
        <v>2650</v>
      </c>
      <c r="M216" s="26">
        <f t="shared" si="14"/>
        <v>7500</v>
      </c>
      <c r="N216" s="27" t="s">
        <v>541</v>
      </c>
      <c r="O216" s="27" t="s">
        <v>542</v>
      </c>
      <c r="P216" s="27">
        <v>4408</v>
      </c>
      <c r="Q216" s="26">
        <f t="shared" si="15"/>
        <v>4408</v>
      </c>
      <c r="R216" s="26">
        <v>4446</v>
      </c>
      <c r="S216" s="28">
        <v>23849.375694444443</v>
      </c>
      <c r="T216" s="28">
        <v>23849.421794444443</v>
      </c>
      <c r="U216" s="27" t="s">
        <v>289</v>
      </c>
      <c r="V216" s="27">
        <v>0.4</v>
      </c>
      <c r="W216" s="27" t="s">
        <v>319</v>
      </c>
      <c r="X216" s="27">
        <v>1820.5500000000002</v>
      </c>
      <c r="Y216" s="27" t="s">
        <v>290</v>
      </c>
      <c r="Z216" s="27" t="s">
        <v>291</v>
      </c>
      <c r="AA216" s="12">
        <v>0.39999999999999997</v>
      </c>
    </row>
    <row r="217" spans="1:27" ht="15" customHeight="1" x14ac:dyDescent="0.25">
      <c r="A217" s="21" t="s">
        <v>525</v>
      </c>
      <c r="B217" s="21" t="s">
        <v>526</v>
      </c>
      <c r="C217" s="22">
        <v>37.308224570163603</v>
      </c>
      <c r="D217" s="22">
        <v>-116.365507499571</v>
      </c>
      <c r="E217" s="23">
        <v>6719</v>
      </c>
      <c r="F217" s="23">
        <v>-781</v>
      </c>
      <c r="G217" s="23" t="s">
        <v>281</v>
      </c>
      <c r="H217" s="23">
        <v>4675</v>
      </c>
      <c r="I217" s="24">
        <f t="shared" si="12"/>
        <v>2044</v>
      </c>
      <c r="J217" s="25">
        <v>4069</v>
      </c>
      <c r="K217" s="25">
        <v>-781</v>
      </c>
      <c r="L217" s="26">
        <f t="shared" si="13"/>
        <v>2650</v>
      </c>
      <c r="M217" s="26">
        <f t="shared" si="14"/>
        <v>7500</v>
      </c>
      <c r="N217" s="27" t="s">
        <v>543</v>
      </c>
      <c r="O217" s="27" t="s">
        <v>544</v>
      </c>
      <c r="P217" s="27">
        <v>4450</v>
      </c>
      <c r="Q217" s="26">
        <f t="shared" si="15"/>
        <v>4450</v>
      </c>
      <c r="R217" s="26">
        <v>4488</v>
      </c>
      <c r="S217" s="28">
        <v>23849.500694444443</v>
      </c>
      <c r="T217" s="28">
        <v>23849.562194444443</v>
      </c>
      <c r="U217" s="27" t="s">
        <v>289</v>
      </c>
      <c r="V217" s="27">
        <v>9.0000000000000011E-2</v>
      </c>
      <c r="W217" s="27" t="s">
        <v>319</v>
      </c>
      <c r="X217" s="27">
        <v>2051.6200000000003</v>
      </c>
      <c r="Y217" s="27" t="s">
        <v>290</v>
      </c>
      <c r="Z217" s="27" t="s">
        <v>291</v>
      </c>
      <c r="AA217" s="12">
        <v>9.0000000000000011E-2</v>
      </c>
    </row>
    <row r="218" spans="1:27" ht="15" customHeight="1" x14ac:dyDescent="0.25">
      <c r="A218" s="21" t="s">
        <v>525</v>
      </c>
      <c r="B218" s="21" t="s">
        <v>526</v>
      </c>
      <c r="C218" s="22">
        <v>37.308224570163603</v>
      </c>
      <c r="D218" s="22">
        <v>-116.365507499571</v>
      </c>
      <c r="E218" s="23">
        <v>6719</v>
      </c>
      <c r="F218" s="23">
        <v>-781</v>
      </c>
      <c r="G218" s="23" t="s">
        <v>281</v>
      </c>
      <c r="H218" s="23">
        <v>4675</v>
      </c>
      <c r="I218" s="24">
        <f t="shared" si="12"/>
        <v>2044</v>
      </c>
      <c r="J218" s="25">
        <v>4069</v>
      </c>
      <c r="K218" s="25">
        <v>-781</v>
      </c>
      <c r="L218" s="26">
        <f t="shared" si="13"/>
        <v>2650</v>
      </c>
      <c r="M218" s="26">
        <f t="shared" si="14"/>
        <v>7500</v>
      </c>
      <c r="N218" s="27" t="s">
        <v>545</v>
      </c>
      <c r="O218" s="27" t="s">
        <v>546</v>
      </c>
      <c r="P218" s="27">
        <v>4491</v>
      </c>
      <c r="Q218" s="26">
        <f t="shared" si="15"/>
        <v>4491</v>
      </c>
      <c r="R218" s="26">
        <v>4529</v>
      </c>
      <c r="S218" s="28">
        <v>23849.625694444443</v>
      </c>
      <c r="T218" s="28">
        <v>23849.665094444445</v>
      </c>
      <c r="U218" s="27" t="s">
        <v>289</v>
      </c>
      <c r="V218" s="27">
        <v>0.3</v>
      </c>
      <c r="W218" s="27" t="s">
        <v>319</v>
      </c>
      <c r="X218" s="27">
        <v>2014.92</v>
      </c>
      <c r="Y218" s="27" t="s">
        <v>290</v>
      </c>
      <c r="Z218" s="27" t="s">
        <v>291</v>
      </c>
      <c r="AA218" s="12">
        <v>0.3</v>
      </c>
    </row>
    <row r="219" spans="1:27" ht="15" customHeight="1" x14ac:dyDescent="0.25">
      <c r="A219" s="21" t="s">
        <v>525</v>
      </c>
      <c r="B219" s="21" t="s">
        <v>526</v>
      </c>
      <c r="C219" s="22">
        <v>37.308224570163603</v>
      </c>
      <c r="D219" s="22">
        <v>-116.365507499571</v>
      </c>
      <c r="E219" s="23">
        <v>6719</v>
      </c>
      <c r="F219" s="23">
        <v>-781</v>
      </c>
      <c r="G219" s="23" t="s">
        <v>281</v>
      </c>
      <c r="H219" s="23">
        <v>4675</v>
      </c>
      <c r="I219" s="24">
        <f t="shared" si="12"/>
        <v>2044</v>
      </c>
      <c r="J219" s="25">
        <v>4069</v>
      </c>
      <c r="K219" s="25">
        <v>-781</v>
      </c>
      <c r="L219" s="26">
        <f t="shared" si="13"/>
        <v>2650</v>
      </c>
      <c r="M219" s="26">
        <f t="shared" si="14"/>
        <v>7500</v>
      </c>
      <c r="N219" s="27" t="s">
        <v>547</v>
      </c>
      <c r="O219" s="27" t="s">
        <v>548</v>
      </c>
      <c r="P219" s="27">
        <v>4636</v>
      </c>
      <c r="Q219" s="26">
        <f t="shared" si="15"/>
        <v>4636</v>
      </c>
      <c r="R219" s="26">
        <v>4834</v>
      </c>
      <c r="S219" s="28">
        <v>23868.991666666665</v>
      </c>
      <c r="T219" s="28">
        <v>23869.001666666663</v>
      </c>
      <c r="U219" s="27" t="s">
        <v>289</v>
      </c>
      <c r="V219" s="27">
        <v>20</v>
      </c>
      <c r="W219" s="27" t="s">
        <v>305</v>
      </c>
      <c r="X219" s="27">
        <v>1506.9</v>
      </c>
      <c r="Y219" s="27" t="s">
        <v>290</v>
      </c>
      <c r="Z219" s="27" t="s">
        <v>291</v>
      </c>
      <c r="AA219" s="12">
        <v>1106.6027674418604</v>
      </c>
    </row>
    <row r="220" spans="1:27" ht="15" customHeight="1" x14ac:dyDescent="0.25">
      <c r="A220" s="21" t="s">
        <v>525</v>
      </c>
      <c r="B220" s="21" t="s">
        <v>526</v>
      </c>
      <c r="C220" s="22">
        <v>37.308224570163603</v>
      </c>
      <c r="D220" s="22">
        <v>-116.365507499571</v>
      </c>
      <c r="E220" s="23">
        <v>6719</v>
      </c>
      <c r="F220" s="23">
        <v>-781</v>
      </c>
      <c r="G220" s="23" t="s">
        <v>281</v>
      </c>
      <c r="H220" s="23">
        <v>4675</v>
      </c>
      <c r="I220" s="24">
        <f t="shared" si="12"/>
        <v>2044</v>
      </c>
      <c r="J220" s="25">
        <v>4069</v>
      </c>
      <c r="K220" s="25">
        <v>-781</v>
      </c>
      <c r="L220" s="26">
        <f t="shared" si="13"/>
        <v>2650</v>
      </c>
      <c r="M220" s="26">
        <f t="shared" si="14"/>
        <v>7500</v>
      </c>
      <c r="N220" s="27" t="s">
        <v>549</v>
      </c>
      <c r="O220" s="27" t="s">
        <v>550</v>
      </c>
      <c r="P220" s="27">
        <v>4836</v>
      </c>
      <c r="Q220" s="26">
        <f t="shared" si="15"/>
        <v>4836</v>
      </c>
      <c r="R220" s="26">
        <v>5034</v>
      </c>
      <c r="S220" s="28">
        <v>23869.47152777778</v>
      </c>
      <c r="T220" s="28">
        <v>23869.571527777778</v>
      </c>
      <c r="U220" s="27" t="s">
        <v>289</v>
      </c>
      <c r="V220" s="27">
        <v>0.3</v>
      </c>
      <c r="W220" s="27" t="s">
        <v>319</v>
      </c>
      <c r="X220" s="27">
        <v>2034.89</v>
      </c>
      <c r="Y220" s="27" t="s">
        <v>290</v>
      </c>
      <c r="Z220" s="27" t="s">
        <v>291</v>
      </c>
      <c r="AA220" s="12">
        <v>0.3</v>
      </c>
    </row>
    <row r="221" spans="1:27" ht="15" customHeight="1" x14ac:dyDescent="0.25">
      <c r="A221" s="21" t="s">
        <v>525</v>
      </c>
      <c r="B221" s="21" t="s">
        <v>526</v>
      </c>
      <c r="C221" s="22">
        <v>37.308224570163603</v>
      </c>
      <c r="D221" s="22">
        <v>-116.365507499571</v>
      </c>
      <c r="E221" s="23">
        <v>6719</v>
      </c>
      <c r="F221" s="23">
        <v>-781</v>
      </c>
      <c r="G221" s="23" t="s">
        <v>281</v>
      </c>
      <c r="H221" s="23">
        <v>4675</v>
      </c>
      <c r="I221" s="24">
        <f t="shared" si="12"/>
        <v>2044</v>
      </c>
      <c r="J221" s="25">
        <v>4069</v>
      </c>
      <c r="K221" s="25">
        <v>-781</v>
      </c>
      <c r="L221" s="26">
        <f t="shared" si="13"/>
        <v>2650</v>
      </c>
      <c r="M221" s="26">
        <f t="shared" si="14"/>
        <v>7500</v>
      </c>
      <c r="N221" s="27" t="s">
        <v>551</v>
      </c>
      <c r="O221" s="27" t="s">
        <v>552</v>
      </c>
      <c r="P221" s="27">
        <v>5046</v>
      </c>
      <c r="Q221" s="26">
        <f t="shared" si="15"/>
        <v>5046</v>
      </c>
      <c r="R221" s="26">
        <v>5244</v>
      </c>
      <c r="S221" s="28">
        <v>23869.583333333299</v>
      </c>
      <c r="T221" s="28">
        <v>23869.611111111099</v>
      </c>
      <c r="U221" s="27" t="s">
        <v>289</v>
      </c>
      <c r="V221" s="27">
        <v>2.11</v>
      </c>
      <c r="W221" s="27" t="s">
        <v>319</v>
      </c>
      <c r="X221" s="27">
        <v>2001.8</v>
      </c>
      <c r="Y221" s="27" t="s">
        <v>290</v>
      </c>
      <c r="Z221" s="27" t="s">
        <v>291</v>
      </c>
      <c r="AA221" s="12">
        <v>2.11</v>
      </c>
    </row>
    <row r="222" spans="1:27" ht="15" customHeight="1" x14ac:dyDescent="0.25">
      <c r="A222" s="21" t="s">
        <v>525</v>
      </c>
      <c r="B222" s="21" t="s">
        <v>526</v>
      </c>
      <c r="C222" s="22">
        <v>37.308224570163603</v>
      </c>
      <c r="D222" s="22">
        <v>-116.365507499571</v>
      </c>
      <c r="E222" s="23">
        <v>6719</v>
      </c>
      <c r="F222" s="23">
        <v>-781</v>
      </c>
      <c r="G222" s="23" t="s">
        <v>281</v>
      </c>
      <c r="H222" s="23">
        <v>4675</v>
      </c>
      <c r="I222" s="24">
        <f t="shared" si="12"/>
        <v>2044</v>
      </c>
      <c r="J222" s="25">
        <v>4069</v>
      </c>
      <c r="K222" s="25">
        <v>-781</v>
      </c>
      <c r="L222" s="26">
        <f t="shared" si="13"/>
        <v>2650</v>
      </c>
      <c r="M222" s="26">
        <f t="shared" si="14"/>
        <v>7500</v>
      </c>
      <c r="N222" s="27" t="s">
        <v>553</v>
      </c>
      <c r="O222" s="27" t="s">
        <v>554</v>
      </c>
      <c r="P222" s="27">
        <v>5268</v>
      </c>
      <c r="Q222" s="26">
        <f t="shared" si="15"/>
        <v>5268</v>
      </c>
      <c r="R222" s="26">
        <v>5466</v>
      </c>
      <c r="S222" s="28">
        <v>23869.625</v>
      </c>
      <c r="T222" s="28">
        <v>23869.685000000001</v>
      </c>
      <c r="U222" s="27" t="s">
        <v>289</v>
      </c>
      <c r="V222" s="27">
        <v>1.5</v>
      </c>
      <c r="W222" s="27" t="s">
        <v>319</v>
      </c>
      <c r="X222" s="27">
        <v>1976.67</v>
      </c>
      <c r="Y222" s="27" t="s">
        <v>290</v>
      </c>
      <c r="Z222" s="27" t="s">
        <v>291</v>
      </c>
      <c r="AA222" s="12">
        <v>1.5</v>
      </c>
    </row>
    <row r="223" spans="1:27" ht="15" customHeight="1" x14ac:dyDescent="0.25">
      <c r="A223" s="21" t="s">
        <v>525</v>
      </c>
      <c r="B223" s="21" t="s">
        <v>526</v>
      </c>
      <c r="C223" s="22">
        <v>37.308224570163603</v>
      </c>
      <c r="D223" s="22">
        <v>-116.365507499571</v>
      </c>
      <c r="E223" s="23">
        <v>6719</v>
      </c>
      <c r="F223" s="23">
        <v>-781</v>
      </c>
      <c r="G223" s="23" t="s">
        <v>281</v>
      </c>
      <c r="H223" s="23">
        <v>4675</v>
      </c>
      <c r="I223" s="24">
        <f t="shared" si="12"/>
        <v>2044</v>
      </c>
      <c r="J223" s="25">
        <v>4069</v>
      </c>
      <c r="K223" s="25">
        <v>-781</v>
      </c>
      <c r="L223" s="26">
        <f t="shared" si="13"/>
        <v>2650</v>
      </c>
      <c r="M223" s="26">
        <f t="shared" si="14"/>
        <v>7500</v>
      </c>
      <c r="N223" s="27" t="s">
        <v>555</v>
      </c>
      <c r="O223" s="27" t="s">
        <v>556</v>
      </c>
      <c r="P223" s="27">
        <v>5462</v>
      </c>
      <c r="Q223" s="26">
        <f t="shared" si="15"/>
        <v>5462</v>
      </c>
      <c r="R223" s="26">
        <v>5660</v>
      </c>
      <c r="S223" s="28">
        <v>23869.75</v>
      </c>
      <c r="T223" s="28">
        <v>23869.810799999999</v>
      </c>
      <c r="U223" s="27" t="s">
        <v>289</v>
      </c>
      <c r="V223" s="27">
        <v>1</v>
      </c>
      <c r="W223" s="27" t="s">
        <v>319</v>
      </c>
      <c r="X223" s="27">
        <v>1991.0500000000002</v>
      </c>
      <c r="Y223" s="27" t="s">
        <v>290</v>
      </c>
      <c r="Z223" s="27" t="s">
        <v>291</v>
      </c>
      <c r="AA223" s="12">
        <v>1</v>
      </c>
    </row>
    <row r="224" spans="1:27" ht="15" customHeight="1" x14ac:dyDescent="0.25">
      <c r="A224" s="21" t="s">
        <v>525</v>
      </c>
      <c r="B224" s="21" t="s">
        <v>526</v>
      </c>
      <c r="C224" s="22">
        <v>37.308224570163603</v>
      </c>
      <c r="D224" s="22">
        <v>-116.365507499571</v>
      </c>
      <c r="E224" s="23">
        <v>6719</v>
      </c>
      <c r="F224" s="23">
        <v>-781</v>
      </c>
      <c r="G224" s="23" t="s">
        <v>281</v>
      </c>
      <c r="H224" s="23">
        <v>4675</v>
      </c>
      <c r="I224" s="24">
        <f t="shared" si="12"/>
        <v>2044</v>
      </c>
      <c r="J224" s="25">
        <v>4069</v>
      </c>
      <c r="K224" s="25">
        <v>-781</v>
      </c>
      <c r="L224" s="26">
        <f t="shared" si="13"/>
        <v>2650</v>
      </c>
      <c r="M224" s="26">
        <f t="shared" si="14"/>
        <v>7500</v>
      </c>
      <c r="N224" s="27" t="s">
        <v>557</v>
      </c>
      <c r="O224" s="27" t="s">
        <v>558</v>
      </c>
      <c r="P224" s="27">
        <v>5659</v>
      </c>
      <c r="Q224" s="26">
        <f t="shared" si="15"/>
        <v>5659</v>
      </c>
      <c r="R224" s="26">
        <v>5857</v>
      </c>
      <c r="S224" s="28">
        <v>23869.955555555556</v>
      </c>
      <c r="T224" s="28">
        <v>23870.020755555557</v>
      </c>
      <c r="U224" s="27" t="s">
        <v>289</v>
      </c>
      <c r="V224" s="27">
        <v>0.3</v>
      </c>
      <c r="W224" s="27" t="s">
        <v>319</v>
      </c>
      <c r="X224" s="27">
        <v>2015.0100000000002</v>
      </c>
      <c r="Y224" s="27" t="s">
        <v>290</v>
      </c>
      <c r="Z224" s="27" t="s">
        <v>291</v>
      </c>
      <c r="AA224" s="12">
        <v>0.3</v>
      </c>
    </row>
    <row r="225" spans="1:27" ht="15" customHeight="1" x14ac:dyDescent="0.25">
      <c r="A225" s="21" t="s">
        <v>525</v>
      </c>
      <c r="B225" s="21" t="s">
        <v>526</v>
      </c>
      <c r="C225" s="22">
        <v>37.308224570163603</v>
      </c>
      <c r="D225" s="22">
        <v>-116.365507499571</v>
      </c>
      <c r="E225" s="23">
        <v>6719</v>
      </c>
      <c r="F225" s="23">
        <v>-781</v>
      </c>
      <c r="G225" s="23" t="s">
        <v>281</v>
      </c>
      <c r="H225" s="23">
        <v>4675</v>
      </c>
      <c r="I225" s="24">
        <f t="shared" si="12"/>
        <v>2044</v>
      </c>
      <c r="J225" s="25">
        <v>4069</v>
      </c>
      <c r="K225" s="25">
        <v>-781</v>
      </c>
      <c r="L225" s="26">
        <f t="shared" si="13"/>
        <v>2650</v>
      </c>
      <c r="M225" s="26">
        <f t="shared" si="14"/>
        <v>7500</v>
      </c>
      <c r="N225" s="27" t="s">
        <v>559</v>
      </c>
      <c r="O225" s="27" t="s">
        <v>560</v>
      </c>
      <c r="P225" s="27">
        <v>5859</v>
      </c>
      <c r="Q225" s="26">
        <f t="shared" si="15"/>
        <v>5859</v>
      </c>
      <c r="R225" s="26">
        <v>6057</v>
      </c>
      <c r="S225" s="28">
        <v>23870.040277777778</v>
      </c>
      <c r="T225" s="28">
        <v>23870.107977777778</v>
      </c>
      <c r="U225" s="27" t="s">
        <v>289</v>
      </c>
      <c r="V225" s="27">
        <v>0.2</v>
      </c>
      <c r="W225" s="27" t="s">
        <v>319</v>
      </c>
      <c r="X225" s="27">
        <v>2036.5800000000002</v>
      </c>
      <c r="Y225" s="27" t="s">
        <v>290</v>
      </c>
      <c r="Z225" s="27" t="s">
        <v>291</v>
      </c>
      <c r="AA225" s="12">
        <v>0.2</v>
      </c>
    </row>
    <row r="226" spans="1:27" ht="15" customHeight="1" x14ac:dyDescent="0.25">
      <c r="A226" s="21" t="s">
        <v>525</v>
      </c>
      <c r="B226" s="21" t="s">
        <v>526</v>
      </c>
      <c r="C226" s="22">
        <v>37.308224570163603</v>
      </c>
      <c r="D226" s="22">
        <v>-116.365507499571</v>
      </c>
      <c r="E226" s="23">
        <v>6719</v>
      </c>
      <c r="F226" s="23">
        <v>-781</v>
      </c>
      <c r="G226" s="23" t="s">
        <v>281</v>
      </c>
      <c r="H226" s="23">
        <v>4675</v>
      </c>
      <c r="I226" s="24">
        <f t="shared" si="12"/>
        <v>2044</v>
      </c>
      <c r="J226" s="25">
        <v>4069</v>
      </c>
      <c r="K226" s="25">
        <v>-781</v>
      </c>
      <c r="L226" s="26">
        <f t="shared" si="13"/>
        <v>2650</v>
      </c>
      <c r="M226" s="26">
        <f t="shared" si="14"/>
        <v>7500</v>
      </c>
      <c r="N226" s="27" t="s">
        <v>561</v>
      </c>
      <c r="O226" s="27" t="s">
        <v>562</v>
      </c>
      <c r="P226" s="27">
        <v>6088</v>
      </c>
      <c r="Q226" s="26">
        <f t="shared" si="15"/>
        <v>6088</v>
      </c>
      <c r="R226" s="26">
        <v>6286</v>
      </c>
      <c r="S226" s="28">
        <v>23870.138888888891</v>
      </c>
      <c r="T226" s="28">
        <v>23870.204088888891</v>
      </c>
      <c r="U226" s="27" t="s">
        <v>289</v>
      </c>
      <c r="V226" s="27">
        <v>7.0000000000000007E-2</v>
      </c>
      <c r="W226" s="27" t="s">
        <v>319</v>
      </c>
      <c r="X226" s="27">
        <v>2041.7800000000002</v>
      </c>
      <c r="Y226" s="27" t="s">
        <v>290</v>
      </c>
      <c r="Z226" s="27" t="s">
        <v>291</v>
      </c>
      <c r="AA226" s="12">
        <v>7.0000000000000007E-2</v>
      </c>
    </row>
    <row r="227" spans="1:27" ht="15" customHeight="1" x14ac:dyDescent="0.25">
      <c r="A227" s="21" t="s">
        <v>525</v>
      </c>
      <c r="B227" s="21" t="s">
        <v>526</v>
      </c>
      <c r="C227" s="22">
        <v>37.308224570163603</v>
      </c>
      <c r="D227" s="22">
        <v>-116.365507499571</v>
      </c>
      <c r="E227" s="23">
        <v>6719</v>
      </c>
      <c r="F227" s="23">
        <v>-781</v>
      </c>
      <c r="G227" s="23" t="s">
        <v>281</v>
      </c>
      <c r="H227" s="23">
        <v>4675</v>
      </c>
      <c r="I227" s="24">
        <f t="shared" si="12"/>
        <v>2044</v>
      </c>
      <c r="J227" s="25">
        <v>4069</v>
      </c>
      <c r="K227" s="25">
        <v>-781</v>
      </c>
      <c r="L227" s="26">
        <f t="shared" si="13"/>
        <v>2650</v>
      </c>
      <c r="M227" s="26">
        <f t="shared" si="14"/>
        <v>7500</v>
      </c>
      <c r="N227" s="27" t="s">
        <v>563</v>
      </c>
      <c r="O227" s="27" t="s">
        <v>564</v>
      </c>
      <c r="P227" s="27">
        <v>6294</v>
      </c>
      <c r="Q227" s="26">
        <f t="shared" si="15"/>
        <v>6294</v>
      </c>
      <c r="R227" s="26">
        <v>6492</v>
      </c>
      <c r="S227" s="28">
        <v>23870.237499999999</v>
      </c>
      <c r="T227" s="28">
        <v>23870.3027</v>
      </c>
      <c r="U227" s="27" t="s">
        <v>289</v>
      </c>
      <c r="V227" s="27">
        <v>0.2</v>
      </c>
      <c r="W227" s="27" t="s">
        <v>319</v>
      </c>
      <c r="X227" s="27">
        <v>2036.9700000000003</v>
      </c>
      <c r="Y227" s="27" t="s">
        <v>290</v>
      </c>
      <c r="Z227" s="27" t="s">
        <v>291</v>
      </c>
      <c r="AA227" s="12">
        <v>0.2</v>
      </c>
    </row>
    <row r="228" spans="1:27" ht="15" customHeight="1" x14ac:dyDescent="0.25">
      <c r="A228" s="21" t="s">
        <v>525</v>
      </c>
      <c r="B228" s="21" t="s">
        <v>526</v>
      </c>
      <c r="C228" s="22">
        <v>37.308224570163603</v>
      </c>
      <c r="D228" s="22">
        <v>-116.365507499571</v>
      </c>
      <c r="E228" s="23">
        <v>6719</v>
      </c>
      <c r="F228" s="23">
        <v>-781</v>
      </c>
      <c r="G228" s="23" t="s">
        <v>281</v>
      </c>
      <c r="H228" s="23">
        <v>4675</v>
      </c>
      <c r="I228" s="24">
        <f t="shared" si="12"/>
        <v>2044</v>
      </c>
      <c r="J228" s="25">
        <v>4069</v>
      </c>
      <c r="K228" s="25">
        <v>-781</v>
      </c>
      <c r="L228" s="26">
        <f t="shared" si="13"/>
        <v>2650</v>
      </c>
      <c r="M228" s="26">
        <f t="shared" si="14"/>
        <v>7500</v>
      </c>
      <c r="N228" s="27" t="s">
        <v>565</v>
      </c>
      <c r="O228" s="27" t="s">
        <v>566</v>
      </c>
      <c r="P228" s="27">
        <v>6505</v>
      </c>
      <c r="Q228" s="26">
        <f t="shared" si="15"/>
        <v>6505</v>
      </c>
      <c r="R228" s="26">
        <v>6703</v>
      </c>
      <c r="S228" s="28">
        <v>23870.331944444446</v>
      </c>
      <c r="T228" s="28">
        <v>23870.449044444445</v>
      </c>
      <c r="U228" s="27" t="s">
        <v>289</v>
      </c>
      <c r="V228" s="27">
        <v>0.6</v>
      </c>
      <c r="W228" s="27" t="s">
        <v>319</v>
      </c>
      <c r="X228" s="27">
        <v>2013.5200000000002</v>
      </c>
      <c r="Y228" s="27" t="s">
        <v>290</v>
      </c>
      <c r="Z228" s="27" t="s">
        <v>291</v>
      </c>
      <c r="AA228" s="12">
        <v>0.6</v>
      </c>
    </row>
    <row r="229" spans="1:27" ht="15" customHeight="1" x14ac:dyDescent="0.25">
      <c r="A229" s="21" t="s">
        <v>525</v>
      </c>
      <c r="B229" s="21" t="s">
        <v>526</v>
      </c>
      <c r="C229" s="22">
        <v>37.308224570163603</v>
      </c>
      <c r="D229" s="22">
        <v>-116.365507499571</v>
      </c>
      <c r="E229" s="23">
        <v>6719</v>
      </c>
      <c r="F229" s="23">
        <v>-781</v>
      </c>
      <c r="G229" s="23" t="s">
        <v>281</v>
      </c>
      <c r="H229" s="23">
        <v>4675</v>
      </c>
      <c r="I229" s="24">
        <f t="shared" si="12"/>
        <v>2044</v>
      </c>
      <c r="J229" s="25">
        <v>4069</v>
      </c>
      <c r="K229" s="25">
        <v>-781</v>
      </c>
      <c r="L229" s="26">
        <f t="shared" si="13"/>
        <v>2650</v>
      </c>
      <c r="M229" s="26">
        <f t="shared" si="14"/>
        <v>7500</v>
      </c>
      <c r="N229" s="27" t="s">
        <v>567</v>
      </c>
      <c r="O229" s="27" t="s">
        <v>568</v>
      </c>
      <c r="P229" s="27">
        <v>6724</v>
      </c>
      <c r="Q229" s="26">
        <f t="shared" si="15"/>
        <v>6724</v>
      </c>
      <c r="R229" s="26">
        <v>6922</v>
      </c>
      <c r="S229" s="28">
        <v>23870.447916666668</v>
      </c>
      <c r="T229" s="28">
        <v>23870.52791666667</v>
      </c>
      <c r="U229" s="27" t="s">
        <v>289</v>
      </c>
      <c r="V229" s="27">
        <v>1.8</v>
      </c>
      <c r="W229" s="27" t="s">
        <v>319</v>
      </c>
      <c r="X229" s="27">
        <v>1966.8100000000002</v>
      </c>
      <c r="Y229" s="27" t="s">
        <v>290</v>
      </c>
      <c r="Z229" s="27" t="s">
        <v>291</v>
      </c>
      <c r="AA229" s="12">
        <v>1.7999999999999998</v>
      </c>
    </row>
    <row r="230" spans="1:27" ht="15" customHeight="1" x14ac:dyDescent="0.25">
      <c r="A230" s="21" t="s">
        <v>569</v>
      </c>
      <c r="B230" s="21" t="s">
        <v>570</v>
      </c>
      <c r="C230" s="22">
        <v>37.308224570163603</v>
      </c>
      <c r="D230" s="22">
        <v>-116.365507499571</v>
      </c>
      <c r="E230" s="23">
        <v>6719</v>
      </c>
      <c r="F230" s="23">
        <v>-781</v>
      </c>
      <c r="G230" s="23" t="s">
        <v>281</v>
      </c>
      <c r="H230" s="23">
        <v>4674</v>
      </c>
      <c r="I230" s="24">
        <f t="shared" si="12"/>
        <v>2045</v>
      </c>
      <c r="J230" s="25">
        <v>-201</v>
      </c>
      <c r="K230" s="25">
        <v>-399</v>
      </c>
      <c r="L230" s="26">
        <f t="shared" si="13"/>
        <v>6920</v>
      </c>
      <c r="M230" s="26">
        <f t="shared" si="14"/>
        <v>7118</v>
      </c>
      <c r="N230" s="27" t="s">
        <v>569</v>
      </c>
      <c r="O230" s="27" t="s">
        <v>570</v>
      </c>
      <c r="P230" s="27">
        <v>6920</v>
      </c>
      <c r="Q230" s="26">
        <f t="shared" si="15"/>
        <v>6920</v>
      </c>
      <c r="R230" s="26">
        <v>7118</v>
      </c>
      <c r="S230" s="28">
        <v>23870.541666666668</v>
      </c>
      <c r="T230" s="28">
        <v>23870.577666666668</v>
      </c>
      <c r="U230" s="27" t="s">
        <v>289</v>
      </c>
      <c r="V230" s="27">
        <v>6</v>
      </c>
      <c r="W230" s="27" t="s">
        <v>283</v>
      </c>
      <c r="X230" s="27">
        <v>1762.37</v>
      </c>
      <c r="Y230" s="27" t="s">
        <v>290</v>
      </c>
      <c r="Z230" s="27" t="s">
        <v>291</v>
      </c>
      <c r="AA230" s="12">
        <v>6</v>
      </c>
    </row>
    <row r="231" spans="1:27" ht="15" customHeight="1" x14ac:dyDescent="0.25">
      <c r="A231" s="21" t="s">
        <v>525</v>
      </c>
      <c r="B231" s="21" t="s">
        <v>526</v>
      </c>
      <c r="C231" s="22">
        <v>37.308224570163603</v>
      </c>
      <c r="D231" s="22">
        <v>-116.365507499571</v>
      </c>
      <c r="E231" s="23">
        <v>6719</v>
      </c>
      <c r="F231" s="23">
        <v>-781</v>
      </c>
      <c r="G231" s="23" t="s">
        <v>281</v>
      </c>
      <c r="H231" s="23">
        <v>4675</v>
      </c>
      <c r="I231" s="24">
        <f t="shared" si="12"/>
        <v>2044</v>
      </c>
      <c r="J231" s="25">
        <v>4069</v>
      </c>
      <c r="K231" s="25">
        <v>-781</v>
      </c>
      <c r="L231" s="26">
        <f t="shared" si="13"/>
        <v>2650</v>
      </c>
      <c r="M231" s="26">
        <f t="shared" si="14"/>
        <v>7500</v>
      </c>
      <c r="N231" s="27" t="s">
        <v>571</v>
      </c>
      <c r="O231" s="27" t="s">
        <v>572</v>
      </c>
      <c r="P231" s="27">
        <v>7100</v>
      </c>
      <c r="Q231" s="26">
        <f t="shared" si="15"/>
        <v>7100</v>
      </c>
      <c r="R231" s="26">
        <v>7298</v>
      </c>
      <c r="S231" s="28">
        <v>23870.708333333332</v>
      </c>
      <c r="T231" s="28">
        <v>23870.768333333333</v>
      </c>
      <c r="U231" s="27" t="s">
        <v>289</v>
      </c>
      <c r="V231" s="27">
        <v>1.4000000000000001</v>
      </c>
      <c r="W231" s="27" t="s">
        <v>319</v>
      </c>
      <c r="X231" s="27">
        <v>1982.5400000000002</v>
      </c>
      <c r="Y231" s="27" t="s">
        <v>290</v>
      </c>
      <c r="Z231" s="27" t="s">
        <v>291</v>
      </c>
      <c r="AA231" s="12">
        <v>1.4000000000000001</v>
      </c>
    </row>
    <row r="232" spans="1:27" ht="15" customHeight="1" x14ac:dyDescent="0.25">
      <c r="A232" s="21" t="s">
        <v>525</v>
      </c>
      <c r="B232" s="21" t="s">
        <v>526</v>
      </c>
      <c r="C232" s="22">
        <v>37.308224570163603</v>
      </c>
      <c r="D232" s="22">
        <v>-116.365507499571</v>
      </c>
      <c r="E232" s="23">
        <v>6719</v>
      </c>
      <c r="F232" s="23">
        <v>-781</v>
      </c>
      <c r="G232" s="23" t="s">
        <v>281</v>
      </c>
      <c r="H232" s="23">
        <v>4675</v>
      </c>
      <c r="I232" s="24">
        <f t="shared" si="12"/>
        <v>2044</v>
      </c>
      <c r="J232" s="25">
        <v>4069</v>
      </c>
      <c r="K232" s="25">
        <v>-781</v>
      </c>
      <c r="L232" s="26">
        <f t="shared" si="13"/>
        <v>2650</v>
      </c>
      <c r="M232" s="26">
        <f t="shared" si="14"/>
        <v>7500</v>
      </c>
      <c r="N232" s="27" t="s">
        <v>573</v>
      </c>
      <c r="O232" s="27" t="s">
        <v>574</v>
      </c>
      <c r="P232" s="27">
        <v>7302</v>
      </c>
      <c r="Q232" s="26">
        <f t="shared" si="15"/>
        <v>7302</v>
      </c>
      <c r="R232" s="26">
        <v>7500</v>
      </c>
      <c r="S232" s="28">
        <v>23870.791666666668</v>
      </c>
      <c r="T232" s="28">
        <v>23870.856866666669</v>
      </c>
      <c r="U232" s="27" t="s">
        <v>289</v>
      </c>
      <c r="V232" s="27">
        <v>1.2</v>
      </c>
      <c r="W232" s="27" t="s">
        <v>319</v>
      </c>
      <c r="X232" s="27">
        <v>2020.4400000000003</v>
      </c>
      <c r="Y232" s="27" t="s">
        <v>290</v>
      </c>
      <c r="Z232" s="27" t="s">
        <v>291</v>
      </c>
      <c r="AA232" s="12">
        <v>1.2</v>
      </c>
    </row>
    <row r="233" spans="1:27" ht="15" customHeight="1" x14ac:dyDescent="0.25">
      <c r="A233" s="21" t="s">
        <v>575</v>
      </c>
      <c r="B233" s="21" t="s">
        <v>576</v>
      </c>
      <c r="C233" s="22">
        <v>37.342749245839997</v>
      </c>
      <c r="D233" s="22">
        <v>-116.374446333588</v>
      </c>
      <c r="E233" s="23">
        <v>6780</v>
      </c>
      <c r="F233" s="23">
        <v>3075</v>
      </c>
      <c r="G233" s="23" t="s">
        <v>281</v>
      </c>
      <c r="H233" s="23">
        <v>4671</v>
      </c>
      <c r="I233" s="24">
        <f t="shared" si="12"/>
        <v>2109</v>
      </c>
      <c r="J233" s="25">
        <v>4459</v>
      </c>
      <c r="K233" s="25">
        <v>4384</v>
      </c>
      <c r="L233" s="26">
        <f t="shared" si="13"/>
        <v>2321</v>
      </c>
      <c r="M233" s="26">
        <f t="shared" si="14"/>
        <v>2396</v>
      </c>
      <c r="N233" s="27" t="s">
        <v>575</v>
      </c>
      <c r="O233" s="27" t="s">
        <v>576</v>
      </c>
      <c r="P233" s="27">
        <v>2321</v>
      </c>
      <c r="Q233" s="26">
        <f t="shared" si="15"/>
        <v>2321</v>
      </c>
      <c r="R233" s="26">
        <v>2396</v>
      </c>
      <c r="S233" s="28">
        <v>23962.556944444445</v>
      </c>
      <c r="T233" s="28">
        <v>23962.558444444443</v>
      </c>
      <c r="U233" s="27" t="s">
        <v>289</v>
      </c>
      <c r="V233" s="27">
        <v>80</v>
      </c>
      <c r="W233" s="27" t="s">
        <v>305</v>
      </c>
      <c r="X233" s="27">
        <v>355.20000000000027</v>
      </c>
      <c r="Y233" s="27" t="s">
        <v>290</v>
      </c>
      <c r="Z233" s="27" t="s">
        <v>291</v>
      </c>
      <c r="AA233" s="12">
        <v>4340.1809954751134</v>
      </c>
    </row>
    <row r="234" spans="1:27" ht="15" customHeight="1" x14ac:dyDescent="0.25">
      <c r="A234" s="21" t="s">
        <v>577</v>
      </c>
      <c r="B234" s="21" t="s">
        <v>578</v>
      </c>
      <c r="C234" s="22">
        <v>37.342749245839997</v>
      </c>
      <c r="D234" s="22">
        <v>-116.374446333588</v>
      </c>
      <c r="E234" s="23">
        <v>6780</v>
      </c>
      <c r="F234" s="23">
        <v>3075</v>
      </c>
      <c r="G234" s="23" t="s">
        <v>281</v>
      </c>
      <c r="H234" s="23">
        <v>4668</v>
      </c>
      <c r="I234" s="24">
        <f t="shared" si="12"/>
        <v>2112</v>
      </c>
      <c r="J234" s="25">
        <v>4459</v>
      </c>
      <c r="K234" s="25">
        <v>3075</v>
      </c>
      <c r="L234" s="26">
        <f t="shared" si="13"/>
        <v>2321</v>
      </c>
      <c r="M234" s="26">
        <f t="shared" si="14"/>
        <v>3705</v>
      </c>
      <c r="N234" s="27" t="s">
        <v>577</v>
      </c>
      <c r="O234" s="27" t="s">
        <v>578</v>
      </c>
      <c r="P234" s="27">
        <v>2321</v>
      </c>
      <c r="Q234" s="26">
        <f t="shared" si="15"/>
        <v>2321</v>
      </c>
      <c r="R234" s="26">
        <v>3705</v>
      </c>
      <c r="S234" s="28">
        <v>23958.690972222223</v>
      </c>
      <c r="T234" s="28">
        <v>23959.854166666668</v>
      </c>
      <c r="U234" s="27" t="s">
        <v>282</v>
      </c>
      <c r="V234" s="27">
        <v>38000</v>
      </c>
      <c r="W234" s="27" t="s">
        <v>283</v>
      </c>
      <c r="X234" s="27">
        <v>215</v>
      </c>
      <c r="Y234" s="27" t="s">
        <v>284</v>
      </c>
      <c r="Z234" s="27" t="s">
        <v>285</v>
      </c>
      <c r="AA234" s="29" t="s">
        <v>286</v>
      </c>
    </row>
    <row r="235" spans="1:27" ht="15" customHeight="1" x14ac:dyDescent="0.25">
      <c r="A235" s="21" t="s">
        <v>579</v>
      </c>
      <c r="B235" s="21" t="s">
        <v>580</v>
      </c>
      <c r="C235" s="22">
        <v>37.342749245839997</v>
      </c>
      <c r="D235" s="22">
        <v>-116.374446333588</v>
      </c>
      <c r="E235" s="23">
        <v>6780</v>
      </c>
      <c r="F235" s="23">
        <v>3075</v>
      </c>
      <c r="G235" s="23" t="s">
        <v>281</v>
      </c>
      <c r="H235" s="23">
        <v>4668</v>
      </c>
      <c r="I235" s="24">
        <f t="shared" si="12"/>
        <v>2112</v>
      </c>
      <c r="J235" s="25">
        <v>4372</v>
      </c>
      <c r="K235" s="25">
        <v>4176</v>
      </c>
      <c r="L235" s="26">
        <f t="shared" si="13"/>
        <v>2408</v>
      </c>
      <c r="M235" s="26">
        <f t="shared" si="14"/>
        <v>2604</v>
      </c>
      <c r="N235" s="27" t="s">
        <v>579</v>
      </c>
      <c r="O235" s="27" t="s">
        <v>580</v>
      </c>
      <c r="P235" s="27">
        <v>2408</v>
      </c>
      <c r="Q235" s="26">
        <f t="shared" si="15"/>
        <v>2408</v>
      </c>
      <c r="R235" s="26">
        <v>2604</v>
      </c>
      <c r="S235" s="28">
        <v>23963.020833333332</v>
      </c>
      <c r="T235" s="28">
        <v>23963.026133333333</v>
      </c>
      <c r="U235" s="27" t="s">
        <v>289</v>
      </c>
      <c r="V235" s="27">
        <v>30</v>
      </c>
      <c r="W235" s="27" t="s">
        <v>283</v>
      </c>
      <c r="X235" s="27">
        <v>1038.5000000000005</v>
      </c>
      <c r="Y235" s="27" t="s">
        <v>290</v>
      </c>
      <c r="Z235" s="27" t="s">
        <v>291</v>
      </c>
      <c r="AA235" s="12">
        <v>30</v>
      </c>
    </row>
    <row r="236" spans="1:27" ht="15" customHeight="1" x14ac:dyDescent="0.25">
      <c r="A236" s="21" t="s">
        <v>581</v>
      </c>
      <c r="B236" s="21" t="s">
        <v>582</v>
      </c>
      <c r="C236" s="22">
        <v>37.342749245839997</v>
      </c>
      <c r="D236" s="22">
        <v>-116.374446333588</v>
      </c>
      <c r="E236" s="23">
        <v>6780</v>
      </c>
      <c r="F236" s="23">
        <v>3075</v>
      </c>
      <c r="G236" s="23" t="s">
        <v>281</v>
      </c>
      <c r="H236" s="23">
        <v>4670</v>
      </c>
      <c r="I236" s="24">
        <f t="shared" si="12"/>
        <v>2110</v>
      </c>
      <c r="J236" s="25">
        <v>4214</v>
      </c>
      <c r="K236" s="25">
        <v>4018</v>
      </c>
      <c r="L236" s="26">
        <f t="shared" si="13"/>
        <v>2566</v>
      </c>
      <c r="M236" s="26">
        <f t="shared" si="14"/>
        <v>2762</v>
      </c>
      <c r="N236" s="27" t="s">
        <v>581</v>
      </c>
      <c r="O236" s="27" t="s">
        <v>582</v>
      </c>
      <c r="P236" s="27">
        <v>2566</v>
      </c>
      <c r="Q236" s="26">
        <f t="shared" si="15"/>
        <v>2566</v>
      </c>
      <c r="R236" s="26">
        <v>2762</v>
      </c>
      <c r="S236" s="28">
        <v>23962.754166666666</v>
      </c>
      <c r="T236" s="28">
        <v>23962.761166666667</v>
      </c>
      <c r="U236" s="27" t="s">
        <v>289</v>
      </c>
      <c r="V236" s="27">
        <v>20</v>
      </c>
      <c r="W236" s="27" t="s">
        <v>283</v>
      </c>
      <c r="X236" s="27">
        <v>768.00000000000045</v>
      </c>
      <c r="Y236" s="27" t="s">
        <v>290</v>
      </c>
      <c r="Z236" s="27" t="s">
        <v>291</v>
      </c>
      <c r="AA236" s="12">
        <v>20</v>
      </c>
    </row>
    <row r="237" spans="1:27" ht="15" customHeight="1" x14ac:dyDescent="0.25">
      <c r="A237" s="21" t="s">
        <v>583</v>
      </c>
      <c r="B237" s="21" t="s">
        <v>584</v>
      </c>
      <c r="C237" s="22">
        <v>37.342749245839997</v>
      </c>
      <c r="D237" s="22">
        <v>-116.374446333588</v>
      </c>
      <c r="E237" s="23">
        <v>6780</v>
      </c>
      <c r="F237" s="23">
        <v>3075</v>
      </c>
      <c r="G237" s="23" t="s">
        <v>281</v>
      </c>
      <c r="H237" s="23">
        <v>4668</v>
      </c>
      <c r="I237" s="24">
        <f t="shared" si="12"/>
        <v>2112</v>
      </c>
      <c r="J237" s="25">
        <v>4015</v>
      </c>
      <c r="K237" s="25">
        <v>3819</v>
      </c>
      <c r="L237" s="26">
        <f t="shared" si="13"/>
        <v>2765</v>
      </c>
      <c r="M237" s="26">
        <f t="shared" si="14"/>
        <v>2961</v>
      </c>
      <c r="N237" s="27" t="s">
        <v>583</v>
      </c>
      <c r="O237" s="27" t="s">
        <v>584</v>
      </c>
      <c r="P237" s="27">
        <v>2765</v>
      </c>
      <c r="Q237" s="26">
        <f t="shared" si="15"/>
        <v>2765</v>
      </c>
      <c r="R237" s="26">
        <v>2961</v>
      </c>
      <c r="S237" s="28">
        <v>23963.125</v>
      </c>
      <c r="T237" s="28">
        <v>23963.130499999999</v>
      </c>
      <c r="U237" s="27" t="s">
        <v>289</v>
      </c>
      <c r="V237" s="27">
        <v>30</v>
      </c>
      <c r="W237" s="27" t="s">
        <v>283</v>
      </c>
      <c r="X237" s="27">
        <v>964.90000000000032</v>
      </c>
      <c r="Y237" s="27" t="s">
        <v>290</v>
      </c>
      <c r="Z237" s="27" t="s">
        <v>291</v>
      </c>
      <c r="AA237" s="12">
        <v>30</v>
      </c>
    </row>
    <row r="238" spans="1:27" ht="15" customHeight="1" x14ac:dyDescent="0.25">
      <c r="A238" s="21" t="s">
        <v>585</v>
      </c>
      <c r="B238" s="21" t="s">
        <v>586</v>
      </c>
      <c r="C238" s="22">
        <v>37.342749245839997</v>
      </c>
      <c r="D238" s="22">
        <v>-116.374446333588</v>
      </c>
      <c r="E238" s="23">
        <v>6780</v>
      </c>
      <c r="F238" s="23">
        <v>3075</v>
      </c>
      <c r="G238" s="23" t="s">
        <v>281</v>
      </c>
      <c r="H238" s="23">
        <v>4668</v>
      </c>
      <c r="I238" s="24">
        <f t="shared" si="12"/>
        <v>2112</v>
      </c>
      <c r="J238" s="25">
        <v>3947</v>
      </c>
      <c r="K238" s="25">
        <v>3751</v>
      </c>
      <c r="L238" s="26">
        <f t="shared" si="13"/>
        <v>2833</v>
      </c>
      <c r="M238" s="26">
        <f t="shared" si="14"/>
        <v>3029</v>
      </c>
      <c r="N238" s="27" t="s">
        <v>585</v>
      </c>
      <c r="O238" s="27" t="s">
        <v>586</v>
      </c>
      <c r="P238" s="27">
        <v>2833</v>
      </c>
      <c r="Q238" s="26">
        <f t="shared" si="15"/>
        <v>2833</v>
      </c>
      <c r="R238" s="26">
        <v>3029</v>
      </c>
      <c r="S238" s="28">
        <v>23963.209722222222</v>
      </c>
      <c r="T238" s="28">
        <v>23963.213722222223</v>
      </c>
      <c r="U238" s="27" t="s">
        <v>289</v>
      </c>
      <c r="V238" s="27">
        <v>50</v>
      </c>
      <c r="W238" s="27" t="s">
        <v>305</v>
      </c>
      <c r="X238" s="27">
        <v>940.00000000000045</v>
      </c>
      <c r="Y238" s="27" t="s">
        <v>290</v>
      </c>
      <c r="Z238" s="27" t="s">
        <v>291</v>
      </c>
      <c r="AA238" s="12">
        <v>11183.273001508294</v>
      </c>
    </row>
    <row r="239" spans="1:27" ht="15" customHeight="1" x14ac:dyDescent="0.25">
      <c r="A239" s="21" t="s">
        <v>587</v>
      </c>
      <c r="B239" s="21" t="s">
        <v>588</v>
      </c>
      <c r="C239" s="22">
        <v>37.342749245839997</v>
      </c>
      <c r="D239" s="22">
        <v>-116.374446333588</v>
      </c>
      <c r="E239" s="23">
        <v>6780</v>
      </c>
      <c r="F239" s="23">
        <v>3075</v>
      </c>
      <c r="G239" s="23" t="s">
        <v>281</v>
      </c>
      <c r="H239" s="23">
        <v>4668</v>
      </c>
      <c r="I239" s="24">
        <f t="shared" si="12"/>
        <v>2112</v>
      </c>
      <c r="J239" s="25">
        <v>3750</v>
      </c>
      <c r="K239" s="25">
        <v>3554</v>
      </c>
      <c r="L239" s="26">
        <f t="shared" si="13"/>
        <v>3030</v>
      </c>
      <c r="M239" s="26">
        <f t="shared" si="14"/>
        <v>3226</v>
      </c>
      <c r="N239" s="27" t="s">
        <v>587</v>
      </c>
      <c r="O239" s="27" t="s">
        <v>588</v>
      </c>
      <c r="P239" s="27">
        <v>3030</v>
      </c>
      <c r="Q239" s="26">
        <f t="shared" si="15"/>
        <v>3030</v>
      </c>
      <c r="R239" s="26">
        <v>3226</v>
      </c>
      <c r="S239" s="28">
        <v>23963.334027777779</v>
      </c>
      <c r="T239" s="28">
        <v>23963.33902777778</v>
      </c>
      <c r="U239" s="27" t="s">
        <v>289</v>
      </c>
      <c r="V239" s="27">
        <v>40</v>
      </c>
      <c r="W239" s="27" t="s">
        <v>283</v>
      </c>
      <c r="X239" s="27">
        <v>1113.0000000000005</v>
      </c>
      <c r="Y239" s="27" t="s">
        <v>290</v>
      </c>
      <c r="Z239" s="27" t="s">
        <v>291</v>
      </c>
      <c r="AA239" s="12">
        <v>11173.273001508296</v>
      </c>
    </row>
    <row r="240" spans="1:27" ht="15" customHeight="1" x14ac:dyDescent="0.25">
      <c r="A240" s="21" t="s">
        <v>589</v>
      </c>
      <c r="B240" s="21" t="s">
        <v>590</v>
      </c>
      <c r="C240" s="22">
        <v>37.342749245839997</v>
      </c>
      <c r="D240" s="22">
        <v>-116.374446333588</v>
      </c>
      <c r="E240" s="23">
        <v>6780</v>
      </c>
      <c r="F240" s="23">
        <v>3075</v>
      </c>
      <c r="G240" s="23" t="s">
        <v>281</v>
      </c>
      <c r="H240" s="23">
        <v>4669</v>
      </c>
      <c r="I240" s="24">
        <f t="shared" si="12"/>
        <v>2111</v>
      </c>
      <c r="J240" s="25">
        <v>3560</v>
      </c>
      <c r="K240" s="25">
        <v>3364</v>
      </c>
      <c r="L240" s="26">
        <f t="shared" si="13"/>
        <v>3220</v>
      </c>
      <c r="M240" s="26">
        <f t="shared" si="14"/>
        <v>3416</v>
      </c>
      <c r="N240" s="27" t="s">
        <v>589</v>
      </c>
      <c r="O240" s="27" t="s">
        <v>590</v>
      </c>
      <c r="P240" s="27">
        <v>3220</v>
      </c>
      <c r="Q240" s="26">
        <f t="shared" si="15"/>
        <v>3220</v>
      </c>
      <c r="R240" s="26">
        <v>3416</v>
      </c>
      <c r="S240" s="28">
        <v>23963.459722222222</v>
      </c>
      <c r="T240" s="28">
        <v>23963.463222222221</v>
      </c>
      <c r="U240" s="27" t="s">
        <v>289</v>
      </c>
      <c r="V240" s="27">
        <v>50</v>
      </c>
      <c r="W240" s="27" t="s">
        <v>305</v>
      </c>
      <c r="X240" s="27">
        <v>882.50000000000045</v>
      </c>
      <c r="Y240" s="27" t="s">
        <v>290</v>
      </c>
      <c r="Z240" s="27" t="s">
        <v>291</v>
      </c>
      <c r="AA240" s="12">
        <v>11183.273001508294</v>
      </c>
    </row>
    <row r="241" spans="1:27" ht="15" customHeight="1" x14ac:dyDescent="0.25">
      <c r="A241" s="21" t="s">
        <v>591</v>
      </c>
      <c r="B241" s="21" t="s">
        <v>592</v>
      </c>
      <c r="C241" s="22">
        <v>37.342749245839997</v>
      </c>
      <c r="D241" s="22">
        <v>-116.374446333588</v>
      </c>
      <c r="E241" s="23">
        <v>6780</v>
      </c>
      <c r="F241" s="23">
        <v>3075</v>
      </c>
      <c r="G241" s="23" t="s">
        <v>281</v>
      </c>
      <c r="H241" s="23">
        <v>4669</v>
      </c>
      <c r="I241" s="24">
        <f t="shared" si="12"/>
        <v>2111</v>
      </c>
      <c r="J241" s="25">
        <v>3360</v>
      </c>
      <c r="K241" s="25">
        <v>3075</v>
      </c>
      <c r="L241" s="26">
        <f t="shared" si="13"/>
        <v>3420</v>
      </c>
      <c r="M241" s="26">
        <f t="shared" si="14"/>
        <v>3705</v>
      </c>
      <c r="N241" s="27" t="s">
        <v>591</v>
      </c>
      <c r="O241" s="27" t="s">
        <v>592</v>
      </c>
      <c r="P241" s="27">
        <v>3420</v>
      </c>
      <c r="Q241" s="26">
        <f t="shared" si="15"/>
        <v>3420</v>
      </c>
      <c r="R241" s="26">
        <v>3705</v>
      </c>
      <c r="S241" s="28">
        <v>23963.584722222222</v>
      </c>
      <c r="T241" s="28">
        <v>23963.589722222223</v>
      </c>
      <c r="U241" s="27" t="s">
        <v>289</v>
      </c>
      <c r="V241" s="27">
        <v>40</v>
      </c>
      <c r="W241" s="27" t="s">
        <v>283</v>
      </c>
      <c r="X241" s="27">
        <v>912.50000000000045</v>
      </c>
      <c r="Y241" s="27" t="s">
        <v>290</v>
      </c>
      <c r="Z241" s="27" t="s">
        <v>291</v>
      </c>
      <c r="AA241" s="12">
        <v>40</v>
      </c>
    </row>
    <row r="242" spans="1:27" ht="15" customHeight="1" x14ac:dyDescent="0.25">
      <c r="A242" s="21" t="s">
        <v>593</v>
      </c>
      <c r="B242" s="21" t="s">
        <v>594</v>
      </c>
      <c r="C242" s="22">
        <v>37.249855803273398</v>
      </c>
      <c r="D242" s="22">
        <v>-116.347774000847</v>
      </c>
      <c r="E242" s="23">
        <v>6839</v>
      </c>
      <c r="F242" s="23">
        <v>2273</v>
      </c>
      <c r="G242" s="23" t="s">
        <v>444</v>
      </c>
      <c r="H242" s="23">
        <v>4615</v>
      </c>
      <c r="I242" s="24">
        <f t="shared" si="12"/>
        <v>2224</v>
      </c>
      <c r="J242" s="25">
        <v>3929</v>
      </c>
      <c r="K242" s="25">
        <v>3771</v>
      </c>
      <c r="L242" s="26">
        <f t="shared" si="13"/>
        <v>2910</v>
      </c>
      <c r="M242" s="26">
        <f t="shared" si="14"/>
        <v>3068</v>
      </c>
      <c r="N242" s="27" t="s">
        <v>595</v>
      </c>
      <c r="O242" s="27" t="s">
        <v>596</v>
      </c>
      <c r="P242" s="27">
        <v>2896</v>
      </c>
      <c r="Q242" s="26">
        <f t="shared" si="15"/>
        <v>2896</v>
      </c>
      <c r="R242" s="26">
        <v>2910</v>
      </c>
      <c r="S242" s="28">
        <v>23957.709722222222</v>
      </c>
      <c r="T242" s="28">
        <v>23957.764422222222</v>
      </c>
      <c r="U242" s="27" t="s">
        <v>289</v>
      </c>
      <c r="V242" s="27">
        <v>0.2</v>
      </c>
      <c r="W242" s="27" t="s">
        <v>319</v>
      </c>
      <c r="X242" s="27">
        <v>1790.2999999999997</v>
      </c>
      <c r="Y242" s="27" t="s">
        <v>290</v>
      </c>
      <c r="Z242" s="27" t="s">
        <v>291</v>
      </c>
      <c r="AA242" s="12">
        <v>0.2</v>
      </c>
    </row>
    <row r="243" spans="1:27" ht="15" customHeight="1" x14ac:dyDescent="0.25">
      <c r="A243" s="21" t="s">
        <v>593</v>
      </c>
      <c r="B243" s="21" t="s">
        <v>594</v>
      </c>
      <c r="C243" s="22">
        <v>37.249855803273398</v>
      </c>
      <c r="D243" s="22">
        <v>-116.347774000847</v>
      </c>
      <c r="E243" s="23">
        <v>6839</v>
      </c>
      <c r="F243" s="23">
        <v>2273</v>
      </c>
      <c r="G243" s="23" t="s">
        <v>444</v>
      </c>
      <c r="H243" s="23">
        <v>4615</v>
      </c>
      <c r="I243" s="24">
        <f t="shared" si="12"/>
        <v>2224</v>
      </c>
      <c r="J243" s="25">
        <v>3929</v>
      </c>
      <c r="K243" s="25">
        <v>3771</v>
      </c>
      <c r="L243" s="26">
        <f t="shared" si="13"/>
        <v>2910</v>
      </c>
      <c r="M243" s="26">
        <f t="shared" si="14"/>
        <v>3068</v>
      </c>
      <c r="N243" s="27" t="s">
        <v>597</v>
      </c>
      <c r="O243" s="27" t="s">
        <v>598</v>
      </c>
      <c r="P243" s="27">
        <v>2896</v>
      </c>
      <c r="Q243" s="26">
        <f t="shared" si="15"/>
        <v>2896</v>
      </c>
      <c r="R243" s="26">
        <v>8000</v>
      </c>
      <c r="S243" s="28">
        <v>23987.180555555555</v>
      </c>
      <c r="T243" s="28">
        <v>23987.875694444443</v>
      </c>
      <c r="U243" s="27" t="s">
        <v>282</v>
      </c>
      <c r="V243" s="27">
        <v>160</v>
      </c>
      <c r="W243" s="27" t="s">
        <v>283</v>
      </c>
      <c r="X243" s="27">
        <v>139.48284364510241</v>
      </c>
      <c r="Y243" s="27" t="s">
        <v>284</v>
      </c>
      <c r="Z243" s="27" t="s">
        <v>285</v>
      </c>
      <c r="AA243" s="29" t="s">
        <v>286</v>
      </c>
    </row>
    <row r="244" spans="1:27" ht="15" customHeight="1" x14ac:dyDescent="0.25">
      <c r="A244" s="21" t="s">
        <v>593</v>
      </c>
      <c r="B244" s="21" t="s">
        <v>594</v>
      </c>
      <c r="C244" s="22">
        <v>37.249855803273398</v>
      </c>
      <c r="D244" s="22">
        <v>-116.347774000847</v>
      </c>
      <c r="E244" s="23">
        <v>6839</v>
      </c>
      <c r="F244" s="23">
        <v>2273</v>
      </c>
      <c r="G244" s="23" t="s">
        <v>444</v>
      </c>
      <c r="H244" s="23">
        <v>4615</v>
      </c>
      <c r="I244" s="24">
        <f t="shared" si="12"/>
        <v>2224</v>
      </c>
      <c r="J244" s="25">
        <v>3929</v>
      </c>
      <c r="K244" s="25">
        <v>3771</v>
      </c>
      <c r="L244" s="26">
        <f t="shared" si="13"/>
        <v>2910</v>
      </c>
      <c r="M244" s="26">
        <f t="shared" si="14"/>
        <v>3068</v>
      </c>
      <c r="N244" s="27" t="s">
        <v>593</v>
      </c>
      <c r="O244" s="27" t="s">
        <v>594</v>
      </c>
      <c r="P244" s="27">
        <v>2910</v>
      </c>
      <c r="Q244" s="26">
        <f t="shared" si="15"/>
        <v>2910</v>
      </c>
      <c r="R244" s="26">
        <v>3068</v>
      </c>
      <c r="S244" s="28">
        <v>23957.867361111112</v>
      </c>
      <c r="T244" s="28">
        <v>23957.922761111113</v>
      </c>
      <c r="U244" s="27" t="s">
        <v>289</v>
      </c>
      <c r="V244" s="27">
        <v>0.5</v>
      </c>
      <c r="W244" s="27" t="s">
        <v>319</v>
      </c>
      <c r="X244" s="27">
        <v>948.85</v>
      </c>
      <c r="Y244" s="27" t="s">
        <v>290</v>
      </c>
      <c r="Z244" s="27" t="s">
        <v>291</v>
      </c>
      <c r="AA244" s="12">
        <v>0.5</v>
      </c>
    </row>
    <row r="245" spans="1:27" ht="15" customHeight="1" x14ac:dyDescent="0.25">
      <c r="A245" s="21" t="s">
        <v>593</v>
      </c>
      <c r="B245" s="21" t="s">
        <v>594</v>
      </c>
      <c r="C245" s="22">
        <v>37.249855803273398</v>
      </c>
      <c r="D245" s="22">
        <v>-116.347774000847</v>
      </c>
      <c r="E245" s="23">
        <v>6839</v>
      </c>
      <c r="F245" s="23">
        <v>2273</v>
      </c>
      <c r="G245" s="23" t="s">
        <v>444</v>
      </c>
      <c r="H245" s="23">
        <v>4615</v>
      </c>
      <c r="I245" s="24">
        <f t="shared" si="12"/>
        <v>2224</v>
      </c>
      <c r="J245" s="25">
        <v>3929</v>
      </c>
      <c r="K245" s="25">
        <v>3771</v>
      </c>
      <c r="L245" s="26">
        <f t="shared" si="13"/>
        <v>2910</v>
      </c>
      <c r="M245" s="26">
        <f t="shared" si="14"/>
        <v>3068</v>
      </c>
      <c r="N245" s="27" t="s">
        <v>599</v>
      </c>
      <c r="O245" s="27" t="s">
        <v>600</v>
      </c>
      <c r="P245" s="27">
        <v>3051</v>
      </c>
      <c r="Q245" s="26">
        <f t="shared" si="15"/>
        <v>3051</v>
      </c>
      <c r="R245" s="26">
        <v>3209</v>
      </c>
      <c r="S245" s="28">
        <v>23958.277777777777</v>
      </c>
      <c r="T245" s="28">
        <v>23958.342977777778</v>
      </c>
      <c r="U245" s="27" t="s">
        <v>289</v>
      </c>
      <c r="V245" s="27">
        <v>0.3</v>
      </c>
      <c r="W245" s="27" t="s">
        <v>319</v>
      </c>
      <c r="X245" s="27">
        <v>2158.8999999999996</v>
      </c>
      <c r="Y245" s="27" t="s">
        <v>290</v>
      </c>
      <c r="Z245" s="27" t="s">
        <v>291</v>
      </c>
      <c r="AA245" s="12">
        <v>0.3</v>
      </c>
    </row>
    <row r="246" spans="1:27" ht="15" customHeight="1" x14ac:dyDescent="0.25">
      <c r="A246" s="21" t="s">
        <v>601</v>
      </c>
      <c r="B246" s="21" t="s">
        <v>602</v>
      </c>
      <c r="C246" s="22">
        <v>37.249855803273398</v>
      </c>
      <c r="D246" s="22">
        <v>-116.347774000847</v>
      </c>
      <c r="E246" s="23">
        <v>6839</v>
      </c>
      <c r="F246" s="23">
        <v>2273</v>
      </c>
      <c r="G246" s="23" t="s">
        <v>318</v>
      </c>
      <c r="H246" s="23">
        <v>4623</v>
      </c>
      <c r="I246" s="24">
        <f t="shared" si="12"/>
        <v>2216</v>
      </c>
      <c r="J246" s="25">
        <v>3617</v>
      </c>
      <c r="K246" s="25">
        <v>3459</v>
      </c>
      <c r="L246" s="26">
        <f t="shared" si="13"/>
        <v>3222</v>
      </c>
      <c r="M246" s="26">
        <f t="shared" si="14"/>
        <v>3380</v>
      </c>
      <c r="N246" s="27" t="s">
        <v>601</v>
      </c>
      <c r="O246" s="27" t="s">
        <v>602</v>
      </c>
      <c r="P246" s="27">
        <v>3222</v>
      </c>
      <c r="Q246" s="26">
        <f t="shared" si="15"/>
        <v>3222</v>
      </c>
      <c r="R246" s="26">
        <v>3380</v>
      </c>
      <c r="S246" s="28">
        <v>23958.375</v>
      </c>
      <c r="T246" s="28">
        <v>23958.501100000001</v>
      </c>
      <c r="U246" s="27" t="s">
        <v>289</v>
      </c>
      <c r="V246" s="27">
        <v>1.8</v>
      </c>
      <c r="W246" s="27" t="s">
        <v>319</v>
      </c>
      <c r="X246" s="27">
        <v>1946.9999999999995</v>
      </c>
      <c r="Y246" s="27" t="s">
        <v>290</v>
      </c>
      <c r="Z246" s="27" t="s">
        <v>291</v>
      </c>
      <c r="AA246" s="12">
        <v>1.8</v>
      </c>
    </row>
    <row r="247" spans="1:27" ht="15" customHeight="1" x14ac:dyDescent="0.25">
      <c r="A247" s="21" t="s">
        <v>603</v>
      </c>
      <c r="B247" s="21" t="s">
        <v>604</v>
      </c>
      <c r="C247" s="22">
        <v>37.249855803273398</v>
      </c>
      <c r="D247" s="22">
        <v>-116.347774000847</v>
      </c>
      <c r="E247" s="23">
        <v>6839</v>
      </c>
      <c r="F247" s="23">
        <v>2273</v>
      </c>
      <c r="G247" s="23" t="s">
        <v>281</v>
      </c>
      <c r="H247" s="23">
        <v>4588</v>
      </c>
      <c r="I247" s="24">
        <f t="shared" si="12"/>
        <v>2251</v>
      </c>
      <c r="J247" s="25">
        <v>3541</v>
      </c>
      <c r="K247" s="25">
        <v>3383</v>
      </c>
      <c r="L247" s="26">
        <f t="shared" si="13"/>
        <v>3298</v>
      </c>
      <c r="M247" s="26">
        <f t="shared" si="14"/>
        <v>3456</v>
      </c>
      <c r="N247" s="27" t="s">
        <v>603</v>
      </c>
      <c r="O247" s="27" t="s">
        <v>604</v>
      </c>
      <c r="P247" s="27">
        <v>3298</v>
      </c>
      <c r="Q247" s="26">
        <f t="shared" si="15"/>
        <v>3298</v>
      </c>
      <c r="R247" s="26">
        <v>3456</v>
      </c>
      <c r="S247" s="28">
        <v>23958.5</v>
      </c>
      <c r="T247" s="28">
        <v>23958.508999999998</v>
      </c>
      <c r="U247" s="27" t="s">
        <v>289</v>
      </c>
      <c r="V247" s="27">
        <v>20</v>
      </c>
      <c r="W247" s="27" t="s">
        <v>283</v>
      </c>
      <c r="X247" s="27">
        <v>1680.8999999999996</v>
      </c>
      <c r="Y247" s="27" t="s">
        <v>290</v>
      </c>
      <c r="Z247" s="27" t="s">
        <v>291</v>
      </c>
      <c r="AA247" s="12">
        <v>36.317666666666675</v>
      </c>
    </row>
    <row r="248" spans="1:27" ht="15" customHeight="1" x14ac:dyDescent="0.25">
      <c r="A248" s="21" t="s">
        <v>605</v>
      </c>
      <c r="B248" s="21" t="s">
        <v>606</v>
      </c>
      <c r="C248" s="22">
        <v>37.249855803273398</v>
      </c>
      <c r="D248" s="22">
        <v>-116.347774000847</v>
      </c>
      <c r="E248" s="23">
        <v>6839</v>
      </c>
      <c r="F248" s="23">
        <v>2273</v>
      </c>
      <c r="G248" s="23" t="s">
        <v>281</v>
      </c>
      <c r="H248" s="23">
        <v>4589</v>
      </c>
      <c r="I248" s="24">
        <f t="shared" si="12"/>
        <v>2250</v>
      </c>
      <c r="J248" s="25">
        <v>3379</v>
      </c>
      <c r="K248" s="25">
        <v>3221</v>
      </c>
      <c r="L248" s="26">
        <f t="shared" si="13"/>
        <v>3460</v>
      </c>
      <c r="M248" s="26">
        <f t="shared" si="14"/>
        <v>3618</v>
      </c>
      <c r="N248" s="27" t="s">
        <v>605</v>
      </c>
      <c r="O248" s="27" t="s">
        <v>606</v>
      </c>
      <c r="P248" s="27">
        <v>3460</v>
      </c>
      <c r="Q248" s="26">
        <f t="shared" si="15"/>
        <v>3460</v>
      </c>
      <c r="R248" s="26">
        <v>3618</v>
      </c>
      <c r="S248" s="28">
        <v>23958.625</v>
      </c>
      <c r="T248" s="28">
        <v>23958.629000000001</v>
      </c>
      <c r="U248" s="27" t="s">
        <v>289</v>
      </c>
      <c r="V248" s="27">
        <v>50</v>
      </c>
      <c r="W248" s="27" t="s">
        <v>283</v>
      </c>
      <c r="X248" s="27">
        <v>887.2</v>
      </c>
      <c r="Y248" s="27" t="s">
        <v>290</v>
      </c>
      <c r="Z248" s="27" t="s">
        <v>291</v>
      </c>
      <c r="AA248" s="12">
        <v>66.317666666666682</v>
      </c>
    </row>
    <row r="249" spans="1:27" ht="15" customHeight="1" x14ac:dyDescent="0.25">
      <c r="A249" s="21" t="s">
        <v>607</v>
      </c>
      <c r="B249" s="21" t="s">
        <v>608</v>
      </c>
      <c r="C249" s="22">
        <v>37.249856000000001</v>
      </c>
      <c r="D249" s="22">
        <v>-116.347774</v>
      </c>
      <c r="E249" s="23">
        <v>6839</v>
      </c>
      <c r="F249" s="23">
        <v>2273</v>
      </c>
      <c r="H249" s="23">
        <v>4594</v>
      </c>
      <c r="I249" s="24">
        <f t="shared" si="12"/>
        <v>2245</v>
      </c>
      <c r="J249" s="25">
        <v>3193</v>
      </c>
      <c r="K249" s="25">
        <v>3035</v>
      </c>
      <c r="L249" s="26">
        <f t="shared" si="13"/>
        <v>3646</v>
      </c>
      <c r="M249" s="26">
        <f t="shared" si="14"/>
        <v>3804</v>
      </c>
      <c r="N249" s="27" t="s">
        <v>607</v>
      </c>
      <c r="O249" s="27" t="s">
        <v>608</v>
      </c>
      <c r="P249" s="27">
        <v>3646</v>
      </c>
      <c r="Q249" s="26">
        <f t="shared" si="15"/>
        <v>3646</v>
      </c>
      <c r="R249" s="26">
        <v>3804</v>
      </c>
      <c r="S249" s="28">
        <v>23958.75</v>
      </c>
      <c r="T249" s="28">
        <v>23958.76</v>
      </c>
      <c r="U249" s="27" t="s">
        <v>289</v>
      </c>
      <c r="V249" s="27">
        <v>18</v>
      </c>
      <c r="W249" s="27" t="s">
        <v>283</v>
      </c>
      <c r="X249" s="27">
        <v>1351.1999999999996</v>
      </c>
      <c r="Y249" s="27" t="s">
        <v>290</v>
      </c>
      <c r="Z249" s="27" t="s">
        <v>291</v>
      </c>
      <c r="AA249" s="12">
        <v>34.317666666666675</v>
      </c>
    </row>
    <row r="250" spans="1:27" ht="15" customHeight="1" x14ac:dyDescent="0.25">
      <c r="A250" s="21" t="s">
        <v>593</v>
      </c>
      <c r="B250" s="21" t="s">
        <v>594</v>
      </c>
      <c r="C250" s="22">
        <v>37.249855803273398</v>
      </c>
      <c r="D250" s="22">
        <v>-116.347774000847</v>
      </c>
      <c r="E250" s="23">
        <v>6839</v>
      </c>
      <c r="F250" s="23">
        <v>2273</v>
      </c>
      <c r="G250" s="23" t="s">
        <v>444</v>
      </c>
      <c r="H250" s="23">
        <v>4615</v>
      </c>
      <c r="I250" s="24">
        <f t="shared" si="12"/>
        <v>2224</v>
      </c>
      <c r="J250" s="25">
        <v>3929</v>
      </c>
      <c r="K250" s="25">
        <v>3771</v>
      </c>
      <c r="L250" s="26">
        <f t="shared" si="13"/>
        <v>2910</v>
      </c>
      <c r="M250" s="26">
        <f t="shared" si="14"/>
        <v>3068</v>
      </c>
      <c r="N250" s="27" t="s">
        <v>609</v>
      </c>
      <c r="O250" s="27" t="s">
        <v>610</v>
      </c>
      <c r="P250" s="27">
        <v>3812</v>
      </c>
      <c r="Q250" s="26">
        <f t="shared" si="15"/>
        <v>3812</v>
      </c>
      <c r="R250" s="26">
        <v>3970</v>
      </c>
      <c r="S250" s="28">
        <v>23958.927083333332</v>
      </c>
      <c r="T250" s="28">
        <v>23958.987083333333</v>
      </c>
      <c r="U250" s="27" t="s">
        <v>289</v>
      </c>
      <c r="V250" s="27">
        <v>0.05</v>
      </c>
      <c r="W250" s="27" t="s">
        <v>319</v>
      </c>
      <c r="X250" s="27">
        <v>2207.9999999999995</v>
      </c>
      <c r="Y250" s="27" t="s">
        <v>290</v>
      </c>
      <c r="Z250" s="27" t="s">
        <v>291</v>
      </c>
      <c r="AA250" s="12">
        <v>0.05</v>
      </c>
    </row>
    <row r="251" spans="1:27" ht="15" customHeight="1" x14ac:dyDescent="0.25">
      <c r="A251" s="21" t="s">
        <v>593</v>
      </c>
      <c r="B251" s="21" t="s">
        <v>594</v>
      </c>
      <c r="C251" s="22">
        <v>37.249855803273398</v>
      </c>
      <c r="D251" s="22">
        <v>-116.347774000847</v>
      </c>
      <c r="E251" s="23">
        <v>6839</v>
      </c>
      <c r="F251" s="23">
        <v>2273</v>
      </c>
      <c r="G251" s="23" t="s">
        <v>444</v>
      </c>
      <c r="H251" s="23">
        <v>4615</v>
      </c>
      <c r="I251" s="24">
        <f t="shared" si="12"/>
        <v>2224</v>
      </c>
      <c r="J251" s="25">
        <v>3929</v>
      </c>
      <c r="K251" s="25">
        <v>3771</v>
      </c>
      <c r="L251" s="26">
        <f t="shared" si="13"/>
        <v>2910</v>
      </c>
      <c r="M251" s="26">
        <f t="shared" si="14"/>
        <v>3068</v>
      </c>
      <c r="N251" s="27" t="s">
        <v>611</v>
      </c>
      <c r="O251" s="27" t="s">
        <v>612</v>
      </c>
      <c r="P251" s="27">
        <v>3938</v>
      </c>
      <c r="Q251" s="26">
        <f t="shared" si="15"/>
        <v>3938</v>
      </c>
      <c r="R251" s="26">
        <v>4096</v>
      </c>
      <c r="S251" s="28">
        <v>23958.958333333332</v>
      </c>
      <c r="T251" s="28">
        <v>23959.010333333332</v>
      </c>
      <c r="U251" s="27" t="s">
        <v>289</v>
      </c>
      <c r="V251" s="27">
        <v>0.05</v>
      </c>
      <c r="W251" s="27" t="s">
        <v>319</v>
      </c>
      <c r="X251" s="27">
        <v>2208.5999999999995</v>
      </c>
      <c r="Y251" s="27" t="s">
        <v>290</v>
      </c>
      <c r="Z251" s="27" t="s">
        <v>291</v>
      </c>
      <c r="AA251" s="12">
        <v>0.05</v>
      </c>
    </row>
    <row r="252" spans="1:27" ht="15" customHeight="1" x14ac:dyDescent="0.25">
      <c r="A252" s="21" t="s">
        <v>613</v>
      </c>
      <c r="B252" s="21" t="s">
        <v>614</v>
      </c>
      <c r="C252" s="22">
        <v>37.249855803273398</v>
      </c>
      <c r="D252" s="22">
        <v>-116.347774000847</v>
      </c>
      <c r="E252" s="23">
        <v>6839</v>
      </c>
      <c r="F252" s="23">
        <v>2273</v>
      </c>
      <c r="G252" s="23" t="s">
        <v>318</v>
      </c>
      <c r="H252" s="23">
        <v>4622</v>
      </c>
      <c r="I252" s="24">
        <f t="shared" si="12"/>
        <v>2217</v>
      </c>
      <c r="J252" s="25">
        <v>2739</v>
      </c>
      <c r="K252" s="25">
        <v>2581</v>
      </c>
      <c r="L252" s="26">
        <f t="shared" si="13"/>
        <v>4100</v>
      </c>
      <c r="M252" s="26">
        <f t="shared" si="14"/>
        <v>4258</v>
      </c>
      <c r="N252" s="27" t="s">
        <v>613</v>
      </c>
      <c r="O252" s="27" t="s">
        <v>614</v>
      </c>
      <c r="P252" s="27">
        <v>4100</v>
      </c>
      <c r="Q252" s="26">
        <f t="shared" si="15"/>
        <v>4100</v>
      </c>
      <c r="R252" s="26">
        <v>4258</v>
      </c>
      <c r="S252" s="28">
        <v>23959.142361111109</v>
      </c>
      <c r="T252" s="28">
        <v>23959.177661111109</v>
      </c>
      <c r="U252" s="27" t="s">
        <v>289</v>
      </c>
      <c r="V252" s="27">
        <v>7</v>
      </c>
      <c r="W252" s="27" t="s">
        <v>283</v>
      </c>
      <c r="X252" s="27">
        <v>1632.3</v>
      </c>
      <c r="Y252" s="27" t="s">
        <v>290</v>
      </c>
      <c r="Z252" s="27" t="s">
        <v>291</v>
      </c>
      <c r="AA252" s="12">
        <v>7</v>
      </c>
    </row>
    <row r="253" spans="1:27" ht="15" customHeight="1" x14ac:dyDescent="0.25">
      <c r="A253" s="21" t="s">
        <v>593</v>
      </c>
      <c r="B253" s="21" t="s">
        <v>594</v>
      </c>
      <c r="C253" s="22">
        <v>37.249855803273398</v>
      </c>
      <c r="D253" s="22">
        <v>-116.347774000847</v>
      </c>
      <c r="E253" s="23">
        <v>6839</v>
      </c>
      <c r="F253" s="23">
        <v>2273</v>
      </c>
      <c r="G253" s="23" t="s">
        <v>444</v>
      </c>
      <c r="H253" s="23">
        <v>4615</v>
      </c>
      <c r="I253" s="24">
        <f t="shared" si="12"/>
        <v>2224</v>
      </c>
      <c r="J253" s="25">
        <v>3929</v>
      </c>
      <c r="K253" s="25">
        <v>3771</v>
      </c>
      <c r="L253" s="26">
        <f t="shared" si="13"/>
        <v>2910</v>
      </c>
      <c r="M253" s="26">
        <f t="shared" si="14"/>
        <v>3068</v>
      </c>
      <c r="N253" s="27" t="s">
        <v>615</v>
      </c>
      <c r="O253" s="27" t="s">
        <v>616</v>
      </c>
      <c r="P253" s="27">
        <v>4262</v>
      </c>
      <c r="Q253" s="26">
        <f t="shared" si="15"/>
        <v>4262</v>
      </c>
      <c r="R253" s="26">
        <v>4566</v>
      </c>
      <c r="S253" s="28">
        <v>23959.328472222223</v>
      </c>
      <c r="T253" s="28">
        <v>23959.370172222225</v>
      </c>
      <c r="U253" s="27" t="s">
        <v>289</v>
      </c>
      <c r="V253" s="27">
        <v>3</v>
      </c>
      <c r="W253" s="27" t="s">
        <v>319</v>
      </c>
      <c r="X253" s="27">
        <v>1722.2999999999997</v>
      </c>
      <c r="Y253" s="27" t="s">
        <v>290</v>
      </c>
      <c r="Z253" s="27" t="s">
        <v>291</v>
      </c>
      <c r="AA253" s="12">
        <v>3</v>
      </c>
    </row>
    <row r="254" spans="1:27" ht="15" customHeight="1" x14ac:dyDescent="0.25">
      <c r="A254" s="21" t="s">
        <v>593</v>
      </c>
      <c r="B254" s="21" t="s">
        <v>594</v>
      </c>
      <c r="C254" s="22">
        <v>37.249855803273398</v>
      </c>
      <c r="D254" s="22">
        <v>-116.347774000847</v>
      </c>
      <c r="E254" s="23">
        <v>6839</v>
      </c>
      <c r="F254" s="23">
        <v>2273</v>
      </c>
      <c r="G254" s="23" t="s">
        <v>444</v>
      </c>
      <c r="H254" s="23">
        <v>4615</v>
      </c>
      <c r="I254" s="24">
        <f t="shared" si="12"/>
        <v>2224</v>
      </c>
      <c r="J254" s="25">
        <v>3929</v>
      </c>
      <c r="K254" s="25">
        <v>3771</v>
      </c>
      <c r="L254" s="26">
        <f t="shared" si="13"/>
        <v>2910</v>
      </c>
      <c r="M254" s="26">
        <f t="shared" si="14"/>
        <v>3068</v>
      </c>
      <c r="N254" s="27" t="s">
        <v>617</v>
      </c>
      <c r="O254" s="27" t="s">
        <v>618</v>
      </c>
      <c r="P254" s="27">
        <v>4600</v>
      </c>
      <c r="Q254" s="26">
        <f t="shared" si="15"/>
        <v>4600</v>
      </c>
      <c r="R254" s="26">
        <v>4788</v>
      </c>
      <c r="S254" s="28">
        <v>23989.923611111109</v>
      </c>
      <c r="T254" s="28">
        <v>23989.93901111111</v>
      </c>
      <c r="U254" s="27" t="s">
        <v>289</v>
      </c>
      <c r="V254" s="27">
        <v>3</v>
      </c>
      <c r="W254" s="27" t="s">
        <v>319</v>
      </c>
      <c r="X254" s="27">
        <v>2087.4999999999995</v>
      </c>
      <c r="Y254" s="27" t="s">
        <v>290</v>
      </c>
      <c r="Z254" s="27" t="s">
        <v>291</v>
      </c>
      <c r="AA254" s="12">
        <v>2.9999999999999996</v>
      </c>
    </row>
    <row r="255" spans="1:27" ht="15" customHeight="1" x14ac:dyDescent="0.25">
      <c r="A255" s="21" t="s">
        <v>593</v>
      </c>
      <c r="B255" s="21" t="s">
        <v>594</v>
      </c>
      <c r="C255" s="22">
        <v>37.249855803273398</v>
      </c>
      <c r="D255" s="22">
        <v>-116.347774000847</v>
      </c>
      <c r="E255" s="23">
        <v>6839</v>
      </c>
      <c r="F255" s="23">
        <v>2273</v>
      </c>
      <c r="G255" s="23" t="s">
        <v>444</v>
      </c>
      <c r="H255" s="23">
        <v>4615</v>
      </c>
      <c r="I255" s="24">
        <f t="shared" si="12"/>
        <v>2224</v>
      </c>
      <c r="J255" s="25">
        <v>3929</v>
      </c>
      <c r="K255" s="25">
        <v>3771</v>
      </c>
      <c r="L255" s="26">
        <f t="shared" si="13"/>
        <v>2910</v>
      </c>
      <c r="M255" s="26">
        <f t="shared" si="14"/>
        <v>3068</v>
      </c>
      <c r="N255" s="27" t="s">
        <v>619</v>
      </c>
      <c r="O255" s="27" t="s">
        <v>620</v>
      </c>
      <c r="P255" s="27">
        <v>4798</v>
      </c>
      <c r="Q255" s="26">
        <f t="shared" si="15"/>
        <v>4798</v>
      </c>
      <c r="R255" s="26">
        <v>4986</v>
      </c>
      <c r="S255" s="28">
        <v>23990.03125</v>
      </c>
      <c r="T255" s="28">
        <v>23990.083750000002</v>
      </c>
      <c r="U255" s="27" t="s">
        <v>289</v>
      </c>
      <c r="V255" s="27">
        <v>1.5</v>
      </c>
      <c r="W255" s="27" t="s">
        <v>319</v>
      </c>
      <c r="X255" s="27">
        <v>2163.7999999999997</v>
      </c>
      <c r="Y255" s="27" t="s">
        <v>290</v>
      </c>
      <c r="Z255" s="27" t="s">
        <v>291</v>
      </c>
      <c r="AA255" s="12">
        <v>1.4999999999999998</v>
      </c>
    </row>
    <row r="256" spans="1:27" ht="15" customHeight="1" x14ac:dyDescent="0.25">
      <c r="A256" s="21" t="s">
        <v>593</v>
      </c>
      <c r="B256" s="21" t="s">
        <v>594</v>
      </c>
      <c r="C256" s="22">
        <v>37.249855803273398</v>
      </c>
      <c r="D256" s="22">
        <v>-116.347774000847</v>
      </c>
      <c r="E256" s="23">
        <v>6839</v>
      </c>
      <c r="F256" s="23">
        <v>2273</v>
      </c>
      <c r="G256" s="23" t="s">
        <v>444</v>
      </c>
      <c r="H256" s="23">
        <v>4615</v>
      </c>
      <c r="I256" s="24">
        <f t="shared" si="12"/>
        <v>2224</v>
      </c>
      <c r="J256" s="25">
        <v>3929</v>
      </c>
      <c r="K256" s="25">
        <v>3771</v>
      </c>
      <c r="L256" s="26">
        <f t="shared" si="13"/>
        <v>2910</v>
      </c>
      <c r="M256" s="26">
        <f t="shared" si="14"/>
        <v>3068</v>
      </c>
      <c r="N256" s="27" t="s">
        <v>621</v>
      </c>
      <c r="O256" s="27" t="s">
        <v>622</v>
      </c>
      <c r="P256" s="27">
        <v>4986</v>
      </c>
      <c r="Q256" s="26">
        <f t="shared" si="15"/>
        <v>4986</v>
      </c>
      <c r="R256" s="26">
        <v>5174</v>
      </c>
      <c r="S256" s="28">
        <v>23990.129861111112</v>
      </c>
      <c r="T256" s="28">
        <v>23990.181861111112</v>
      </c>
      <c r="U256" s="27" t="s">
        <v>289</v>
      </c>
      <c r="V256" s="27">
        <v>1.5</v>
      </c>
      <c r="W256" s="27" t="s">
        <v>319</v>
      </c>
      <c r="X256" s="27">
        <v>2088.7999999999997</v>
      </c>
      <c r="Y256" s="27" t="s">
        <v>290</v>
      </c>
      <c r="Z256" s="27" t="s">
        <v>291</v>
      </c>
      <c r="AA256" s="12">
        <v>1.4999999999999998</v>
      </c>
    </row>
    <row r="257" spans="1:27" ht="15" customHeight="1" x14ac:dyDescent="0.25">
      <c r="A257" s="21" t="s">
        <v>593</v>
      </c>
      <c r="B257" s="21" t="s">
        <v>594</v>
      </c>
      <c r="C257" s="22">
        <v>37.249855803273398</v>
      </c>
      <c r="D257" s="22">
        <v>-116.347774000847</v>
      </c>
      <c r="E257" s="23">
        <v>6839</v>
      </c>
      <c r="F257" s="23">
        <v>2273</v>
      </c>
      <c r="G257" s="23" t="s">
        <v>444</v>
      </c>
      <c r="H257" s="23">
        <v>4615</v>
      </c>
      <c r="I257" s="24">
        <f t="shared" si="12"/>
        <v>2224</v>
      </c>
      <c r="J257" s="25">
        <v>3929</v>
      </c>
      <c r="K257" s="25">
        <v>3771</v>
      </c>
      <c r="L257" s="26">
        <f t="shared" si="13"/>
        <v>2910</v>
      </c>
      <c r="M257" s="26">
        <f t="shared" si="14"/>
        <v>3068</v>
      </c>
      <c r="N257" s="27" t="s">
        <v>623</v>
      </c>
      <c r="O257" s="27" t="s">
        <v>624</v>
      </c>
      <c r="P257" s="27">
        <v>5170</v>
      </c>
      <c r="Q257" s="26">
        <f t="shared" si="15"/>
        <v>5170</v>
      </c>
      <c r="R257" s="26">
        <v>5358</v>
      </c>
      <c r="S257" s="28">
        <v>23990.222916666666</v>
      </c>
      <c r="T257" s="28">
        <v>23990.282916666667</v>
      </c>
      <c r="U257" s="27" t="s">
        <v>289</v>
      </c>
      <c r="V257" s="27">
        <v>0.6</v>
      </c>
      <c r="W257" s="27" t="s">
        <v>319</v>
      </c>
      <c r="X257" s="27">
        <v>2188.2999999999997</v>
      </c>
      <c r="Y257" s="27" t="s">
        <v>290</v>
      </c>
      <c r="Z257" s="27" t="s">
        <v>291</v>
      </c>
      <c r="AA257" s="12">
        <v>0.6</v>
      </c>
    </row>
    <row r="258" spans="1:27" ht="15" customHeight="1" x14ac:dyDescent="0.25">
      <c r="A258" s="21" t="s">
        <v>593</v>
      </c>
      <c r="B258" s="21" t="s">
        <v>594</v>
      </c>
      <c r="C258" s="22">
        <v>37.249855803273398</v>
      </c>
      <c r="D258" s="22">
        <v>-116.347774000847</v>
      </c>
      <c r="E258" s="23">
        <v>6839</v>
      </c>
      <c r="F258" s="23">
        <v>2273</v>
      </c>
      <c r="G258" s="23" t="s">
        <v>444</v>
      </c>
      <c r="H258" s="23">
        <v>4615</v>
      </c>
      <c r="I258" s="24">
        <f t="shared" si="12"/>
        <v>2224</v>
      </c>
      <c r="J258" s="25">
        <v>3929</v>
      </c>
      <c r="K258" s="25">
        <v>3771</v>
      </c>
      <c r="L258" s="26">
        <f t="shared" si="13"/>
        <v>2910</v>
      </c>
      <c r="M258" s="26">
        <f t="shared" si="14"/>
        <v>3068</v>
      </c>
      <c r="N258" s="27" t="s">
        <v>625</v>
      </c>
      <c r="O258" s="27" t="s">
        <v>626</v>
      </c>
      <c r="P258" s="27">
        <v>5358</v>
      </c>
      <c r="Q258" s="26">
        <f t="shared" si="15"/>
        <v>5358</v>
      </c>
      <c r="R258" s="26">
        <v>5546</v>
      </c>
      <c r="S258" s="28">
        <v>23990.315972222223</v>
      </c>
      <c r="T258" s="28">
        <v>23990.375972222224</v>
      </c>
      <c r="U258" s="27" t="s">
        <v>289</v>
      </c>
      <c r="V258" s="27">
        <v>0.08</v>
      </c>
      <c r="W258" s="27" t="s">
        <v>319</v>
      </c>
      <c r="X258" s="27">
        <v>2247.3999999999996</v>
      </c>
      <c r="Y258" s="27" t="s">
        <v>290</v>
      </c>
      <c r="Z258" s="27" t="s">
        <v>291</v>
      </c>
      <c r="AA258" s="12">
        <v>0.08</v>
      </c>
    </row>
    <row r="259" spans="1:27" ht="15" customHeight="1" x14ac:dyDescent="0.25">
      <c r="A259" s="21" t="s">
        <v>593</v>
      </c>
      <c r="B259" s="21" t="s">
        <v>594</v>
      </c>
      <c r="C259" s="22">
        <v>37.249855803273398</v>
      </c>
      <c r="D259" s="22">
        <v>-116.347774000847</v>
      </c>
      <c r="E259" s="23">
        <v>6839</v>
      </c>
      <c r="F259" s="23">
        <v>2273</v>
      </c>
      <c r="G259" s="23" t="s">
        <v>444</v>
      </c>
      <c r="H259" s="23">
        <v>4615</v>
      </c>
      <c r="I259" s="24">
        <f t="shared" si="12"/>
        <v>2224</v>
      </c>
      <c r="J259" s="25">
        <v>3929</v>
      </c>
      <c r="K259" s="25">
        <v>3771</v>
      </c>
      <c r="L259" s="26">
        <f t="shared" si="13"/>
        <v>2910</v>
      </c>
      <c r="M259" s="26">
        <f t="shared" si="14"/>
        <v>3068</v>
      </c>
      <c r="N259" s="27" t="s">
        <v>627</v>
      </c>
      <c r="O259" s="27" t="s">
        <v>628</v>
      </c>
      <c r="P259" s="27">
        <v>5546</v>
      </c>
      <c r="Q259" s="26">
        <f t="shared" si="15"/>
        <v>5546</v>
      </c>
      <c r="R259" s="26">
        <v>5734</v>
      </c>
      <c r="S259" s="28">
        <v>23990.415277777778</v>
      </c>
      <c r="T259" s="28">
        <v>23990.475277777779</v>
      </c>
      <c r="U259" s="27" t="s">
        <v>289</v>
      </c>
      <c r="V259" s="27">
        <v>1.3</v>
      </c>
      <c r="W259" s="27" t="s">
        <v>319</v>
      </c>
      <c r="X259" s="27">
        <v>2074.8999999999996</v>
      </c>
      <c r="Y259" s="27" t="s">
        <v>290</v>
      </c>
      <c r="Z259" s="27" t="s">
        <v>291</v>
      </c>
      <c r="AA259" s="12">
        <v>1.3</v>
      </c>
    </row>
    <row r="260" spans="1:27" ht="15" customHeight="1" x14ac:dyDescent="0.25">
      <c r="A260" s="21" t="s">
        <v>593</v>
      </c>
      <c r="B260" s="21" t="s">
        <v>594</v>
      </c>
      <c r="C260" s="22">
        <v>37.249855803273398</v>
      </c>
      <c r="D260" s="22">
        <v>-116.347774000847</v>
      </c>
      <c r="E260" s="23">
        <v>6839</v>
      </c>
      <c r="F260" s="23">
        <v>2273</v>
      </c>
      <c r="G260" s="23" t="s">
        <v>444</v>
      </c>
      <c r="H260" s="23">
        <v>4615</v>
      </c>
      <c r="I260" s="24">
        <f t="shared" si="12"/>
        <v>2224</v>
      </c>
      <c r="J260" s="25">
        <v>3929</v>
      </c>
      <c r="K260" s="25">
        <v>3771</v>
      </c>
      <c r="L260" s="26">
        <f t="shared" si="13"/>
        <v>2910</v>
      </c>
      <c r="M260" s="26">
        <f t="shared" si="14"/>
        <v>3068</v>
      </c>
      <c r="N260" s="27" t="s">
        <v>629</v>
      </c>
      <c r="O260" s="27" t="s">
        <v>630</v>
      </c>
      <c r="P260" s="27">
        <v>5734</v>
      </c>
      <c r="Q260" s="26">
        <f t="shared" si="15"/>
        <v>5734</v>
      </c>
      <c r="R260" s="26">
        <v>5922</v>
      </c>
      <c r="S260" s="28">
        <v>23990.511805555554</v>
      </c>
      <c r="T260" s="28">
        <v>23990.582105555553</v>
      </c>
      <c r="U260" s="27" t="s">
        <v>289</v>
      </c>
      <c r="V260" s="27">
        <v>0.11</v>
      </c>
      <c r="W260" s="27" t="s">
        <v>319</v>
      </c>
      <c r="X260" s="27">
        <v>2254.0999999999995</v>
      </c>
      <c r="Y260" s="27" t="s">
        <v>290</v>
      </c>
      <c r="Z260" s="27" t="s">
        <v>291</v>
      </c>
      <c r="AA260" s="12">
        <v>0.11000000000000001</v>
      </c>
    </row>
    <row r="261" spans="1:27" ht="15" customHeight="1" x14ac:dyDescent="0.25">
      <c r="A261" s="21" t="s">
        <v>593</v>
      </c>
      <c r="B261" s="21" t="s">
        <v>594</v>
      </c>
      <c r="C261" s="22">
        <v>37.249855803273398</v>
      </c>
      <c r="D261" s="22">
        <v>-116.347774000847</v>
      </c>
      <c r="E261" s="23">
        <v>6839</v>
      </c>
      <c r="F261" s="23">
        <v>2273</v>
      </c>
      <c r="G261" s="23" t="s">
        <v>444</v>
      </c>
      <c r="H261" s="23">
        <v>4615</v>
      </c>
      <c r="I261" s="24">
        <f t="shared" si="12"/>
        <v>2224</v>
      </c>
      <c r="J261" s="25">
        <v>3929</v>
      </c>
      <c r="K261" s="25">
        <v>3771</v>
      </c>
      <c r="L261" s="26">
        <f t="shared" si="13"/>
        <v>2910</v>
      </c>
      <c r="M261" s="26">
        <f t="shared" si="14"/>
        <v>3068</v>
      </c>
      <c r="N261" s="27" t="s">
        <v>631</v>
      </c>
      <c r="O261" s="27" t="s">
        <v>632</v>
      </c>
      <c r="P261" s="27">
        <v>5922</v>
      </c>
      <c r="Q261" s="26">
        <f t="shared" si="15"/>
        <v>5922</v>
      </c>
      <c r="R261" s="26">
        <v>6110</v>
      </c>
      <c r="S261" s="28">
        <v>23990.625</v>
      </c>
      <c r="T261" s="28">
        <v>23990.678500000002</v>
      </c>
      <c r="U261" s="27" t="s">
        <v>289</v>
      </c>
      <c r="V261" s="27">
        <v>0.13</v>
      </c>
      <c r="W261" s="27" t="s">
        <v>319</v>
      </c>
      <c r="X261" s="27">
        <v>2254.7999999999997</v>
      </c>
      <c r="Y261" s="27" t="s">
        <v>290</v>
      </c>
      <c r="Z261" s="27" t="s">
        <v>291</v>
      </c>
      <c r="AA261" s="12">
        <v>0.13</v>
      </c>
    </row>
    <row r="262" spans="1:27" ht="15" customHeight="1" x14ac:dyDescent="0.25">
      <c r="A262" s="21" t="s">
        <v>593</v>
      </c>
      <c r="B262" s="21" t="s">
        <v>594</v>
      </c>
      <c r="C262" s="22">
        <v>37.249855803273398</v>
      </c>
      <c r="D262" s="22">
        <v>-116.347774000847</v>
      </c>
      <c r="E262" s="23">
        <v>6839</v>
      </c>
      <c r="F262" s="23">
        <v>2273</v>
      </c>
      <c r="G262" s="23" t="s">
        <v>444</v>
      </c>
      <c r="H262" s="23">
        <v>4615</v>
      </c>
      <c r="I262" s="24">
        <f t="shared" ref="I262:I325" si="16">E262-H262</f>
        <v>2224</v>
      </c>
      <c r="J262" s="25">
        <v>3929</v>
      </c>
      <c r="K262" s="25">
        <v>3771</v>
      </c>
      <c r="L262" s="26">
        <f t="shared" ref="L262:L325" si="17">E262-J262</f>
        <v>2910</v>
      </c>
      <c r="M262" s="26">
        <f t="shared" ref="M262:M325" si="18">E262-K262</f>
        <v>3068</v>
      </c>
      <c r="N262" s="27" t="s">
        <v>633</v>
      </c>
      <c r="O262" s="27" t="s">
        <v>634</v>
      </c>
      <c r="P262" s="27">
        <v>5953</v>
      </c>
      <c r="Q262" s="26">
        <f t="shared" ref="Q262:Q325" si="19">IF(P262&lt;I262,I262,P262)</f>
        <v>5953</v>
      </c>
      <c r="R262" s="26">
        <v>6141</v>
      </c>
      <c r="S262" s="28">
        <v>23990.71875</v>
      </c>
      <c r="T262" s="28">
        <v>23990.776450000001</v>
      </c>
      <c r="U262" s="27" t="s">
        <v>289</v>
      </c>
      <c r="V262" s="27">
        <v>0.1</v>
      </c>
      <c r="W262" s="27" t="s">
        <v>319</v>
      </c>
      <c r="X262" s="27">
        <v>2254.9999999999995</v>
      </c>
      <c r="Y262" s="27" t="s">
        <v>290</v>
      </c>
      <c r="Z262" s="27" t="s">
        <v>291</v>
      </c>
      <c r="AA262" s="12">
        <v>0.1</v>
      </c>
    </row>
    <row r="263" spans="1:27" ht="15" customHeight="1" x14ac:dyDescent="0.25">
      <c r="A263" s="21" t="s">
        <v>593</v>
      </c>
      <c r="B263" s="21" t="s">
        <v>594</v>
      </c>
      <c r="C263" s="22">
        <v>37.249855803273398</v>
      </c>
      <c r="D263" s="22">
        <v>-116.347774000847</v>
      </c>
      <c r="E263" s="23">
        <v>6839</v>
      </c>
      <c r="F263" s="23">
        <v>2273</v>
      </c>
      <c r="G263" s="23" t="s">
        <v>444</v>
      </c>
      <c r="H263" s="23">
        <v>4615</v>
      </c>
      <c r="I263" s="24">
        <f t="shared" si="16"/>
        <v>2224</v>
      </c>
      <c r="J263" s="25">
        <v>3929</v>
      </c>
      <c r="K263" s="25">
        <v>3771</v>
      </c>
      <c r="L263" s="26">
        <f t="shared" si="17"/>
        <v>2910</v>
      </c>
      <c r="M263" s="26">
        <f t="shared" si="18"/>
        <v>3068</v>
      </c>
      <c r="N263" s="27" t="s">
        <v>635</v>
      </c>
      <c r="O263" s="27" t="s">
        <v>636</v>
      </c>
      <c r="P263" s="27">
        <v>6110</v>
      </c>
      <c r="Q263" s="26">
        <f t="shared" si="19"/>
        <v>6110</v>
      </c>
      <c r="R263" s="26">
        <v>6298</v>
      </c>
      <c r="S263" s="28">
        <v>23991.500694444443</v>
      </c>
      <c r="T263" s="28">
        <v>23991.560694444444</v>
      </c>
      <c r="U263" s="27" t="s">
        <v>289</v>
      </c>
      <c r="V263" s="27">
        <v>9.0000000000000011E-2</v>
      </c>
      <c r="W263" s="27" t="s">
        <v>319</v>
      </c>
      <c r="X263" s="27">
        <v>2251.5999999999995</v>
      </c>
      <c r="Y263" s="27" t="s">
        <v>290</v>
      </c>
      <c r="Z263" s="27" t="s">
        <v>291</v>
      </c>
      <c r="AA263" s="12">
        <v>9.0000000000000011E-2</v>
      </c>
    </row>
    <row r="264" spans="1:27" ht="15" customHeight="1" x14ac:dyDescent="0.25">
      <c r="A264" s="21" t="s">
        <v>593</v>
      </c>
      <c r="B264" s="21" t="s">
        <v>594</v>
      </c>
      <c r="C264" s="22">
        <v>37.249855803273398</v>
      </c>
      <c r="D264" s="22">
        <v>-116.347774000847</v>
      </c>
      <c r="E264" s="23">
        <v>6839</v>
      </c>
      <c r="F264" s="23">
        <v>2273</v>
      </c>
      <c r="G264" s="23" t="s">
        <v>444</v>
      </c>
      <c r="H264" s="23">
        <v>4615</v>
      </c>
      <c r="I264" s="24">
        <f t="shared" si="16"/>
        <v>2224</v>
      </c>
      <c r="J264" s="25">
        <v>3929</v>
      </c>
      <c r="K264" s="25">
        <v>3771</v>
      </c>
      <c r="L264" s="26">
        <f t="shared" si="17"/>
        <v>2910</v>
      </c>
      <c r="M264" s="26">
        <f t="shared" si="18"/>
        <v>3068</v>
      </c>
      <c r="N264" s="27" t="s">
        <v>637</v>
      </c>
      <c r="O264" s="27" t="s">
        <v>638</v>
      </c>
      <c r="P264" s="27">
        <v>6298</v>
      </c>
      <c r="Q264" s="26">
        <f t="shared" si="19"/>
        <v>6298</v>
      </c>
      <c r="R264" s="26">
        <v>6486</v>
      </c>
      <c r="S264" s="28">
        <v>23991.638194444444</v>
      </c>
      <c r="T264" s="28">
        <v>23991.698194444445</v>
      </c>
      <c r="U264" s="27" t="s">
        <v>289</v>
      </c>
      <c r="V264" s="27">
        <v>0.3</v>
      </c>
      <c r="W264" s="27" t="s">
        <v>319</v>
      </c>
      <c r="X264" s="27">
        <v>2244.1999999999998</v>
      </c>
      <c r="Y264" s="27" t="s">
        <v>290</v>
      </c>
      <c r="Z264" s="27" t="s">
        <v>291</v>
      </c>
      <c r="AA264" s="12">
        <v>0.3</v>
      </c>
    </row>
    <row r="265" spans="1:27" ht="15" customHeight="1" x14ac:dyDescent="0.25">
      <c r="A265" s="21" t="s">
        <v>593</v>
      </c>
      <c r="B265" s="21" t="s">
        <v>594</v>
      </c>
      <c r="C265" s="22">
        <v>37.249855803273398</v>
      </c>
      <c r="D265" s="22">
        <v>-116.347774000847</v>
      </c>
      <c r="E265" s="23">
        <v>6839</v>
      </c>
      <c r="F265" s="23">
        <v>2273</v>
      </c>
      <c r="G265" s="23" t="s">
        <v>444</v>
      </c>
      <c r="H265" s="23">
        <v>4615</v>
      </c>
      <c r="I265" s="24">
        <f t="shared" si="16"/>
        <v>2224</v>
      </c>
      <c r="J265" s="25">
        <v>3929</v>
      </c>
      <c r="K265" s="25">
        <v>3771</v>
      </c>
      <c r="L265" s="26">
        <f t="shared" si="17"/>
        <v>2910</v>
      </c>
      <c r="M265" s="26">
        <f t="shared" si="18"/>
        <v>3068</v>
      </c>
      <c r="N265" s="27" t="s">
        <v>639</v>
      </c>
      <c r="O265" s="27" t="s">
        <v>640</v>
      </c>
      <c r="P265" s="27">
        <v>6485</v>
      </c>
      <c r="Q265" s="26">
        <f t="shared" si="19"/>
        <v>6485</v>
      </c>
      <c r="R265" s="26">
        <v>6673</v>
      </c>
      <c r="S265" s="28">
        <v>23991.732638888891</v>
      </c>
      <c r="T265" s="28">
        <v>23991.793838888891</v>
      </c>
      <c r="U265" s="27" t="s">
        <v>289</v>
      </c>
      <c r="V265" s="27">
        <v>1.3000000000000001E-2</v>
      </c>
      <c r="W265" s="27" t="s">
        <v>319</v>
      </c>
      <c r="X265" s="27">
        <v>2256.8999999999996</v>
      </c>
      <c r="Y265" s="27" t="s">
        <v>290</v>
      </c>
      <c r="Z265" s="27" t="s">
        <v>291</v>
      </c>
      <c r="AA265" s="12">
        <v>1.3000000000000001E-2</v>
      </c>
    </row>
    <row r="266" spans="1:27" ht="15" customHeight="1" x14ac:dyDescent="0.25">
      <c r="A266" s="21" t="s">
        <v>593</v>
      </c>
      <c r="B266" s="21" t="s">
        <v>594</v>
      </c>
      <c r="C266" s="22">
        <v>37.249855803273398</v>
      </c>
      <c r="D266" s="22">
        <v>-116.347774000847</v>
      </c>
      <c r="E266" s="23">
        <v>6839</v>
      </c>
      <c r="F266" s="23">
        <v>2273</v>
      </c>
      <c r="G266" s="23" t="s">
        <v>444</v>
      </c>
      <c r="H266" s="23">
        <v>4615</v>
      </c>
      <c r="I266" s="24">
        <f t="shared" si="16"/>
        <v>2224</v>
      </c>
      <c r="J266" s="25">
        <v>3929</v>
      </c>
      <c r="K266" s="25">
        <v>3771</v>
      </c>
      <c r="L266" s="26">
        <f t="shared" si="17"/>
        <v>2910</v>
      </c>
      <c r="M266" s="26">
        <f t="shared" si="18"/>
        <v>3068</v>
      </c>
      <c r="N266" s="27" t="s">
        <v>641</v>
      </c>
      <c r="O266" s="27" t="s">
        <v>642</v>
      </c>
      <c r="P266" s="27">
        <v>6674</v>
      </c>
      <c r="Q266" s="26">
        <f t="shared" si="19"/>
        <v>6674</v>
      </c>
      <c r="R266" s="26">
        <v>6862</v>
      </c>
      <c r="S266" s="28">
        <v>23991.833333333332</v>
      </c>
      <c r="T266" s="28">
        <v>23991.90483333333</v>
      </c>
      <c r="U266" s="27" t="s">
        <v>289</v>
      </c>
      <c r="V266" s="27">
        <v>0.15</v>
      </c>
      <c r="W266" s="27" t="s">
        <v>319</v>
      </c>
      <c r="X266" s="27">
        <v>2250.0999999999995</v>
      </c>
      <c r="Y266" s="27" t="s">
        <v>290</v>
      </c>
      <c r="Z266" s="27" t="s">
        <v>291</v>
      </c>
      <c r="AA266" s="12">
        <v>0.15</v>
      </c>
    </row>
    <row r="267" spans="1:27" ht="15" customHeight="1" x14ac:dyDescent="0.25">
      <c r="A267" s="21" t="s">
        <v>593</v>
      </c>
      <c r="B267" s="21" t="s">
        <v>594</v>
      </c>
      <c r="C267" s="22">
        <v>37.249855803273398</v>
      </c>
      <c r="D267" s="22">
        <v>-116.347774000847</v>
      </c>
      <c r="E267" s="23">
        <v>6839</v>
      </c>
      <c r="F267" s="23">
        <v>2273</v>
      </c>
      <c r="G267" s="23" t="s">
        <v>444</v>
      </c>
      <c r="H267" s="23">
        <v>4615</v>
      </c>
      <c r="I267" s="24">
        <f t="shared" si="16"/>
        <v>2224</v>
      </c>
      <c r="J267" s="25">
        <v>3929</v>
      </c>
      <c r="K267" s="25">
        <v>3771</v>
      </c>
      <c r="L267" s="26">
        <f t="shared" si="17"/>
        <v>2910</v>
      </c>
      <c r="M267" s="26">
        <f t="shared" si="18"/>
        <v>3068</v>
      </c>
      <c r="N267" s="27" t="s">
        <v>643</v>
      </c>
      <c r="O267" s="27" t="s">
        <v>644</v>
      </c>
      <c r="P267" s="27">
        <v>6677</v>
      </c>
      <c r="Q267" s="26">
        <f t="shared" si="19"/>
        <v>6677</v>
      </c>
      <c r="R267" s="26">
        <v>8000</v>
      </c>
      <c r="S267" s="28">
        <v>23991.756944444445</v>
      </c>
      <c r="T267" s="28">
        <v>23991.811244444445</v>
      </c>
      <c r="U267" s="27" t="s">
        <v>289</v>
      </c>
      <c r="V267" s="27">
        <v>1</v>
      </c>
      <c r="W267" s="27" t="s">
        <v>319</v>
      </c>
      <c r="X267" s="27">
        <v>2169.8999999999996</v>
      </c>
      <c r="Y267" s="27" t="s">
        <v>290</v>
      </c>
      <c r="Z267" s="27" t="s">
        <v>291</v>
      </c>
      <c r="AA267" s="12">
        <v>1</v>
      </c>
    </row>
    <row r="268" spans="1:27" ht="15" customHeight="1" x14ac:dyDescent="0.25">
      <c r="A268" s="21" t="s">
        <v>593</v>
      </c>
      <c r="B268" s="21" t="s">
        <v>594</v>
      </c>
      <c r="C268" s="22">
        <v>37.249855803273398</v>
      </c>
      <c r="D268" s="22">
        <v>-116.347774000847</v>
      </c>
      <c r="E268" s="23">
        <v>6839</v>
      </c>
      <c r="F268" s="23">
        <v>2273</v>
      </c>
      <c r="G268" s="23" t="s">
        <v>444</v>
      </c>
      <c r="H268" s="23">
        <v>4615</v>
      </c>
      <c r="I268" s="24">
        <f t="shared" si="16"/>
        <v>2224</v>
      </c>
      <c r="J268" s="25">
        <v>3929</v>
      </c>
      <c r="K268" s="25">
        <v>3771</v>
      </c>
      <c r="L268" s="26">
        <f t="shared" si="17"/>
        <v>2910</v>
      </c>
      <c r="M268" s="26">
        <f t="shared" si="18"/>
        <v>3068</v>
      </c>
      <c r="N268" s="27" t="s">
        <v>645</v>
      </c>
      <c r="O268" s="27" t="s">
        <v>646</v>
      </c>
      <c r="P268" s="27">
        <v>6862</v>
      </c>
      <c r="Q268" s="26">
        <f t="shared" si="19"/>
        <v>6862</v>
      </c>
      <c r="R268" s="26">
        <v>7050</v>
      </c>
      <c r="S268" s="28">
        <v>23991.951388888891</v>
      </c>
      <c r="T268" s="28">
        <v>23992.012088888892</v>
      </c>
      <c r="U268" s="27" t="s">
        <v>289</v>
      </c>
      <c r="V268" s="27">
        <v>0.2</v>
      </c>
      <c r="W268" s="27" t="s">
        <v>319</v>
      </c>
      <c r="X268" s="27">
        <v>2244.4999999999995</v>
      </c>
      <c r="Y268" s="27" t="s">
        <v>290</v>
      </c>
      <c r="Z268" s="27" t="s">
        <v>291</v>
      </c>
      <c r="AA268" s="12">
        <v>0.2</v>
      </c>
    </row>
    <row r="269" spans="1:27" ht="15" customHeight="1" x14ac:dyDescent="0.25">
      <c r="A269" s="21" t="s">
        <v>593</v>
      </c>
      <c r="B269" s="21" t="s">
        <v>594</v>
      </c>
      <c r="C269" s="22">
        <v>37.249855803273398</v>
      </c>
      <c r="D269" s="22">
        <v>-116.347774000847</v>
      </c>
      <c r="E269" s="23">
        <v>6839</v>
      </c>
      <c r="F269" s="23">
        <v>2273</v>
      </c>
      <c r="G269" s="23" t="s">
        <v>444</v>
      </c>
      <c r="H269" s="23">
        <v>4615</v>
      </c>
      <c r="I269" s="24">
        <f t="shared" si="16"/>
        <v>2224</v>
      </c>
      <c r="J269" s="25">
        <v>3929</v>
      </c>
      <c r="K269" s="25">
        <v>3771</v>
      </c>
      <c r="L269" s="26">
        <f t="shared" si="17"/>
        <v>2910</v>
      </c>
      <c r="M269" s="26">
        <f t="shared" si="18"/>
        <v>3068</v>
      </c>
      <c r="N269" s="27" t="s">
        <v>647</v>
      </c>
      <c r="O269" s="27" t="s">
        <v>648</v>
      </c>
      <c r="P269" s="27">
        <v>7026</v>
      </c>
      <c r="Q269" s="26">
        <f t="shared" si="19"/>
        <v>7026</v>
      </c>
      <c r="R269" s="26">
        <v>7214</v>
      </c>
      <c r="S269" s="28">
        <v>23992.041666666668</v>
      </c>
      <c r="T269" s="28">
        <v>23992.106866666669</v>
      </c>
      <c r="U269" s="27" t="s">
        <v>289</v>
      </c>
      <c r="V269" s="27">
        <v>6.0000000000000005E-2</v>
      </c>
      <c r="W269" s="27" t="s">
        <v>319</v>
      </c>
      <c r="X269" s="27">
        <v>2257.8999999999996</v>
      </c>
      <c r="Y269" s="27" t="s">
        <v>290</v>
      </c>
      <c r="Z269" s="27" t="s">
        <v>291</v>
      </c>
      <c r="AA269" s="12">
        <v>6.0000000000000005E-2</v>
      </c>
    </row>
    <row r="270" spans="1:27" ht="15" customHeight="1" x14ac:dyDescent="0.25">
      <c r="A270" s="21" t="s">
        <v>593</v>
      </c>
      <c r="B270" s="21" t="s">
        <v>594</v>
      </c>
      <c r="C270" s="22">
        <v>37.249855803273398</v>
      </c>
      <c r="D270" s="22">
        <v>-116.347774000847</v>
      </c>
      <c r="E270" s="23">
        <v>6839</v>
      </c>
      <c r="F270" s="23">
        <v>2273</v>
      </c>
      <c r="G270" s="23" t="s">
        <v>444</v>
      </c>
      <c r="H270" s="23">
        <v>4615</v>
      </c>
      <c r="I270" s="24">
        <f t="shared" si="16"/>
        <v>2224</v>
      </c>
      <c r="J270" s="25">
        <v>3929</v>
      </c>
      <c r="K270" s="25">
        <v>3771</v>
      </c>
      <c r="L270" s="26">
        <f t="shared" si="17"/>
        <v>2910</v>
      </c>
      <c r="M270" s="26">
        <f t="shared" si="18"/>
        <v>3068</v>
      </c>
      <c r="N270" s="27" t="s">
        <v>649</v>
      </c>
      <c r="O270" s="27" t="s">
        <v>650</v>
      </c>
      <c r="P270" s="27">
        <v>7218</v>
      </c>
      <c r="Q270" s="26">
        <f t="shared" si="19"/>
        <v>7218</v>
      </c>
      <c r="R270" s="26">
        <v>8000</v>
      </c>
      <c r="S270" s="28">
        <v>23992.066666666666</v>
      </c>
      <c r="T270" s="28">
        <v>23992.167166666666</v>
      </c>
      <c r="U270" s="27" t="s">
        <v>289</v>
      </c>
      <c r="V270" s="27">
        <v>1.4E-2</v>
      </c>
      <c r="W270" s="27" t="s">
        <v>319</v>
      </c>
      <c r="X270" s="27">
        <v>2255.2999999999997</v>
      </c>
      <c r="Y270" s="27" t="s">
        <v>290</v>
      </c>
      <c r="Z270" s="27" t="s">
        <v>291</v>
      </c>
      <c r="AA270" s="12">
        <v>1.4000000000000002E-2</v>
      </c>
    </row>
    <row r="271" spans="1:27" ht="15" customHeight="1" x14ac:dyDescent="0.25">
      <c r="A271" s="21" t="s">
        <v>651</v>
      </c>
      <c r="B271" s="21" t="s">
        <v>87</v>
      </c>
      <c r="C271" s="22">
        <v>37.2476554541295</v>
      </c>
      <c r="D271" s="22">
        <v>-116.481067426016</v>
      </c>
      <c r="E271" s="23">
        <v>6253</v>
      </c>
      <c r="F271" s="23">
        <v>1761</v>
      </c>
      <c r="G271" s="23" t="s">
        <v>281</v>
      </c>
      <c r="H271" s="23">
        <v>4179</v>
      </c>
      <c r="I271" s="24">
        <f t="shared" si="16"/>
        <v>2074</v>
      </c>
      <c r="J271" s="25">
        <v>3806</v>
      </c>
      <c r="K271" s="25">
        <v>1761</v>
      </c>
      <c r="L271" s="26">
        <f t="shared" si="17"/>
        <v>2447</v>
      </c>
      <c r="M271" s="26">
        <f t="shared" si="18"/>
        <v>4492</v>
      </c>
      <c r="N271" s="27" t="s">
        <v>651</v>
      </c>
      <c r="O271" s="27" t="s">
        <v>87</v>
      </c>
      <c r="P271" s="27">
        <v>2447</v>
      </c>
      <c r="Q271" s="26">
        <f t="shared" si="19"/>
        <v>2447</v>
      </c>
      <c r="R271" s="26">
        <v>4492</v>
      </c>
      <c r="S271" s="28">
        <v>24330.246527777777</v>
      </c>
      <c r="T271" s="28">
        <v>24331.669444444444</v>
      </c>
      <c r="U271" s="27" t="s">
        <v>282</v>
      </c>
      <c r="V271" s="27">
        <v>3000</v>
      </c>
      <c r="W271" s="27" t="s">
        <v>283</v>
      </c>
      <c r="X271" s="27">
        <v>185</v>
      </c>
      <c r="Y271" s="27" t="s">
        <v>284</v>
      </c>
      <c r="Z271" s="27" t="s">
        <v>285</v>
      </c>
      <c r="AA271" s="29" t="s">
        <v>286</v>
      </c>
    </row>
    <row r="272" spans="1:27" ht="15" customHeight="1" x14ac:dyDescent="0.25">
      <c r="A272" s="21" t="s">
        <v>651</v>
      </c>
      <c r="B272" s="21" t="s">
        <v>87</v>
      </c>
      <c r="C272" s="22">
        <v>37.2476554541295</v>
      </c>
      <c r="D272" s="22">
        <v>-116.481067426016</v>
      </c>
      <c r="E272" s="23">
        <v>6253</v>
      </c>
      <c r="F272" s="23">
        <v>1761</v>
      </c>
      <c r="G272" s="23" t="s">
        <v>281</v>
      </c>
      <c r="H272" s="23">
        <v>4179</v>
      </c>
      <c r="I272" s="24">
        <f t="shared" si="16"/>
        <v>2074</v>
      </c>
      <c r="J272" s="25">
        <v>3806</v>
      </c>
      <c r="K272" s="25">
        <v>1761</v>
      </c>
      <c r="L272" s="26">
        <f t="shared" si="17"/>
        <v>2447</v>
      </c>
      <c r="M272" s="26">
        <f t="shared" si="18"/>
        <v>4492</v>
      </c>
      <c r="N272" s="27" t="s">
        <v>652</v>
      </c>
      <c r="O272" s="27" t="s">
        <v>653</v>
      </c>
      <c r="P272" s="27">
        <v>2446</v>
      </c>
      <c r="Q272" s="26">
        <f t="shared" si="19"/>
        <v>2446</v>
      </c>
      <c r="R272" s="26">
        <v>2626</v>
      </c>
      <c r="S272" s="28">
        <v>23607.601388888888</v>
      </c>
      <c r="T272" s="28">
        <v>23607.731788888887</v>
      </c>
      <c r="U272" s="27" t="s">
        <v>289</v>
      </c>
      <c r="V272" s="27">
        <v>1.1000000000000001</v>
      </c>
      <c r="W272" s="27" t="s">
        <v>319</v>
      </c>
      <c r="X272" s="27">
        <v>1164</v>
      </c>
      <c r="Y272" s="27" t="s">
        <v>290</v>
      </c>
      <c r="Z272" s="27" t="s">
        <v>291</v>
      </c>
      <c r="AA272" s="12">
        <v>1.1000000000000001</v>
      </c>
    </row>
    <row r="273" spans="1:27" ht="15" customHeight="1" x14ac:dyDescent="0.25">
      <c r="A273" s="21" t="s">
        <v>654</v>
      </c>
      <c r="B273" s="21" t="s">
        <v>655</v>
      </c>
      <c r="C273" s="22">
        <v>37.2476554541295</v>
      </c>
      <c r="D273" s="22">
        <v>-116.481067426016</v>
      </c>
      <c r="E273" s="23">
        <v>6253</v>
      </c>
      <c r="F273" s="23">
        <v>1761</v>
      </c>
      <c r="G273" s="23" t="s">
        <v>281</v>
      </c>
      <c r="H273" s="23">
        <v>4175</v>
      </c>
      <c r="I273" s="24">
        <f t="shared" si="16"/>
        <v>2078</v>
      </c>
      <c r="J273" s="25">
        <v>3675</v>
      </c>
      <c r="K273" s="25">
        <v>3477</v>
      </c>
      <c r="L273" s="26">
        <f t="shared" si="17"/>
        <v>2578</v>
      </c>
      <c r="M273" s="26">
        <f t="shared" si="18"/>
        <v>2776</v>
      </c>
      <c r="N273" s="27" t="s">
        <v>654</v>
      </c>
      <c r="O273" s="27" t="s">
        <v>655</v>
      </c>
      <c r="P273" s="27">
        <v>2578</v>
      </c>
      <c r="Q273" s="26">
        <f t="shared" si="19"/>
        <v>2578</v>
      </c>
      <c r="R273" s="26">
        <v>2776</v>
      </c>
      <c r="S273" s="28">
        <v>23607.75</v>
      </c>
      <c r="T273" s="28">
        <v>23607.763999999999</v>
      </c>
      <c r="U273" s="27" t="s">
        <v>289</v>
      </c>
      <c r="V273" s="27">
        <v>13</v>
      </c>
      <c r="W273" s="27" t="s">
        <v>305</v>
      </c>
      <c r="X273" s="27">
        <v>1157</v>
      </c>
      <c r="Y273" s="27" t="s">
        <v>290</v>
      </c>
      <c r="Z273" s="27" t="s">
        <v>291</v>
      </c>
      <c r="AA273" s="12">
        <v>1461.8</v>
      </c>
    </row>
    <row r="274" spans="1:27" ht="15" customHeight="1" x14ac:dyDescent="0.25">
      <c r="A274" s="21" t="s">
        <v>656</v>
      </c>
      <c r="B274" s="21" t="s">
        <v>657</v>
      </c>
      <c r="C274" s="22">
        <v>37.2476554541295</v>
      </c>
      <c r="D274" s="22">
        <v>-116.481067426016</v>
      </c>
      <c r="E274" s="23">
        <v>6253</v>
      </c>
      <c r="F274" s="23">
        <v>1761</v>
      </c>
      <c r="G274" s="23" t="s">
        <v>318</v>
      </c>
      <c r="H274" s="23">
        <v>4186</v>
      </c>
      <c r="I274" s="24">
        <f t="shared" si="16"/>
        <v>2067</v>
      </c>
      <c r="J274" s="25">
        <v>3179</v>
      </c>
      <c r="K274" s="25">
        <v>2981</v>
      </c>
      <c r="L274" s="26">
        <f t="shared" si="17"/>
        <v>3074</v>
      </c>
      <c r="M274" s="26">
        <f t="shared" si="18"/>
        <v>3272</v>
      </c>
      <c r="N274" s="27" t="s">
        <v>656</v>
      </c>
      <c r="O274" s="27" t="s">
        <v>657</v>
      </c>
      <c r="P274" s="27">
        <v>3074</v>
      </c>
      <c r="Q274" s="26">
        <f t="shared" si="19"/>
        <v>3074</v>
      </c>
      <c r="R274" s="26">
        <v>3272</v>
      </c>
      <c r="S274" s="28">
        <v>23608.193055555555</v>
      </c>
      <c r="T274" s="28">
        <v>23608.233055555556</v>
      </c>
      <c r="U274" s="27" t="s">
        <v>289</v>
      </c>
      <c r="V274" s="27">
        <v>5</v>
      </c>
      <c r="W274" s="27" t="s">
        <v>283</v>
      </c>
      <c r="X274" s="27">
        <v>537</v>
      </c>
      <c r="Y274" s="27" t="s">
        <v>290</v>
      </c>
      <c r="Z274" s="27" t="s">
        <v>291</v>
      </c>
      <c r="AA274" s="12">
        <v>5</v>
      </c>
    </row>
    <row r="275" spans="1:27" ht="15" customHeight="1" x14ac:dyDescent="0.25">
      <c r="A275" s="21" t="s">
        <v>651</v>
      </c>
      <c r="B275" s="21" t="s">
        <v>87</v>
      </c>
      <c r="C275" s="22">
        <v>37.2476554541295</v>
      </c>
      <c r="D275" s="22">
        <v>-116.481067426016</v>
      </c>
      <c r="E275" s="23">
        <v>6253</v>
      </c>
      <c r="F275" s="23">
        <v>1761</v>
      </c>
      <c r="G275" s="23" t="s">
        <v>281</v>
      </c>
      <c r="H275" s="23">
        <v>4179</v>
      </c>
      <c r="I275" s="24">
        <f t="shared" si="16"/>
        <v>2074</v>
      </c>
      <c r="J275" s="25">
        <v>3806</v>
      </c>
      <c r="K275" s="25">
        <v>1761</v>
      </c>
      <c r="L275" s="26">
        <f t="shared" si="17"/>
        <v>2447</v>
      </c>
      <c r="M275" s="26">
        <f t="shared" si="18"/>
        <v>4492</v>
      </c>
      <c r="N275" s="27" t="s">
        <v>658</v>
      </c>
      <c r="O275" s="27" t="s">
        <v>659</v>
      </c>
      <c r="P275" s="27">
        <v>3273</v>
      </c>
      <c r="Q275" s="26">
        <f t="shared" si="19"/>
        <v>3273</v>
      </c>
      <c r="R275" s="26">
        <v>3471</v>
      </c>
      <c r="S275" s="28">
        <v>23608.322222222221</v>
      </c>
      <c r="T275" s="28">
        <v>23608.334022222221</v>
      </c>
      <c r="U275" s="27" t="s">
        <v>289</v>
      </c>
      <c r="V275" s="27">
        <v>40</v>
      </c>
      <c r="W275" s="27" t="s">
        <v>305</v>
      </c>
      <c r="X275" s="27">
        <v>1207</v>
      </c>
      <c r="Y275" s="27" t="s">
        <v>290</v>
      </c>
      <c r="Z275" s="27" t="s">
        <v>291</v>
      </c>
      <c r="AA275" s="12">
        <v>1488.8</v>
      </c>
    </row>
    <row r="276" spans="1:27" ht="15" customHeight="1" x14ac:dyDescent="0.25">
      <c r="A276" s="21" t="s">
        <v>651</v>
      </c>
      <c r="B276" s="21" t="s">
        <v>87</v>
      </c>
      <c r="C276" s="22">
        <v>37.2476554541295</v>
      </c>
      <c r="D276" s="22">
        <v>-116.481067426016</v>
      </c>
      <c r="E276" s="23">
        <v>6253</v>
      </c>
      <c r="F276" s="23">
        <v>1761</v>
      </c>
      <c r="G276" s="23" t="s">
        <v>281</v>
      </c>
      <c r="H276" s="23">
        <v>4179</v>
      </c>
      <c r="I276" s="24">
        <f t="shared" si="16"/>
        <v>2074</v>
      </c>
      <c r="J276" s="25">
        <v>3806</v>
      </c>
      <c r="K276" s="25">
        <v>1761</v>
      </c>
      <c r="L276" s="26">
        <f t="shared" si="17"/>
        <v>2447</v>
      </c>
      <c r="M276" s="26">
        <f t="shared" si="18"/>
        <v>4492</v>
      </c>
      <c r="N276" s="27" t="s">
        <v>660</v>
      </c>
      <c r="O276" s="27" t="s">
        <v>661</v>
      </c>
      <c r="P276" s="27">
        <v>3486</v>
      </c>
      <c r="Q276" s="26">
        <f t="shared" si="19"/>
        <v>3486</v>
      </c>
      <c r="R276" s="26">
        <v>3684</v>
      </c>
      <c r="S276" s="28">
        <v>23608.448611111111</v>
      </c>
      <c r="T276" s="28">
        <v>23608.553411111112</v>
      </c>
      <c r="U276" s="27" t="s">
        <v>289</v>
      </c>
      <c r="V276" s="27">
        <v>1.3</v>
      </c>
      <c r="W276" s="27" t="s">
        <v>319</v>
      </c>
      <c r="X276" s="27">
        <v>1091</v>
      </c>
      <c r="Y276" s="27" t="s">
        <v>290</v>
      </c>
      <c r="Z276" s="27" t="s">
        <v>291</v>
      </c>
      <c r="AA276" s="12">
        <v>1.3</v>
      </c>
    </row>
    <row r="277" spans="1:27" ht="15" customHeight="1" x14ac:dyDescent="0.25">
      <c r="A277" s="21" t="s">
        <v>651</v>
      </c>
      <c r="B277" s="21" t="s">
        <v>87</v>
      </c>
      <c r="C277" s="22">
        <v>37.2476554541295</v>
      </c>
      <c r="D277" s="22">
        <v>-116.481067426016</v>
      </c>
      <c r="E277" s="23">
        <v>6253</v>
      </c>
      <c r="F277" s="23">
        <v>1761</v>
      </c>
      <c r="G277" s="23" t="s">
        <v>281</v>
      </c>
      <c r="H277" s="23">
        <v>4179</v>
      </c>
      <c r="I277" s="24">
        <f t="shared" si="16"/>
        <v>2074</v>
      </c>
      <c r="J277" s="25">
        <v>3806</v>
      </c>
      <c r="K277" s="25">
        <v>1761</v>
      </c>
      <c r="L277" s="26">
        <f t="shared" si="17"/>
        <v>2447</v>
      </c>
      <c r="M277" s="26">
        <f t="shared" si="18"/>
        <v>4492</v>
      </c>
      <c r="N277" s="27" t="s">
        <v>662</v>
      </c>
      <c r="O277" s="27" t="s">
        <v>663</v>
      </c>
      <c r="P277" s="27">
        <v>3826</v>
      </c>
      <c r="Q277" s="26">
        <f t="shared" si="19"/>
        <v>3826</v>
      </c>
      <c r="R277" s="26">
        <v>4024</v>
      </c>
      <c r="S277" s="28">
        <v>23608.625</v>
      </c>
      <c r="T277" s="28">
        <v>23608.693299999999</v>
      </c>
      <c r="U277" s="27" t="s">
        <v>289</v>
      </c>
      <c r="V277" s="27">
        <v>3</v>
      </c>
      <c r="W277" s="27" t="s">
        <v>319</v>
      </c>
      <c r="X277" s="27">
        <v>1164</v>
      </c>
      <c r="Y277" s="27" t="s">
        <v>290</v>
      </c>
      <c r="Z277" s="27" t="s">
        <v>291</v>
      </c>
      <c r="AA277" s="12">
        <v>3</v>
      </c>
    </row>
    <row r="278" spans="1:27" ht="15" customHeight="1" x14ac:dyDescent="0.25">
      <c r="A278" s="21" t="s">
        <v>664</v>
      </c>
      <c r="B278" s="21" t="s">
        <v>665</v>
      </c>
      <c r="C278" s="22">
        <v>37.247655000000002</v>
      </c>
      <c r="D278" s="22">
        <v>-116.481067</v>
      </c>
      <c r="E278" s="23">
        <v>6253</v>
      </c>
      <c r="F278" s="23">
        <v>1761</v>
      </c>
      <c r="G278" s="23" t="s">
        <v>459</v>
      </c>
      <c r="H278" s="23">
        <v>4250</v>
      </c>
      <c r="I278" s="24">
        <f t="shared" si="16"/>
        <v>2003</v>
      </c>
      <c r="J278" s="25">
        <v>2135</v>
      </c>
      <c r="K278" s="25">
        <v>1937</v>
      </c>
      <c r="L278" s="26">
        <f t="shared" si="17"/>
        <v>4118</v>
      </c>
      <c r="M278" s="26">
        <f t="shared" si="18"/>
        <v>4316</v>
      </c>
      <c r="N278" s="27" t="s">
        <v>664</v>
      </c>
      <c r="O278" s="27" t="s">
        <v>665</v>
      </c>
      <c r="P278" s="27">
        <v>4118</v>
      </c>
      <c r="Q278" s="26">
        <f t="shared" si="19"/>
        <v>4118</v>
      </c>
      <c r="R278" s="26">
        <v>4316</v>
      </c>
      <c r="S278" s="28">
        <v>23608.75</v>
      </c>
      <c r="T278" s="28">
        <v>23608.7605</v>
      </c>
      <c r="U278" s="27" t="s">
        <v>289</v>
      </c>
      <c r="V278" s="27">
        <v>19</v>
      </c>
      <c r="W278" s="27" t="s">
        <v>319</v>
      </c>
      <c r="X278" s="27">
        <v>1539</v>
      </c>
      <c r="Y278" s="27" t="s">
        <v>290</v>
      </c>
      <c r="Z278" s="27" t="s">
        <v>291</v>
      </c>
      <c r="AA278" s="12">
        <v>19</v>
      </c>
    </row>
    <row r="279" spans="1:27" ht="15" customHeight="1" x14ac:dyDescent="0.25">
      <c r="A279" s="21" t="s">
        <v>651</v>
      </c>
      <c r="B279" s="21" t="s">
        <v>87</v>
      </c>
      <c r="C279" s="22">
        <v>37.2476554541295</v>
      </c>
      <c r="D279" s="22">
        <v>-116.481067426016</v>
      </c>
      <c r="E279" s="23">
        <v>6253</v>
      </c>
      <c r="F279" s="23">
        <v>1761</v>
      </c>
      <c r="G279" s="23" t="s">
        <v>281</v>
      </c>
      <c r="H279" s="23">
        <v>4179</v>
      </c>
      <c r="I279" s="24">
        <f t="shared" si="16"/>
        <v>2074</v>
      </c>
      <c r="J279" s="25">
        <v>3806</v>
      </c>
      <c r="K279" s="25">
        <v>1761</v>
      </c>
      <c r="L279" s="26">
        <f t="shared" si="17"/>
        <v>2447</v>
      </c>
      <c r="M279" s="26">
        <f t="shared" si="18"/>
        <v>4492</v>
      </c>
      <c r="N279" s="27" t="s">
        <v>666</v>
      </c>
      <c r="O279" s="27" t="s">
        <v>667</v>
      </c>
      <c r="P279" s="27">
        <v>4265</v>
      </c>
      <c r="Q279" s="26">
        <f t="shared" si="19"/>
        <v>4265</v>
      </c>
      <c r="R279" s="26">
        <v>4463</v>
      </c>
      <c r="S279" s="28">
        <v>23608.854166666668</v>
      </c>
      <c r="T279" s="28">
        <v>23608.864166666666</v>
      </c>
      <c r="U279" s="27" t="s">
        <v>289</v>
      </c>
      <c r="V279" s="27">
        <v>20</v>
      </c>
      <c r="W279" s="27" t="s">
        <v>305</v>
      </c>
      <c r="X279" s="27">
        <v>901</v>
      </c>
      <c r="Y279" s="27" t="s">
        <v>290</v>
      </c>
      <c r="Z279" s="27" t="s">
        <v>291</v>
      </c>
      <c r="AA279" s="12">
        <v>20</v>
      </c>
    </row>
    <row r="280" spans="1:27" ht="15" customHeight="1" x14ac:dyDescent="0.25">
      <c r="A280" s="21" t="s">
        <v>668</v>
      </c>
      <c r="B280" s="21" t="s">
        <v>669</v>
      </c>
      <c r="C280" s="22">
        <v>37.317011523938802</v>
      </c>
      <c r="D280" s="22">
        <v>-116.457931427285</v>
      </c>
      <c r="E280" s="23">
        <v>6297</v>
      </c>
      <c r="F280" s="23">
        <v>-98</v>
      </c>
      <c r="G280" s="23" t="s">
        <v>281</v>
      </c>
      <c r="H280" s="23">
        <v>4465</v>
      </c>
      <c r="I280" s="24">
        <f t="shared" si="16"/>
        <v>1832</v>
      </c>
      <c r="J280" s="25">
        <v>4797</v>
      </c>
      <c r="K280" s="25">
        <v>3531</v>
      </c>
      <c r="L280" s="26">
        <f t="shared" si="17"/>
        <v>1500</v>
      </c>
      <c r="M280" s="26">
        <f t="shared" si="18"/>
        <v>2766</v>
      </c>
      <c r="N280" s="27" t="s">
        <v>668</v>
      </c>
      <c r="O280" s="27" t="s">
        <v>669</v>
      </c>
      <c r="P280" s="27">
        <v>1500</v>
      </c>
      <c r="Q280" s="26">
        <f t="shared" si="19"/>
        <v>1832</v>
      </c>
      <c r="R280" s="26">
        <v>2766</v>
      </c>
      <c r="S280" s="28">
        <v>23537.379166666666</v>
      </c>
      <c r="T280" s="28">
        <v>23537.380466666666</v>
      </c>
      <c r="U280" s="27" t="s">
        <v>289</v>
      </c>
      <c r="V280" s="27">
        <v>60</v>
      </c>
      <c r="W280" s="27" t="s">
        <v>305</v>
      </c>
      <c r="X280" s="27">
        <v>2.0999999999999091</v>
      </c>
      <c r="Y280" s="27" t="s">
        <v>290</v>
      </c>
      <c r="Z280" s="27" t="s">
        <v>291</v>
      </c>
      <c r="AA280" s="12">
        <v>785.63843586501571</v>
      </c>
    </row>
    <row r="281" spans="1:27" ht="15" customHeight="1" x14ac:dyDescent="0.25">
      <c r="A281" s="21" t="s">
        <v>670</v>
      </c>
      <c r="B281" s="21" t="s">
        <v>671</v>
      </c>
      <c r="C281" s="22">
        <v>37.317011523938802</v>
      </c>
      <c r="D281" s="22">
        <v>-116.457931427285</v>
      </c>
      <c r="E281" s="23">
        <v>6297</v>
      </c>
      <c r="F281" s="23">
        <v>-98</v>
      </c>
      <c r="G281" s="23" t="s">
        <v>281</v>
      </c>
      <c r="H281" s="23">
        <v>4480</v>
      </c>
      <c r="I281" s="24">
        <f t="shared" si="16"/>
        <v>1817</v>
      </c>
      <c r="J281" s="25">
        <v>4797</v>
      </c>
      <c r="K281" s="25">
        <v>-98</v>
      </c>
      <c r="L281" s="26">
        <f t="shared" si="17"/>
        <v>1500</v>
      </c>
      <c r="M281" s="26">
        <f t="shared" si="18"/>
        <v>6395</v>
      </c>
      <c r="N281" s="27" t="s">
        <v>670</v>
      </c>
      <c r="O281" s="27" t="s">
        <v>671</v>
      </c>
      <c r="P281" s="27">
        <v>1500</v>
      </c>
      <c r="Q281" s="26">
        <f t="shared" si="19"/>
        <v>1817</v>
      </c>
      <c r="R281" s="26">
        <v>6395</v>
      </c>
      <c r="S281" s="28">
        <v>23532.59513888889</v>
      </c>
      <c r="T281" s="28">
        <v>23533.754166666666</v>
      </c>
      <c r="U281" s="27" t="s">
        <v>282</v>
      </c>
      <c r="V281" s="27">
        <v>940</v>
      </c>
      <c r="W281" s="27" t="s">
        <v>283</v>
      </c>
      <c r="X281" s="27">
        <v>88</v>
      </c>
      <c r="Y281" s="27" t="s">
        <v>284</v>
      </c>
      <c r="Z281" s="27" t="s">
        <v>285</v>
      </c>
      <c r="AA281" s="29" t="s">
        <v>286</v>
      </c>
    </row>
    <row r="282" spans="1:27" ht="15" customHeight="1" x14ac:dyDescent="0.25">
      <c r="A282" s="21" t="s">
        <v>672</v>
      </c>
      <c r="B282" s="21" t="s">
        <v>673</v>
      </c>
      <c r="C282" s="22">
        <v>37.317011523938802</v>
      </c>
      <c r="D282" s="22">
        <v>-116.457931427285</v>
      </c>
      <c r="E282" s="23">
        <v>6297</v>
      </c>
      <c r="F282" s="23">
        <v>-98</v>
      </c>
      <c r="G282" s="23" t="s">
        <v>318</v>
      </c>
      <c r="H282" s="23">
        <v>4468</v>
      </c>
      <c r="I282" s="24">
        <f t="shared" si="16"/>
        <v>1829</v>
      </c>
      <c r="J282" s="25">
        <v>3523</v>
      </c>
      <c r="K282" s="25">
        <v>3325</v>
      </c>
      <c r="L282" s="26">
        <f t="shared" si="17"/>
        <v>2774</v>
      </c>
      <c r="M282" s="26">
        <f t="shared" si="18"/>
        <v>2972</v>
      </c>
      <c r="N282" s="27" t="s">
        <v>672</v>
      </c>
      <c r="O282" s="27" t="s">
        <v>673</v>
      </c>
      <c r="P282" s="27">
        <v>2774</v>
      </c>
      <c r="Q282" s="26">
        <f t="shared" si="19"/>
        <v>2774</v>
      </c>
      <c r="R282" s="26">
        <v>2972</v>
      </c>
      <c r="S282" s="28">
        <v>23536.500694444443</v>
      </c>
      <c r="T282" s="28">
        <v>23536.509694444441</v>
      </c>
      <c r="U282" s="27" t="s">
        <v>289</v>
      </c>
      <c r="V282" s="27">
        <v>13</v>
      </c>
      <c r="W282" s="27" t="s">
        <v>283</v>
      </c>
      <c r="X282" s="27">
        <v>1167.8</v>
      </c>
      <c r="Y282" s="27" t="s">
        <v>290</v>
      </c>
      <c r="Z282" s="27" t="s">
        <v>291</v>
      </c>
      <c r="AA282" s="12">
        <v>13.000000000000002</v>
      </c>
    </row>
    <row r="283" spans="1:27" ht="15" customHeight="1" x14ac:dyDescent="0.25">
      <c r="A283" s="21" t="s">
        <v>670</v>
      </c>
      <c r="B283" s="21" t="s">
        <v>671</v>
      </c>
      <c r="C283" s="22">
        <v>37.317011523938802</v>
      </c>
      <c r="D283" s="22">
        <v>-116.457931427285</v>
      </c>
      <c r="E283" s="23">
        <v>6297</v>
      </c>
      <c r="F283" s="23">
        <v>-98</v>
      </c>
      <c r="G283" s="23" t="s">
        <v>281</v>
      </c>
      <c r="H283" s="23">
        <v>4480</v>
      </c>
      <c r="I283" s="24">
        <f t="shared" si="16"/>
        <v>1817</v>
      </c>
      <c r="J283" s="25">
        <v>4797</v>
      </c>
      <c r="K283" s="25">
        <v>-98</v>
      </c>
      <c r="L283" s="26">
        <f t="shared" si="17"/>
        <v>1500</v>
      </c>
      <c r="M283" s="26">
        <f t="shared" si="18"/>
        <v>6395</v>
      </c>
      <c r="N283" s="27" t="s">
        <v>674</v>
      </c>
      <c r="O283" s="27" t="s">
        <v>675</v>
      </c>
      <c r="P283" s="27">
        <v>3074</v>
      </c>
      <c r="Q283" s="26">
        <f t="shared" si="19"/>
        <v>3074</v>
      </c>
      <c r="R283" s="26">
        <v>3272</v>
      </c>
      <c r="S283" s="28">
        <v>23537.625694444443</v>
      </c>
      <c r="T283" s="28">
        <v>23537.727694444442</v>
      </c>
      <c r="U283" s="27" t="s">
        <v>289</v>
      </c>
      <c r="V283" s="27">
        <v>1.8</v>
      </c>
      <c r="W283" s="27" t="s">
        <v>319</v>
      </c>
      <c r="X283" s="27">
        <v>987.7</v>
      </c>
      <c r="Y283" s="27" t="s">
        <v>290</v>
      </c>
      <c r="Z283" s="27" t="s">
        <v>291</v>
      </c>
      <c r="AA283" s="12">
        <v>1.7999999999999998</v>
      </c>
    </row>
    <row r="284" spans="1:27" ht="15" customHeight="1" x14ac:dyDescent="0.25">
      <c r="A284" s="21" t="s">
        <v>676</v>
      </c>
      <c r="B284" s="21" t="s">
        <v>677</v>
      </c>
      <c r="C284" s="22">
        <v>37.317011523938802</v>
      </c>
      <c r="D284" s="22">
        <v>-116.457931427285</v>
      </c>
      <c r="E284" s="23">
        <v>6297</v>
      </c>
      <c r="F284" s="23">
        <v>-98</v>
      </c>
      <c r="G284" s="23" t="s">
        <v>281</v>
      </c>
      <c r="H284" s="23">
        <v>4462</v>
      </c>
      <c r="I284" s="24">
        <f t="shared" si="16"/>
        <v>1835</v>
      </c>
      <c r="J284" s="25">
        <v>2817</v>
      </c>
      <c r="K284" s="25">
        <v>2619</v>
      </c>
      <c r="L284" s="26">
        <f t="shared" si="17"/>
        <v>3480</v>
      </c>
      <c r="M284" s="26">
        <f t="shared" si="18"/>
        <v>3678</v>
      </c>
      <c r="N284" s="27" t="s">
        <v>676</v>
      </c>
      <c r="O284" s="27" t="s">
        <v>677</v>
      </c>
      <c r="P284" s="27">
        <v>3480</v>
      </c>
      <c r="Q284" s="26">
        <f t="shared" si="19"/>
        <v>3480</v>
      </c>
      <c r="R284" s="26">
        <v>3678</v>
      </c>
      <c r="S284" s="28">
        <v>23539.50138888889</v>
      </c>
      <c r="T284" s="28">
        <v>23539.510388888888</v>
      </c>
      <c r="U284" s="27" t="s">
        <v>289</v>
      </c>
      <c r="V284" s="27">
        <v>20</v>
      </c>
      <c r="W284" s="27" t="s">
        <v>305</v>
      </c>
      <c r="X284" s="27">
        <v>957</v>
      </c>
      <c r="Y284" s="27" t="s">
        <v>290</v>
      </c>
      <c r="Z284" s="27" t="s">
        <v>291</v>
      </c>
      <c r="AA284" s="12">
        <v>130.23406413498429</v>
      </c>
    </row>
    <row r="285" spans="1:27" ht="15" customHeight="1" x14ac:dyDescent="0.25">
      <c r="A285" s="21" t="s">
        <v>678</v>
      </c>
      <c r="B285" s="21" t="s">
        <v>679</v>
      </c>
      <c r="C285" s="22">
        <v>37.317011523938802</v>
      </c>
      <c r="D285" s="22">
        <v>-116.457931427285</v>
      </c>
      <c r="E285" s="23">
        <v>6297</v>
      </c>
      <c r="F285" s="23">
        <v>-98</v>
      </c>
      <c r="G285" s="23" t="s">
        <v>281</v>
      </c>
      <c r="H285" s="23">
        <v>4468</v>
      </c>
      <c r="I285" s="24">
        <f t="shared" si="16"/>
        <v>1829</v>
      </c>
      <c r="J285" s="25">
        <v>2277</v>
      </c>
      <c r="K285" s="25">
        <v>2079</v>
      </c>
      <c r="L285" s="26">
        <f t="shared" si="17"/>
        <v>4020</v>
      </c>
      <c r="M285" s="26">
        <f t="shared" si="18"/>
        <v>4218</v>
      </c>
      <c r="N285" s="27" t="s">
        <v>678</v>
      </c>
      <c r="O285" s="27" t="s">
        <v>679</v>
      </c>
      <c r="P285" s="27">
        <v>4020</v>
      </c>
      <c r="Q285" s="26">
        <f t="shared" si="19"/>
        <v>4020</v>
      </c>
      <c r="R285" s="26">
        <v>4218</v>
      </c>
      <c r="S285" s="28">
        <v>23540.827083333334</v>
      </c>
      <c r="T285" s="28">
        <v>23540.869083333335</v>
      </c>
      <c r="U285" s="27" t="s">
        <v>289</v>
      </c>
      <c r="V285" s="27">
        <v>5</v>
      </c>
      <c r="W285" s="27" t="s">
        <v>283</v>
      </c>
      <c r="X285" s="27">
        <v>1444.9</v>
      </c>
      <c r="Y285" s="27" t="s">
        <v>290</v>
      </c>
      <c r="Z285" s="27" t="s">
        <v>291</v>
      </c>
      <c r="AA285" s="12">
        <v>5</v>
      </c>
    </row>
    <row r="286" spans="1:27" ht="15" customHeight="1" x14ac:dyDescent="0.25">
      <c r="A286" s="21" t="s">
        <v>670</v>
      </c>
      <c r="B286" s="21" t="s">
        <v>671</v>
      </c>
      <c r="C286" s="22">
        <v>37.317011523938802</v>
      </c>
      <c r="D286" s="22">
        <v>-116.457931427285</v>
      </c>
      <c r="E286" s="23">
        <v>6297</v>
      </c>
      <c r="F286" s="23">
        <v>-98</v>
      </c>
      <c r="G286" s="23" t="s">
        <v>281</v>
      </c>
      <c r="H286" s="23">
        <v>4480</v>
      </c>
      <c r="I286" s="24">
        <f t="shared" si="16"/>
        <v>1817</v>
      </c>
      <c r="J286" s="25">
        <v>4797</v>
      </c>
      <c r="K286" s="25">
        <v>-98</v>
      </c>
      <c r="L286" s="26">
        <f t="shared" si="17"/>
        <v>1500</v>
      </c>
      <c r="M286" s="26">
        <f t="shared" si="18"/>
        <v>6395</v>
      </c>
      <c r="N286" s="27" t="s">
        <v>680</v>
      </c>
      <c r="O286" s="27" t="s">
        <v>681</v>
      </c>
      <c r="P286" s="27">
        <v>4238</v>
      </c>
      <c r="Q286" s="26">
        <f t="shared" si="19"/>
        <v>4238</v>
      </c>
      <c r="R286" s="26">
        <v>4436</v>
      </c>
      <c r="S286" s="28">
        <v>23541.254861111112</v>
      </c>
      <c r="T286" s="28">
        <v>23541.339861111112</v>
      </c>
      <c r="U286" s="27" t="s">
        <v>289</v>
      </c>
      <c r="V286" s="27">
        <v>2</v>
      </c>
      <c r="W286" s="27" t="s">
        <v>319</v>
      </c>
      <c r="X286" s="27">
        <v>1184.2</v>
      </c>
      <c r="Y286" s="27" t="s">
        <v>290</v>
      </c>
      <c r="Z286" s="27" t="s">
        <v>291</v>
      </c>
      <c r="AA286" s="12">
        <v>2</v>
      </c>
    </row>
    <row r="287" spans="1:27" ht="15" customHeight="1" x14ac:dyDescent="0.25">
      <c r="A287" s="21" t="s">
        <v>670</v>
      </c>
      <c r="B287" s="21" t="s">
        <v>671</v>
      </c>
      <c r="C287" s="22">
        <v>37.317011523938802</v>
      </c>
      <c r="D287" s="22">
        <v>-116.457931427285</v>
      </c>
      <c r="E287" s="23">
        <v>6297</v>
      </c>
      <c r="F287" s="23">
        <v>-98</v>
      </c>
      <c r="G287" s="23" t="s">
        <v>281</v>
      </c>
      <c r="H287" s="23">
        <v>4480</v>
      </c>
      <c r="I287" s="24">
        <f t="shared" si="16"/>
        <v>1817</v>
      </c>
      <c r="J287" s="25">
        <v>4797</v>
      </c>
      <c r="K287" s="25">
        <v>-98</v>
      </c>
      <c r="L287" s="26">
        <f t="shared" si="17"/>
        <v>1500</v>
      </c>
      <c r="M287" s="26">
        <f t="shared" si="18"/>
        <v>6395</v>
      </c>
      <c r="N287" s="27" t="s">
        <v>682</v>
      </c>
      <c r="O287" s="27" t="s">
        <v>683</v>
      </c>
      <c r="P287" s="27">
        <v>4338</v>
      </c>
      <c r="Q287" s="26">
        <f t="shared" si="19"/>
        <v>4338</v>
      </c>
      <c r="R287" s="26">
        <v>4536</v>
      </c>
      <c r="S287" s="28">
        <v>23541.395833333332</v>
      </c>
      <c r="T287" s="28">
        <v>23541.478833333331</v>
      </c>
      <c r="U287" s="27" t="s">
        <v>289</v>
      </c>
      <c r="V287" s="27">
        <v>1.4000000000000001</v>
      </c>
      <c r="W287" s="27" t="s">
        <v>319</v>
      </c>
      <c r="X287" s="27">
        <v>1493.6000000000004</v>
      </c>
      <c r="Y287" s="27" t="s">
        <v>290</v>
      </c>
      <c r="Z287" s="27" t="s">
        <v>291</v>
      </c>
      <c r="AA287" s="12">
        <v>1.4000000000000001</v>
      </c>
    </row>
    <row r="288" spans="1:27" ht="15" customHeight="1" x14ac:dyDescent="0.25">
      <c r="A288" s="21" t="s">
        <v>684</v>
      </c>
      <c r="B288" s="21" t="s">
        <v>685</v>
      </c>
      <c r="C288" s="22">
        <v>37.317011523938802</v>
      </c>
      <c r="D288" s="22">
        <v>-116.457931427285</v>
      </c>
      <c r="E288" s="23">
        <v>6297</v>
      </c>
      <c r="F288" s="23">
        <v>-98</v>
      </c>
      <c r="G288" s="23" t="s">
        <v>281</v>
      </c>
      <c r="H288" s="23">
        <v>4475</v>
      </c>
      <c r="I288" s="24">
        <f t="shared" si="16"/>
        <v>1822</v>
      </c>
      <c r="J288" s="25">
        <v>1757</v>
      </c>
      <c r="K288" s="25">
        <v>-98</v>
      </c>
      <c r="L288" s="26">
        <f t="shared" si="17"/>
        <v>4540</v>
      </c>
      <c r="M288" s="26">
        <f t="shared" si="18"/>
        <v>6395</v>
      </c>
      <c r="N288" s="27" t="s">
        <v>684</v>
      </c>
      <c r="O288" s="27" t="s">
        <v>685</v>
      </c>
      <c r="P288" s="27">
        <v>4540</v>
      </c>
      <c r="Q288" s="26">
        <f t="shared" si="19"/>
        <v>4540</v>
      </c>
      <c r="R288" s="26">
        <v>6395</v>
      </c>
      <c r="S288" s="30">
        <v>23541.395833333332</v>
      </c>
      <c r="T288" s="30">
        <v>23541.478833333331</v>
      </c>
      <c r="U288" s="27" t="s">
        <v>289</v>
      </c>
      <c r="V288" s="27">
        <v>1.4000000000000001</v>
      </c>
      <c r="W288" s="27" t="s">
        <v>319</v>
      </c>
      <c r="X288" s="27">
        <v>1493.6000000000004</v>
      </c>
      <c r="Y288" s="27" t="s">
        <v>290</v>
      </c>
      <c r="Z288" s="27" t="s">
        <v>291</v>
      </c>
      <c r="AA288" s="12">
        <v>0.92749999999999999</v>
      </c>
    </row>
    <row r="289" spans="1:27" ht="15" customHeight="1" x14ac:dyDescent="0.25">
      <c r="A289" s="21" t="s">
        <v>686</v>
      </c>
      <c r="B289" s="21" t="s">
        <v>687</v>
      </c>
      <c r="C289" s="22">
        <v>37.271352489960798</v>
      </c>
      <c r="D289" s="22">
        <v>-116.48882294013001</v>
      </c>
      <c r="E289" s="23">
        <v>6116</v>
      </c>
      <c r="F289" s="23">
        <v>-7570</v>
      </c>
      <c r="G289" s="23" t="s">
        <v>281</v>
      </c>
      <c r="H289" s="23">
        <v>4340</v>
      </c>
      <c r="I289" s="24">
        <f t="shared" si="16"/>
        <v>1776</v>
      </c>
      <c r="J289" s="25">
        <v>1660</v>
      </c>
      <c r="K289" s="25">
        <v>-7570</v>
      </c>
      <c r="L289" s="26">
        <f t="shared" si="17"/>
        <v>4456</v>
      </c>
      <c r="M289" s="26">
        <f t="shared" si="18"/>
        <v>13686</v>
      </c>
      <c r="N289" s="27" t="s">
        <v>688</v>
      </c>
      <c r="O289" s="27" t="s">
        <v>689</v>
      </c>
      <c r="P289" s="27">
        <v>735</v>
      </c>
      <c r="Q289" s="26">
        <f t="shared" si="19"/>
        <v>1776</v>
      </c>
      <c r="R289" s="26">
        <v>4543</v>
      </c>
      <c r="S289" s="28">
        <v>23474.5</v>
      </c>
      <c r="T289" s="28">
        <v>23474.502499999999</v>
      </c>
      <c r="U289" s="27" t="s">
        <v>289</v>
      </c>
      <c r="V289" s="27">
        <v>80</v>
      </c>
      <c r="W289" s="27" t="s">
        <v>283</v>
      </c>
      <c r="X289" s="27">
        <v>1.2999999999999545</v>
      </c>
      <c r="Y289" s="27" t="s">
        <v>290</v>
      </c>
      <c r="Z289" s="27" t="s">
        <v>291</v>
      </c>
      <c r="AA289" s="12">
        <v>1.0641389640294203</v>
      </c>
    </row>
    <row r="290" spans="1:27" ht="15" customHeight="1" x14ac:dyDescent="0.25">
      <c r="A290" s="21" t="s">
        <v>686</v>
      </c>
      <c r="B290" s="21" t="s">
        <v>687</v>
      </c>
      <c r="C290" s="22">
        <v>37.271352489960798</v>
      </c>
      <c r="D290" s="22">
        <v>-116.48882294013001</v>
      </c>
      <c r="E290" s="23">
        <v>6116</v>
      </c>
      <c r="F290" s="23">
        <v>-7570</v>
      </c>
      <c r="G290" s="23" t="s">
        <v>281</v>
      </c>
      <c r="H290" s="23">
        <v>4340</v>
      </c>
      <c r="I290" s="24">
        <f t="shared" si="16"/>
        <v>1776</v>
      </c>
      <c r="J290" s="25">
        <v>1660</v>
      </c>
      <c r="K290" s="25">
        <v>-7570</v>
      </c>
      <c r="L290" s="26">
        <f t="shared" si="17"/>
        <v>4456</v>
      </c>
      <c r="M290" s="26">
        <f t="shared" si="18"/>
        <v>13686</v>
      </c>
      <c r="N290" s="27" t="s">
        <v>690</v>
      </c>
      <c r="O290" s="27" t="s">
        <v>691</v>
      </c>
      <c r="P290" s="27">
        <v>2045</v>
      </c>
      <c r="Q290" s="26">
        <f t="shared" si="19"/>
        <v>2045</v>
      </c>
      <c r="R290" s="26">
        <v>2243</v>
      </c>
      <c r="S290" s="28">
        <v>23475.418055555554</v>
      </c>
      <c r="T290" s="28">
        <v>23475.487855555555</v>
      </c>
      <c r="U290" s="27" t="s">
        <v>289</v>
      </c>
      <c r="V290" s="27">
        <v>3</v>
      </c>
      <c r="W290" s="27" t="s">
        <v>319</v>
      </c>
      <c r="X290" s="27">
        <v>432.20000000000005</v>
      </c>
      <c r="Y290" s="27" t="s">
        <v>290</v>
      </c>
      <c r="Z290" s="27" t="s">
        <v>291</v>
      </c>
      <c r="AA290" s="12">
        <v>1.6766895441640026</v>
      </c>
    </row>
    <row r="291" spans="1:27" ht="15" customHeight="1" x14ac:dyDescent="0.25">
      <c r="A291" s="21" t="s">
        <v>686</v>
      </c>
      <c r="B291" s="21" t="s">
        <v>687</v>
      </c>
      <c r="C291" s="22">
        <v>37.271352489960798</v>
      </c>
      <c r="D291" s="22">
        <v>-116.48882294013001</v>
      </c>
      <c r="E291" s="23">
        <v>6116</v>
      </c>
      <c r="F291" s="23">
        <v>-7570</v>
      </c>
      <c r="G291" s="23" t="s">
        <v>281</v>
      </c>
      <c r="H291" s="23">
        <v>4340</v>
      </c>
      <c r="I291" s="24">
        <f t="shared" si="16"/>
        <v>1776</v>
      </c>
      <c r="J291" s="25">
        <v>1660</v>
      </c>
      <c r="K291" s="25">
        <v>-7570</v>
      </c>
      <c r="L291" s="26">
        <f t="shared" si="17"/>
        <v>4456</v>
      </c>
      <c r="M291" s="26">
        <f t="shared" si="18"/>
        <v>13686</v>
      </c>
      <c r="N291" s="27" t="s">
        <v>692</v>
      </c>
      <c r="O291" s="27" t="s">
        <v>693</v>
      </c>
      <c r="P291" s="27">
        <v>2239</v>
      </c>
      <c r="Q291" s="26">
        <f t="shared" si="19"/>
        <v>2239</v>
      </c>
      <c r="R291" s="26">
        <v>2437</v>
      </c>
      <c r="S291" s="28">
        <v>23475.605555555554</v>
      </c>
      <c r="T291" s="28">
        <v>23475.716255555555</v>
      </c>
      <c r="U291" s="27" t="s">
        <v>289</v>
      </c>
      <c r="V291" s="27">
        <v>1.1000000000000001</v>
      </c>
      <c r="W291" s="27" t="s">
        <v>319</v>
      </c>
      <c r="X291" s="27">
        <v>457.79999999999995</v>
      </c>
      <c r="Y291" s="27" t="s">
        <v>290</v>
      </c>
      <c r="Z291" s="27" t="s">
        <v>291</v>
      </c>
      <c r="AA291" s="12">
        <v>0.6147861661934676</v>
      </c>
    </row>
    <row r="292" spans="1:27" ht="15" customHeight="1" x14ac:dyDescent="0.25">
      <c r="A292" s="21" t="s">
        <v>686</v>
      </c>
      <c r="B292" s="21" t="s">
        <v>687</v>
      </c>
      <c r="C292" s="22">
        <v>37.271352489960798</v>
      </c>
      <c r="D292" s="22">
        <v>-116.48882294013001</v>
      </c>
      <c r="E292" s="23">
        <v>6116</v>
      </c>
      <c r="F292" s="23">
        <v>-7570</v>
      </c>
      <c r="G292" s="23" t="s">
        <v>281</v>
      </c>
      <c r="H292" s="23">
        <v>4340</v>
      </c>
      <c r="I292" s="24">
        <f t="shared" si="16"/>
        <v>1776</v>
      </c>
      <c r="J292" s="25">
        <v>1660</v>
      </c>
      <c r="K292" s="25">
        <v>-7570</v>
      </c>
      <c r="L292" s="26">
        <f t="shared" si="17"/>
        <v>4456</v>
      </c>
      <c r="M292" s="26">
        <f t="shared" si="18"/>
        <v>13686</v>
      </c>
      <c r="N292" s="27" t="s">
        <v>694</v>
      </c>
      <c r="O292" s="27" t="s">
        <v>695</v>
      </c>
      <c r="P292" s="27">
        <v>2398</v>
      </c>
      <c r="Q292" s="26">
        <f t="shared" si="19"/>
        <v>2398</v>
      </c>
      <c r="R292" s="26">
        <v>2596</v>
      </c>
      <c r="S292" s="28">
        <v>23475.732638888891</v>
      </c>
      <c r="T292" s="28">
        <v>23475.808238888891</v>
      </c>
      <c r="U292" s="27" t="s">
        <v>289</v>
      </c>
      <c r="V292" s="27">
        <v>2</v>
      </c>
      <c r="W292" s="27" t="s">
        <v>319</v>
      </c>
      <c r="X292" s="27">
        <v>347.90000000000009</v>
      </c>
      <c r="Y292" s="27" t="s">
        <v>290</v>
      </c>
      <c r="Z292" s="27" t="s">
        <v>291</v>
      </c>
      <c r="AA292" s="12">
        <v>1.1177930294426683</v>
      </c>
    </row>
    <row r="293" spans="1:27" ht="15" customHeight="1" x14ac:dyDescent="0.25">
      <c r="A293" s="21" t="s">
        <v>686</v>
      </c>
      <c r="B293" s="21" t="s">
        <v>687</v>
      </c>
      <c r="C293" s="22">
        <v>37.271352489960798</v>
      </c>
      <c r="D293" s="22">
        <v>-116.48882294013001</v>
      </c>
      <c r="E293" s="23">
        <v>6116</v>
      </c>
      <c r="F293" s="23">
        <v>-7570</v>
      </c>
      <c r="G293" s="23" t="s">
        <v>281</v>
      </c>
      <c r="H293" s="23">
        <v>4340</v>
      </c>
      <c r="I293" s="24">
        <f t="shared" si="16"/>
        <v>1776</v>
      </c>
      <c r="J293" s="25">
        <v>1660</v>
      </c>
      <c r="K293" s="25">
        <v>-7570</v>
      </c>
      <c r="L293" s="26">
        <f t="shared" si="17"/>
        <v>4456</v>
      </c>
      <c r="M293" s="26">
        <f t="shared" si="18"/>
        <v>13686</v>
      </c>
      <c r="N293" s="27" t="s">
        <v>696</v>
      </c>
      <c r="O293" s="27" t="s">
        <v>697</v>
      </c>
      <c r="P293" s="27">
        <v>2598</v>
      </c>
      <c r="Q293" s="26">
        <f t="shared" si="19"/>
        <v>2598</v>
      </c>
      <c r="R293" s="26">
        <v>2796</v>
      </c>
      <c r="S293" s="28">
        <v>23475.856250000001</v>
      </c>
      <c r="T293" s="28">
        <v>23475.863250000002</v>
      </c>
      <c r="U293" s="27" t="s">
        <v>289</v>
      </c>
      <c r="V293" s="27">
        <v>30</v>
      </c>
      <c r="W293" s="27" t="s">
        <v>283</v>
      </c>
      <c r="X293" s="27">
        <v>531.40000000000009</v>
      </c>
      <c r="Y293" s="27" t="s">
        <v>290</v>
      </c>
      <c r="Z293" s="27" t="s">
        <v>291</v>
      </c>
      <c r="AA293" s="12">
        <v>16.766895441640024</v>
      </c>
    </row>
    <row r="294" spans="1:27" ht="15" customHeight="1" x14ac:dyDescent="0.25">
      <c r="A294" s="21" t="s">
        <v>686</v>
      </c>
      <c r="B294" s="21" t="s">
        <v>687</v>
      </c>
      <c r="C294" s="22">
        <v>37.271352489960798</v>
      </c>
      <c r="D294" s="22">
        <v>-116.48882294013001</v>
      </c>
      <c r="E294" s="23">
        <v>6116</v>
      </c>
      <c r="F294" s="23">
        <v>-7570</v>
      </c>
      <c r="G294" s="23" t="s">
        <v>281</v>
      </c>
      <c r="H294" s="23">
        <v>4340</v>
      </c>
      <c r="I294" s="24">
        <f t="shared" si="16"/>
        <v>1776</v>
      </c>
      <c r="J294" s="25">
        <v>1660</v>
      </c>
      <c r="K294" s="25">
        <v>-7570</v>
      </c>
      <c r="L294" s="26">
        <f t="shared" si="17"/>
        <v>4456</v>
      </c>
      <c r="M294" s="26">
        <f t="shared" si="18"/>
        <v>13686</v>
      </c>
      <c r="N294" s="27" t="s">
        <v>698</v>
      </c>
      <c r="O294" s="27" t="s">
        <v>699</v>
      </c>
      <c r="P294" s="27">
        <v>2780</v>
      </c>
      <c r="Q294" s="26">
        <f t="shared" si="19"/>
        <v>2780</v>
      </c>
      <c r="R294" s="26">
        <v>2978</v>
      </c>
      <c r="S294" s="28">
        <v>23476.367361111112</v>
      </c>
      <c r="T294" s="28">
        <v>23476.472161111113</v>
      </c>
      <c r="U294" s="27" t="s">
        <v>289</v>
      </c>
      <c r="V294" s="27">
        <v>1.3</v>
      </c>
      <c r="W294" s="27" t="s">
        <v>319</v>
      </c>
      <c r="X294" s="27">
        <v>354.29999999999995</v>
      </c>
      <c r="Y294" s="27" t="s">
        <v>290</v>
      </c>
      <c r="Z294" s="27" t="s">
        <v>291</v>
      </c>
      <c r="AA294" s="12">
        <v>0.72656546913773457</v>
      </c>
    </row>
    <row r="295" spans="1:27" ht="15" customHeight="1" x14ac:dyDescent="0.25">
      <c r="A295" s="21" t="s">
        <v>686</v>
      </c>
      <c r="B295" s="21" t="s">
        <v>687</v>
      </c>
      <c r="C295" s="22">
        <v>37.271352489960798</v>
      </c>
      <c r="D295" s="22">
        <v>-116.48882294013001</v>
      </c>
      <c r="E295" s="23">
        <v>6116</v>
      </c>
      <c r="F295" s="23">
        <v>-7570</v>
      </c>
      <c r="G295" s="23" t="s">
        <v>281</v>
      </c>
      <c r="H295" s="23">
        <v>4340</v>
      </c>
      <c r="I295" s="24">
        <f t="shared" si="16"/>
        <v>1776</v>
      </c>
      <c r="J295" s="25">
        <v>1660</v>
      </c>
      <c r="K295" s="25">
        <v>-7570</v>
      </c>
      <c r="L295" s="26">
        <f t="shared" si="17"/>
        <v>4456</v>
      </c>
      <c r="M295" s="26">
        <f t="shared" si="18"/>
        <v>13686</v>
      </c>
      <c r="N295" s="27" t="s">
        <v>700</v>
      </c>
      <c r="O295" s="27" t="s">
        <v>701</v>
      </c>
      <c r="P295" s="27">
        <v>2938</v>
      </c>
      <c r="Q295" s="26">
        <f t="shared" si="19"/>
        <v>2938</v>
      </c>
      <c r="R295" s="26">
        <v>3136</v>
      </c>
      <c r="S295" s="28">
        <v>23476.472222222223</v>
      </c>
      <c r="T295" s="28">
        <v>23476.549922222224</v>
      </c>
      <c r="U295" s="27" t="s">
        <v>289</v>
      </c>
      <c r="V295" s="27">
        <v>3</v>
      </c>
      <c r="W295" s="27" t="s">
        <v>319</v>
      </c>
      <c r="X295" s="27">
        <v>686.2</v>
      </c>
      <c r="Y295" s="27" t="s">
        <v>290</v>
      </c>
      <c r="Z295" s="27" t="s">
        <v>291</v>
      </c>
      <c r="AA295" s="12">
        <v>1.6766895441640026</v>
      </c>
    </row>
    <row r="296" spans="1:27" ht="15" customHeight="1" x14ac:dyDescent="0.25">
      <c r="A296" s="21" t="s">
        <v>686</v>
      </c>
      <c r="B296" s="21" t="s">
        <v>687</v>
      </c>
      <c r="C296" s="22">
        <v>37.271352489960798</v>
      </c>
      <c r="D296" s="22">
        <v>-116.48882294013001</v>
      </c>
      <c r="E296" s="23">
        <v>6116</v>
      </c>
      <c r="F296" s="23">
        <v>-7570</v>
      </c>
      <c r="G296" s="23" t="s">
        <v>281</v>
      </c>
      <c r="H296" s="23">
        <v>4340</v>
      </c>
      <c r="I296" s="24">
        <f t="shared" si="16"/>
        <v>1776</v>
      </c>
      <c r="J296" s="25">
        <v>1660</v>
      </c>
      <c r="K296" s="25">
        <v>-7570</v>
      </c>
      <c r="L296" s="26">
        <f t="shared" si="17"/>
        <v>4456</v>
      </c>
      <c r="M296" s="26">
        <f t="shared" si="18"/>
        <v>13686</v>
      </c>
      <c r="N296" s="27" t="s">
        <v>702</v>
      </c>
      <c r="O296" s="27" t="s">
        <v>703</v>
      </c>
      <c r="P296" s="27">
        <v>3150</v>
      </c>
      <c r="Q296" s="26">
        <f t="shared" si="19"/>
        <v>3150</v>
      </c>
      <c r="R296" s="26">
        <v>3348</v>
      </c>
      <c r="S296" s="28">
        <v>23476.581944444446</v>
      </c>
      <c r="T296" s="28">
        <v>23476.587944444447</v>
      </c>
      <c r="U296" s="27" t="s">
        <v>289</v>
      </c>
      <c r="V296" s="27">
        <v>30</v>
      </c>
      <c r="W296" s="27" t="s">
        <v>283</v>
      </c>
      <c r="X296" s="27">
        <v>435.09999999999991</v>
      </c>
      <c r="Y296" s="27" t="s">
        <v>290</v>
      </c>
      <c r="Z296" s="27" t="s">
        <v>291</v>
      </c>
      <c r="AA296" s="12">
        <v>16.766895441640024</v>
      </c>
    </row>
    <row r="297" spans="1:27" ht="15" customHeight="1" x14ac:dyDescent="0.25">
      <c r="A297" s="21" t="s">
        <v>686</v>
      </c>
      <c r="B297" s="21" t="s">
        <v>687</v>
      </c>
      <c r="C297" s="22">
        <v>37.271352489960798</v>
      </c>
      <c r="D297" s="22">
        <v>-116.48882294013001</v>
      </c>
      <c r="E297" s="23">
        <v>6116</v>
      </c>
      <c r="F297" s="23">
        <v>-7570</v>
      </c>
      <c r="G297" s="23" t="s">
        <v>281</v>
      </c>
      <c r="H297" s="23">
        <v>4340</v>
      </c>
      <c r="I297" s="24">
        <f t="shared" si="16"/>
        <v>1776</v>
      </c>
      <c r="J297" s="25">
        <v>1660</v>
      </c>
      <c r="K297" s="25">
        <v>-7570</v>
      </c>
      <c r="L297" s="26">
        <f t="shared" si="17"/>
        <v>4456</v>
      </c>
      <c r="M297" s="26">
        <f t="shared" si="18"/>
        <v>13686</v>
      </c>
      <c r="N297" s="27" t="s">
        <v>704</v>
      </c>
      <c r="O297" s="27" t="s">
        <v>705</v>
      </c>
      <c r="P297" s="27">
        <v>3338</v>
      </c>
      <c r="Q297" s="26">
        <f t="shared" si="19"/>
        <v>3338</v>
      </c>
      <c r="R297" s="26">
        <v>3536</v>
      </c>
      <c r="S297" s="28">
        <v>23476.696527777778</v>
      </c>
      <c r="T297" s="28">
        <v>23476.709527777777</v>
      </c>
      <c r="U297" s="27" t="s">
        <v>289</v>
      </c>
      <c r="V297" s="27">
        <v>15</v>
      </c>
      <c r="W297" s="27" t="s">
        <v>283</v>
      </c>
      <c r="X297" s="27">
        <v>1362.3</v>
      </c>
      <c r="Y297" s="27" t="s">
        <v>290</v>
      </c>
      <c r="Z297" s="27" t="s">
        <v>291</v>
      </c>
      <c r="AA297" s="12">
        <v>8.383447720820012</v>
      </c>
    </row>
    <row r="298" spans="1:27" ht="15" customHeight="1" x14ac:dyDescent="0.25">
      <c r="A298" s="21" t="s">
        <v>686</v>
      </c>
      <c r="B298" s="21" t="s">
        <v>687</v>
      </c>
      <c r="C298" s="22">
        <v>37.271352489960798</v>
      </c>
      <c r="D298" s="22">
        <v>-116.48882294013001</v>
      </c>
      <c r="E298" s="23">
        <v>6116</v>
      </c>
      <c r="F298" s="23">
        <v>-7570</v>
      </c>
      <c r="G298" s="23" t="s">
        <v>281</v>
      </c>
      <c r="H298" s="23">
        <v>4340</v>
      </c>
      <c r="I298" s="24">
        <f t="shared" si="16"/>
        <v>1776</v>
      </c>
      <c r="J298" s="25">
        <v>1660</v>
      </c>
      <c r="K298" s="25">
        <v>-7570</v>
      </c>
      <c r="L298" s="26">
        <f t="shared" si="17"/>
        <v>4456</v>
      </c>
      <c r="M298" s="26">
        <f t="shared" si="18"/>
        <v>13686</v>
      </c>
      <c r="N298" s="27" t="s">
        <v>706</v>
      </c>
      <c r="O298" s="27" t="s">
        <v>707</v>
      </c>
      <c r="P298" s="27">
        <v>3538</v>
      </c>
      <c r="Q298" s="26">
        <f t="shared" si="19"/>
        <v>3538</v>
      </c>
      <c r="R298" s="26">
        <v>3736</v>
      </c>
      <c r="S298" s="28">
        <v>23476.802777777779</v>
      </c>
      <c r="T298" s="28">
        <v>23476.816777777778</v>
      </c>
      <c r="U298" s="27" t="s">
        <v>289</v>
      </c>
      <c r="V298" s="27">
        <v>14</v>
      </c>
      <c r="W298" s="27" t="s">
        <v>283</v>
      </c>
      <c r="X298" s="27">
        <v>1129</v>
      </c>
      <c r="Y298" s="27" t="s">
        <v>290</v>
      </c>
      <c r="Z298" s="27" t="s">
        <v>291</v>
      </c>
      <c r="AA298" s="12">
        <v>7.824551206098679</v>
      </c>
    </row>
    <row r="299" spans="1:27" ht="15" customHeight="1" x14ac:dyDescent="0.25">
      <c r="A299" s="21" t="s">
        <v>686</v>
      </c>
      <c r="B299" s="21" t="s">
        <v>687</v>
      </c>
      <c r="C299" s="22">
        <v>37.271352489960798</v>
      </c>
      <c r="D299" s="22">
        <v>-116.48882294013001</v>
      </c>
      <c r="E299" s="23">
        <v>6116</v>
      </c>
      <c r="F299" s="23">
        <v>-7570</v>
      </c>
      <c r="G299" s="23" t="s">
        <v>281</v>
      </c>
      <c r="H299" s="23">
        <v>4340</v>
      </c>
      <c r="I299" s="24">
        <f t="shared" si="16"/>
        <v>1776</v>
      </c>
      <c r="J299" s="25">
        <v>1660</v>
      </c>
      <c r="K299" s="25">
        <v>-7570</v>
      </c>
      <c r="L299" s="26">
        <f t="shared" si="17"/>
        <v>4456</v>
      </c>
      <c r="M299" s="26">
        <f t="shared" si="18"/>
        <v>13686</v>
      </c>
      <c r="N299" s="27" t="s">
        <v>708</v>
      </c>
      <c r="O299" s="27" t="s">
        <v>709</v>
      </c>
      <c r="P299" s="27">
        <v>3737</v>
      </c>
      <c r="Q299" s="26">
        <f t="shared" si="19"/>
        <v>3737</v>
      </c>
      <c r="R299" s="26">
        <v>3935</v>
      </c>
      <c r="S299" s="28">
        <v>23476.946527777778</v>
      </c>
      <c r="T299" s="28">
        <v>23477.066527777777</v>
      </c>
      <c r="U299" s="27" t="s">
        <v>289</v>
      </c>
      <c r="V299" s="27">
        <v>0.6</v>
      </c>
      <c r="W299" s="27" t="s">
        <v>319</v>
      </c>
      <c r="X299" s="27">
        <v>1732.0000000000002</v>
      </c>
      <c r="Y299" s="27" t="s">
        <v>290</v>
      </c>
      <c r="Z299" s="27" t="s">
        <v>291</v>
      </c>
      <c r="AA299" s="12">
        <v>0.33533790883280051</v>
      </c>
    </row>
    <row r="300" spans="1:27" ht="15" customHeight="1" x14ac:dyDescent="0.25">
      <c r="A300" s="21" t="s">
        <v>686</v>
      </c>
      <c r="B300" s="21" t="s">
        <v>687</v>
      </c>
      <c r="C300" s="22">
        <v>37.271352489960798</v>
      </c>
      <c r="D300" s="22">
        <v>-116.48882294013001</v>
      </c>
      <c r="E300" s="23">
        <v>6116</v>
      </c>
      <c r="F300" s="23">
        <v>-7570</v>
      </c>
      <c r="G300" s="23" t="s">
        <v>281</v>
      </c>
      <c r="H300" s="23">
        <v>4340</v>
      </c>
      <c r="I300" s="24">
        <f t="shared" si="16"/>
        <v>1776</v>
      </c>
      <c r="J300" s="25">
        <v>1660</v>
      </c>
      <c r="K300" s="25">
        <v>-7570</v>
      </c>
      <c r="L300" s="26">
        <f t="shared" si="17"/>
        <v>4456</v>
      </c>
      <c r="M300" s="26">
        <f t="shared" si="18"/>
        <v>13686</v>
      </c>
      <c r="N300" s="27" t="s">
        <v>710</v>
      </c>
      <c r="O300" s="27" t="s">
        <v>711</v>
      </c>
      <c r="P300" s="27">
        <v>3938</v>
      </c>
      <c r="Q300" s="26">
        <f t="shared" si="19"/>
        <v>3938</v>
      </c>
      <c r="R300" s="26">
        <v>4136</v>
      </c>
      <c r="S300" s="28">
        <v>23477.040972222221</v>
      </c>
      <c r="T300" s="28">
        <v>23477.218172222219</v>
      </c>
      <c r="U300" s="27" t="s">
        <v>289</v>
      </c>
      <c r="V300" s="27">
        <v>0.70000000000000007</v>
      </c>
      <c r="W300" s="27" t="s">
        <v>319</v>
      </c>
      <c r="X300" s="27">
        <v>1555.2000000000003</v>
      </c>
      <c r="Y300" s="27" t="s">
        <v>290</v>
      </c>
      <c r="Z300" s="27" t="s">
        <v>291</v>
      </c>
      <c r="AA300" s="12">
        <v>0.39122756030493394</v>
      </c>
    </row>
    <row r="301" spans="1:27" ht="15" customHeight="1" x14ac:dyDescent="0.25">
      <c r="A301" s="21" t="s">
        <v>686</v>
      </c>
      <c r="B301" s="21" t="s">
        <v>687</v>
      </c>
      <c r="C301" s="22">
        <v>37.271352489960798</v>
      </c>
      <c r="D301" s="22">
        <v>-116.48882294013001</v>
      </c>
      <c r="E301" s="23">
        <v>6116</v>
      </c>
      <c r="F301" s="23">
        <v>-7570</v>
      </c>
      <c r="G301" s="23" t="s">
        <v>281</v>
      </c>
      <c r="H301" s="23">
        <v>4340</v>
      </c>
      <c r="I301" s="24">
        <f t="shared" si="16"/>
        <v>1776</v>
      </c>
      <c r="J301" s="25">
        <v>1660</v>
      </c>
      <c r="K301" s="25">
        <v>-7570</v>
      </c>
      <c r="L301" s="26">
        <f t="shared" si="17"/>
        <v>4456</v>
      </c>
      <c r="M301" s="26">
        <f t="shared" si="18"/>
        <v>13686</v>
      </c>
      <c r="N301" s="27" t="s">
        <v>712</v>
      </c>
      <c r="O301" s="27" t="s">
        <v>713</v>
      </c>
      <c r="P301" s="27">
        <v>4158</v>
      </c>
      <c r="Q301" s="26">
        <f t="shared" si="19"/>
        <v>4158</v>
      </c>
      <c r="R301" s="26">
        <v>4356</v>
      </c>
      <c r="S301" s="28">
        <v>23477.174999999999</v>
      </c>
      <c r="T301" s="28">
        <v>23477.365399999999</v>
      </c>
      <c r="U301" s="27" t="s">
        <v>289</v>
      </c>
      <c r="V301" s="27">
        <v>0.15</v>
      </c>
      <c r="W301" s="27" t="s">
        <v>319</v>
      </c>
      <c r="X301" s="27">
        <v>1624.6000000000001</v>
      </c>
      <c r="Y301" s="27" t="s">
        <v>290</v>
      </c>
      <c r="Z301" s="27" t="s">
        <v>291</v>
      </c>
      <c r="AA301" s="12">
        <v>8.3834477208200128E-2</v>
      </c>
    </row>
    <row r="302" spans="1:27" ht="15" customHeight="1" x14ac:dyDescent="0.25">
      <c r="A302" s="21" t="s">
        <v>714</v>
      </c>
      <c r="B302" s="21" t="s">
        <v>715</v>
      </c>
      <c r="C302" s="22">
        <v>37.271352489960798</v>
      </c>
      <c r="D302" s="22">
        <v>-116.48882294013001</v>
      </c>
      <c r="E302" s="23">
        <v>6116</v>
      </c>
      <c r="F302" s="23">
        <v>1573</v>
      </c>
      <c r="G302" s="23" t="s">
        <v>281</v>
      </c>
      <c r="H302" s="23">
        <v>4259</v>
      </c>
      <c r="I302" s="24">
        <f t="shared" si="16"/>
        <v>1857</v>
      </c>
      <c r="J302" s="25">
        <v>1766</v>
      </c>
      <c r="K302" s="25">
        <v>1573</v>
      </c>
      <c r="L302" s="26">
        <f t="shared" si="17"/>
        <v>4350</v>
      </c>
      <c r="M302" s="26">
        <f t="shared" si="18"/>
        <v>4543</v>
      </c>
      <c r="N302" s="27" t="s">
        <v>714</v>
      </c>
      <c r="O302" s="27" t="s">
        <v>715</v>
      </c>
      <c r="P302" s="27">
        <v>4350</v>
      </c>
      <c r="Q302" s="26">
        <f t="shared" si="19"/>
        <v>4350</v>
      </c>
      <c r="R302" s="26">
        <v>4543</v>
      </c>
      <c r="S302" s="28">
        <v>23477.244444444445</v>
      </c>
      <c r="T302" s="28">
        <v>23477.304444444446</v>
      </c>
      <c r="U302" s="27" t="s">
        <v>289</v>
      </c>
      <c r="V302" s="27">
        <v>4</v>
      </c>
      <c r="W302" s="27" t="s">
        <v>319</v>
      </c>
      <c r="X302" s="27">
        <v>334.79999999999995</v>
      </c>
      <c r="Y302" s="27" t="s">
        <v>290</v>
      </c>
      <c r="Z302" s="27" t="s">
        <v>291</v>
      </c>
      <c r="AA302" s="12">
        <v>2.2355860588853367</v>
      </c>
    </row>
    <row r="303" spans="1:27" ht="15" customHeight="1" x14ac:dyDescent="0.25">
      <c r="A303" s="21" t="s">
        <v>686</v>
      </c>
      <c r="B303" s="21" t="s">
        <v>687</v>
      </c>
      <c r="C303" s="22">
        <v>37.271352489960798</v>
      </c>
      <c r="D303" s="22">
        <v>-116.48882294013001</v>
      </c>
      <c r="E303" s="23">
        <v>6116</v>
      </c>
      <c r="F303" s="23">
        <v>-7570</v>
      </c>
      <c r="G303" s="23" t="s">
        <v>281</v>
      </c>
      <c r="H303" s="23">
        <v>4340</v>
      </c>
      <c r="I303" s="24">
        <f t="shared" si="16"/>
        <v>1776</v>
      </c>
      <c r="J303" s="25">
        <v>1660</v>
      </c>
      <c r="K303" s="25">
        <v>-7570</v>
      </c>
      <c r="L303" s="26">
        <f t="shared" si="17"/>
        <v>4456</v>
      </c>
      <c r="M303" s="26">
        <f t="shared" si="18"/>
        <v>13686</v>
      </c>
      <c r="N303" s="27" t="s">
        <v>686</v>
      </c>
      <c r="O303" s="27" t="s">
        <v>687</v>
      </c>
      <c r="P303" s="27">
        <v>4456</v>
      </c>
      <c r="Q303" s="26">
        <f t="shared" si="19"/>
        <v>4456</v>
      </c>
      <c r="R303" s="26">
        <v>13686</v>
      </c>
      <c r="S303" s="28">
        <v>23598.34513888889</v>
      </c>
      <c r="T303" s="28">
        <v>23600.291666666668</v>
      </c>
      <c r="U303" s="27" t="s">
        <v>282</v>
      </c>
      <c r="V303" s="27">
        <v>34</v>
      </c>
      <c r="W303" s="27" t="s">
        <v>283</v>
      </c>
      <c r="X303" s="27">
        <v>100</v>
      </c>
      <c r="Y303" s="27" t="s">
        <v>284</v>
      </c>
      <c r="Z303" s="27" t="s">
        <v>285</v>
      </c>
      <c r="AA303" s="29" t="s">
        <v>286</v>
      </c>
    </row>
    <row r="304" spans="1:27" ht="15" customHeight="1" x14ac:dyDescent="0.25">
      <c r="A304" s="21" t="s">
        <v>716</v>
      </c>
      <c r="B304" s="21" t="s">
        <v>717</v>
      </c>
      <c r="C304" s="22">
        <v>37.271352489960798</v>
      </c>
      <c r="D304" s="22">
        <v>-116.48882294013001</v>
      </c>
      <c r="E304" s="23">
        <v>6116</v>
      </c>
      <c r="F304" s="23">
        <v>-7570</v>
      </c>
      <c r="G304" s="23" t="s">
        <v>459</v>
      </c>
      <c r="H304" s="23">
        <v>4261</v>
      </c>
      <c r="I304" s="24">
        <f t="shared" si="16"/>
        <v>1855</v>
      </c>
      <c r="J304" s="25">
        <v>1548</v>
      </c>
      <c r="K304" s="25">
        <v>1350</v>
      </c>
      <c r="L304" s="26">
        <f t="shared" si="17"/>
        <v>4568</v>
      </c>
      <c r="M304" s="26">
        <f t="shared" si="18"/>
        <v>4766</v>
      </c>
      <c r="N304" s="27" t="s">
        <v>716</v>
      </c>
      <c r="O304" s="27" t="s">
        <v>717</v>
      </c>
      <c r="P304" s="27">
        <v>4568</v>
      </c>
      <c r="Q304" s="26">
        <f t="shared" si="19"/>
        <v>4568</v>
      </c>
      <c r="R304" s="26">
        <v>4766</v>
      </c>
      <c r="S304" s="28">
        <v>23601.335416666665</v>
      </c>
      <c r="T304" s="28">
        <v>23601.340816666663</v>
      </c>
      <c r="U304" s="27" t="s">
        <v>289</v>
      </c>
      <c r="V304" s="27">
        <v>60</v>
      </c>
      <c r="W304" s="27" t="s">
        <v>283</v>
      </c>
      <c r="X304" s="27">
        <v>305.40000000000009</v>
      </c>
      <c r="Y304" s="27" t="s">
        <v>290</v>
      </c>
      <c r="Z304" s="27" t="s">
        <v>291</v>
      </c>
      <c r="AA304" s="12">
        <v>33.533790883280048</v>
      </c>
    </row>
    <row r="305" spans="1:27" ht="15" customHeight="1" x14ac:dyDescent="0.25">
      <c r="A305" s="21" t="s">
        <v>718</v>
      </c>
      <c r="B305" s="21" t="s">
        <v>719</v>
      </c>
      <c r="C305" s="22">
        <v>37.271352489960798</v>
      </c>
      <c r="D305" s="22">
        <v>-116.48882294013001</v>
      </c>
      <c r="E305" s="23">
        <v>6116</v>
      </c>
      <c r="F305" s="23">
        <v>-7570</v>
      </c>
      <c r="G305" s="23" t="s">
        <v>459</v>
      </c>
      <c r="H305" s="23">
        <v>4259</v>
      </c>
      <c r="I305" s="24">
        <f t="shared" si="16"/>
        <v>1857</v>
      </c>
      <c r="J305" s="25">
        <v>1065</v>
      </c>
      <c r="K305" s="25">
        <v>867</v>
      </c>
      <c r="L305" s="26">
        <f t="shared" si="17"/>
        <v>5051</v>
      </c>
      <c r="M305" s="26">
        <f t="shared" si="18"/>
        <v>5249</v>
      </c>
      <c r="N305" s="27" t="s">
        <v>718</v>
      </c>
      <c r="O305" s="27" t="s">
        <v>719</v>
      </c>
      <c r="P305" s="27">
        <v>5051</v>
      </c>
      <c r="Q305" s="26">
        <f t="shared" si="19"/>
        <v>5051</v>
      </c>
      <c r="R305" s="26">
        <v>5249</v>
      </c>
      <c r="S305" s="28">
        <v>23602.459722222222</v>
      </c>
      <c r="T305" s="28">
        <v>23602.489722222221</v>
      </c>
      <c r="U305" s="27" t="s">
        <v>289</v>
      </c>
      <c r="V305" s="27">
        <v>7</v>
      </c>
      <c r="W305" s="27" t="s">
        <v>283</v>
      </c>
      <c r="X305" s="27">
        <v>1239.8</v>
      </c>
      <c r="Y305" s="27" t="s">
        <v>290</v>
      </c>
      <c r="Z305" s="27" t="s">
        <v>291</v>
      </c>
      <c r="AA305" s="12">
        <v>3.9122756030493395</v>
      </c>
    </row>
    <row r="306" spans="1:27" ht="15" customHeight="1" x14ac:dyDescent="0.25">
      <c r="A306" s="21" t="s">
        <v>686</v>
      </c>
      <c r="B306" s="21" t="s">
        <v>687</v>
      </c>
      <c r="C306" s="22">
        <v>37.271352489960798</v>
      </c>
      <c r="D306" s="22">
        <v>-116.48882294013001</v>
      </c>
      <c r="E306" s="23">
        <v>6116</v>
      </c>
      <c r="F306" s="23">
        <v>-7570</v>
      </c>
      <c r="G306" s="23" t="s">
        <v>281</v>
      </c>
      <c r="H306" s="23">
        <v>4340</v>
      </c>
      <c r="I306" s="24">
        <f t="shared" si="16"/>
        <v>1776</v>
      </c>
      <c r="J306" s="25">
        <v>1660</v>
      </c>
      <c r="K306" s="25">
        <v>-7570</v>
      </c>
      <c r="L306" s="26">
        <f t="shared" si="17"/>
        <v>4456</v>
      </c>
      <c r="M306" s="26">
        <f t="shared" si="18"/>
        <v>13686</v>
      </c>
      <c r="N306" s="27" t="s">
        <v>720</v>
      </c>
      <c r="O306" s="27" t="s">
        <v>721</v>
      </c>
      <c r="P306" s="27">
        <v>5226</v>
      </c>
      <c r="Q306" s="26">
        <f t="shared" si="19"/>
        <v>5226</v>
      </c>
      <c r="R306" s="26">
        <v>5424</v>
      </c>
      <c r="S306" s="28">
        <v>23602.604861111111</v>
      </c>
      <c r="T306" s="28">
        <v>23602.709661111112</v>
      </c>
      <c r="U306" s="27" t="s">
        <v>289</v>
      </c>
      <c r="V306" s="27">
        <v>0.8</v>
      </c>
      <c r="W306" s="27" t="s">
        <v>319</v>
      </c>
      <c r="X306" s="27">
        <v>1684.8000000000002</v>
      </c>
      <c r="Y306" s="27" t="s">
        <v>290</v>
      </c>
      <c r="Z306" s="27" t="s">
        <v>291</v>
      </c>
      <c r="AA306" s="12">
        <v>0.44711721177706731</v>
      </c>
    </row>
    <row r="307" spans="1:27" ht="15" customHeight="1" x14ac:dyDescent="0.25">
      <c r="A307" s="21" t="s">
        <v>686</v>
      </c>
      <c r="B307" s="21" t="s">
        <v>687</v>
      </c>
      <c r="C307" s="22">
        <v>37.271352489960798</v>
      </c>
      <c r="D307" s="22">
        <v>-116.48882294013001</v>
      </c>
      <c r="E307" s="23">
        <v>6116</v>
      </c>
      <c r="F307" s="23">
        <v>-7570</v>
      </c>
      <c r="G307" s="23" t="s">
        <v>281</v>
      </c>
      <c r="H307" s="23">
        <v>4340</v>
      </c>
      <c r="I307" s="24">
        <f t="shared" si="16"/>
        <v>1776</v>
      </c>
      <c r="J307" s="25">
        <v>1660</v>
      </c>
      <c r="K307" s="25">
        <v>-7570</v>
      </c>
      <c r="L307" s="26">
        <f t="shared" si="17"/>
        <v>4456</v>
      </c>
      <c r="M307" s="26">
        <f t="shared" si="18"/>
        <v>13686</v>
      </c>
      <c r="N307" s="27" t="s">
        <v>722</v>
      </c>
      <c r="O307" s="27" t="s">
        <v>723</v>
      </c>
      <c r="P307" s="27">
        <v>6034</v>
      </c>
      <c r="Q307" s="26">
        <f t="shared" si="19"/>
        <v>6034</v>
      </c>
      <c r="R307" s="26">
        <v>6232</v>
      </c>
      <c r="S307" s="28">
        <v>23602.750694444443</v>
      </c>
      <c r="T307" s="28">
        <v>23602.820994444442</v>
      </c>
      <c r="U307" s="27" t="s">
        <v>289</v>
      </c>
      <c r="V307" s="27">
        <v>0.2</v>
      </c>
      <c r="W307" s="27" t="s">
        <v>319</v>
      </c>
      <c r="X307" s="27">
        <v>1776.1000000000001</v>
      </c>
      <c r="Y307" s="27" t="s">
        <v>290</v>
      </c>
      <c r="Z307" s="27" t="s">
        <v>291</v>
      </c>
      <c r="AA307" s="12">
        <v>0.11177930294426683</v>
      </c>
    </row>
    <row r="308" spans="1:27" ht="15" customHeight="1" x14ac:dyDescent="0.25">
      <c r="A308" s="21" t="s">
        <v>686</v>
      </c>
      <c r="B308" s="21" t="s">
        <v>687</v>
      </c>
      <c r="C308" s="22">
        <v>37.271352489960798</v>
      </c>
      <c r="D308" s="22">
        <v>-116.48882294013001</v>
      </c>
      <c r="E308" s="23">
        <v>6116</v>
      </c>
      <c r="F308" s="23">
        <v>-7570</v>
      </c>
      <c r="G308" s="23" t="s">
        <v>281</v>
      </c>
      <c r="H308" s="23">
        <v>4340</v>
      </c>
      <c r="I308" s="24">
        <f t="shared" si="16"/>
        <v>1776</v>
      </c>
      <c r="J308" s="25">
        <v>1660</v>
      </c>
      <c r="K308" s="25">
        <v>-7570</v>
      </c>
      <c r="L308" s="26">
        <f t="shared" si="17"/>
        <v>4456</v>
      </c>
      <c r="M308" s="26">
        <f t="shared" si="18"/>
        <v>13686</v>
      </c>
      <c r="N308" s="27" t="s">
        <v>724</v>
      </c>
      <c r="O308" s="27" t="s">
        <v>725</v>
      </c>
      <c r="P308" s="27">
        <v>6378</v>
      </c>
      <c r="Q308" s="26">
        <f t="shared" si="19"/>
        <v>6378</v>
      </c>
      <c r="R308" s="26">
        <v>6576</v>
      </c>
      <c r="S308" s="28">
        <v>23602.834027777779</v>
      </c>
      <c r="T308" s="28">
        <v>23602.934027777777</v>
      </c>
      <c r="U308" s="27" t="s">
        <v>289</v>
      </c>
      <c r="V308" s="27">
        <v>0.3</v>
      </c>
      <c r="W308" s="27" t="s">
        <v>319</v>
      </c>
      <c r="X308" s="27">
        <v>1761.9</v>
      </c>
      <c r="Y308" s="27" t="s">
        <v>290</v>
      </c>
      <c r="Z308" s="27" t="s">
        <v>291</v>
      </c>
      <c r="AA308" s="12">
        <v>0.16766895441640026</v>
      </c>
    </row>
    <row r="309" spans="1:27" ht="15" customHeight="1" x14ac:dyDescent="0.25">
      <c r="A309" s="21" t="s">
        <v>686</v>
      </c>
      <c r="B309" s="21" t="s">
        <v>687</v>
      </c>
      <c r="C309" s="22">
        <v>37.271352489960798</v>
      </c>
      <c r="D309" s="22">
        <v>-116.48882294013001</v>
      </c>
      <c r="E309" s="23">
        <v>6116</v>
      </c>
      <c r="F309" s="23">
        <v>-7570</v>
      </c>
      <c r="G309" s="23" t="s">
        <v>281</v>
      </c>
      <c r="H309" s="23">
        <v>4340</v>
      </c>
      <c r="I309" s="24">
        <f t="shared" si="16"/>
        <v>1776</v>
      </c>
      <c r="J309" s="25">
        <v>1660</v>
      </c>
      <c r="K309" s="25">
        <v>-7570</v>
      </c>
      <c r="L309" s="26">
        <f t="shared" si="17"/>
        <v>4456</v>
      </c>
      <c r="M309" s="26">
        <f t="shared" si="18"/>
        <v>13686</v>
      </c>
      <c r="N309" s="27" t="s">
        <v>726</v>
      </c>
      <c r="O309" s="27" t="s">
        <v>727</v>
      </c>
      <c r="P309" s="27">
        <v>6976</v>
      </c>
      <c r="Q309" s="26">
        <f t="shared" si="19"/>
        <v>6976</v>
      </c>
      <c r="R309" s="26">
        <v>7174</v>
      </c>
      <c r="S309" s="28">
        <v>23603.458333333332</v>
      </c>
      <c r="T309" s="28">
        <v>23603.527633333331</v>
      </c>
      <c r="U309" s="27" t="s">
        <v>289</v>
      </c>
      <c r="V309" s="27">
        <v>0.17</v>
      </c>
      <c r="W309" s="27" t="s">
        <v>319</v>
      </c>
      <c r="X309" s="27">
        <v>1781.0000000000002</v>
      </c>
      <c r="Y309" s="27" t="s">
        <v>290</v>
      </c>
      <c r="Z309" s="27" t="s">
        <v>291</v>
      </c>
      <c r="AA309" s="12">
        <v>9.5012407502626822E-2</v>
      </c>
    </row>
    <row r="310" spans="1:27" ht="15" customHeight="1" x14ac:dyDescent="0.25">
      <c r="A310" s="21" t="s">
        <v>686</v>
      </c>
      <c r="B310" s="21" t="s">
        <v>687</v>
      </c>
      <c r="C310" s="22">
        <v>37.271352489960798</v>
      </c>
      <c r="D310" s="22">
        <v>-116.48882294013001</v>
      </c>
      <c r="E310" s="23">
        <v>6116</v>
      </c>
      <c r="F310" s="23">
        <v>-7570</v>
      </c>
      <c r="G310" s="23" t="s">
        <v>281</v>
      </c>
      <c r="H310" s="23">
        <v>4340</v>
      </c>
      <c r="I310" s="24">
        <f t="shared" si="16"/>
        <v>1776</v>
      </c>
      <c r="J310" s="25">
        <v>1660</v>
      </c>
      <c r="K310" s="25">
        <v>-7570</v>
      </c>
      <c r="L310" s="26">
        <f t="shared" si="17"/>
        <v>4456</v>
      </c>
      <c r="M310" s="26">
        <f t="shared" si="18"/>
        <v>13686</v>
      </c>
      <c r="N310" s="27" t="s">
        <v>728</v>
      </c>
      <c r="O310" s="27" t="s">
        <v>729</v>
      </c>
      <c r="P310" s="27">
        <v>8308</v>
      </c>
      <c r="Q310" s="26">
        <f t="shared" si="19"/>
        <v>8308</v>
      </c>
      <c r="R310" s="26">
        <v>8506</v>
      </c>
      <c r="S310" s="28">
        <v>23603.542361111111</v>
      </c>
      <c r="T310" s="28">
        <v>23603.59066111111</v>
      </c>
      <c r="U310" s="27" t="s">
        <v>289</v>
      </c>
      <c r="V310" s="27">
        <v>0.5</v>
      </c>
      <c r="W310" s="27" t="s">
        <v>319</v>
      </c>
      <c r="X310" s="27">
        <v>1796.7000000000003</v>
      </c>
      <c r="Y310" s="27" t="s">
        <v>290</v>
      </c>
      <c r="Z310" s="27" t="s">
        <v>291</v>
      </c>
      <c r="AA310" s="12">
        <v>0.27944825736066708</v>
      </c>
    </row>
    <row r="311" spans="1:27" ht="15" customHeight="1" x14ac:dyDescent="0.25">
      <c r="A311" s="21" t="s">
        <v>686</v>
      </c>
      <c r="B311" s="21" t="s">
        <v>687</v>
      </c>
      <c r="C311" s="22">
        <v>37.271352489960798</v>
      </c>
      <c r="D311" s="22">
        <v>-116.48882294013001</v>
      </c>
      <c r="E311" s="23">
        <v>6116</v>
      </c>
      <c r="F311" s="23">
        <v>-7570</v>
      </c>
      <c r="G311" s="23" t="s">
        <v>281</v>
      </c>
      <c r="H311" s="23">
        <v>4340</v>
      </c>
      <c r="I311" s="24">
        <f t="shared" si="16"/>
        <v>1776</v>
      </c>
      <c r="J311" s="25">
        <v>1660</v>
      </c>
      <c r="K311" s="25">
        <v>-7570</v>
      </c>
      <c r="L311" s="26">
        <f t="shared" si="17"/>
        <v>4456</v>
      </c>
      <c r="M311" s="26">
        <f t="shared" si="18"/>
        <v>13686</v>
      </c>
      <c r="N311" s="27" t="s">
        <v>730</v>
      </c>
      <c r="O311" s="27" t="s">
        <v>731</v>
      </c>
      <c r="P311" s="27">
        <v>8588</v>
      </c>
      <c r="Q311" s="26">
        <f t="shared" si="19"/>
        <v>8588</v>
      </c>
      <c r="R311" s="26">
        <v>8786</v>
      </c>
      <c r="S311" s="28">
        <v>23603.625694444443</v>
      </c>
      <c r="T311" s="28">
        <v>23603.685694444444</v>
      </c>
      <c r="U311" s="27" t="s">
        <v>289</v>
      </c>
      <c r="V311" s="27">
        <v>1.2</v>
      </c>
      <c r="W311" s="27" t="s">
        <v>319</v>
      </c>
      <c r="X311" s="27">
        <v>1733.1000000000001</v>
      </c>
      <c r="Y311" s="27" t="s">
        <v>290</v>
      </c>
      <c r="Z311" s="27" t="s">
        <v>291</v>
      </c>
      <c r="AA311" s="12">
        <v>0.67067581766560103</v>
      </c>
    </row>
    <row r="312" spans="1:27" ht="15" customHeight="1" x14ac:dyDescent="0.25">
      <c r="A312" s="21" t="s">
        <v>686</v>
      </c>
      <c r="B312" s="21" t="s">
        <v>687</v>
      </c>
      <c r="C312" s="22">
        <v>37.271352489960798</v>
      </c>
      <c r="D312" s="22">
        <v>-116.48882294013001</v>
      </c>
      <c r="E312" s="23">
        <v>6116</v>
      </c>
      <c r="F312" s="23">
        <v>-7570</v>
      </c>
      <c r="G312" s="23" t="s">
        <v>281</v>
      </c>
      <c r="H312" s="23">
        <v>4340</v>
      </c>
      <c r="I312" s="24">
        <f t="shared" si="16"/>
        <v>1776</v>
      </c>
      <c r="J312" s="25">
        <v>1660</v>
      </c>
      <c r="K312" s="25">
        <v>-7570</v>
      </c>
      <c r="L312" s="26">
        <f t="shared" si="17"/>
        <v>4456</v>
      </c>
      <c r="M312" s="26">
        <f t="shared" si="18"/>
        <v>13686</v>
      </c>
      <c r="N312" s="27" t="s">
        <v>732</v>
      </c>
      <c r="O312" s="27" t="s">
        <v>733</v>
      </c>
      <c r="P312" s="27">
        <v>8785</v>
      </c>
      <c r="Q312" s="26">
        <f t="shared" si="19"/>
        <v>8785</v>
      </c>
      <c r="R312" s="26">
        <v>8983</v>
      </c>
      <c r="S312" s="28">
        <v>23603.709722222222</v>
      </c>
      <c r="T312" s="28">
        <v>23603.769722222223</v>
      </c>
      <c r="U312" s="27" t="s">
        <v>289</v>
      </c>
      <c r="V312" s="27">
        <v>2</v>
      </c>
      <c r="W312" s="27" t="s">
        <v>319</v>
      </c>
      <c r="X312" s="27">
        <v>1602.7000000000003</v>
      </c>
      <c r="Y312" s="27" t="s">
        <v>290</v>
      </c>
      <c r="Z312" s="27" t="s">
        <v>291</v>
      </c>
      <c r="AA312" s="12">
        <v>1.1177930294426683</v>
      </c>
    </row>
    <row r="313" spans="1:27" ht="15" customHeight="1" x14ac:dyDescent="0.25">
      <c r="A313" s="21" t="s">
        <v>734</v>
      </c>
      <c r="B313" s="21" t="s">
        <v>735</v>
      </c>
      <c r="C313" s="22">
        <v>37.271781494681797</v>
      </c>
      <c r="D313" s="22">
        <v>-116.434725595332</v>
      </c>
      <c r="E313" s="23">
        <v>6557</v>
      </c>
      <c r="F313" s="23">
        <v>-650</v>
      </c>
      <c r="G313" s="23" t="s">
        <v>318</v>
      </c>
      <c r="H313" s="23">
        <v>4445</v>
      </c>
      <c r="I313" s="24">
        <f t="shared" si="16"/>
        <v>2112</v>
      </c>
      <c r="J313" s="25">
        <v>3982</v>
      </c>
      <c r="K313" s="25">
        <v>3814</v>
      </c>
      <c r="L313" s="26">
        <f t="shared" si="17"/>
        <v>2575</v>
      </c>
      <c r="M313" s="26">
        <f t="shared" si="18"/>
        <v>2743</v>
      </c>
      <c r="N313" s="27" t="s">
        <v>734</v>
      </c>
      <c r="O313" s="27" t="s">
        <v>736</v>
      </c>
      <c r="P313" s="27">
        <v>2575</v>
      </c>
      <c r="Q313" s="26">
        <f t="shared" si="19"/>
        <v>2575</v>
      </c>
      <c r="R313" s="26">
        <v>2743</v>
      </c>
      <c r="S313" s="28">
        <v>23612.861111111109</v>
      </c>
      <c r="T313" s="28">
        <v>23612.896111111109</v>
      </c>
      <c r="U313" s="27" t="s">
        <v>289</v>
      </c>
      <c r="V313" s="27">
        <v>5</v>
      </c>
      <c r="W313" s="27" t="s">
        <v>283</v>
      </c>
      <c r="X313" s="27">
        <v>1729.8</v>
      </c>
      <c r="Y313" s="27" t="s">
        <v>290</v>
      </c>
      <c r="Z313" s="27" t="s">
        <v>291</v>
      </c>
      <c r="AA313" s="12">
        <v>5</v>
      </c>
    </row>
    <row r="314" spans="1:27" ht="15" customHeight="1" x14ac:dyDescent="0.25">
      <c r="A314" s="21" t="s">
        <v>737</v>
      </c>
      <c r="B314" s="21" t="s">
        <v>738</v>
      </c>
      <c r="C314" s="22">
        <v>37.271781494681797</v>
      </c>
      <c r="D314" s="22">
        <v>-116.434725595332</v>
      </c>
      <c r="E314" s="23">
        <v>6557</v>
      </c>
      <c r="F314" s="23">
        <v>-650</v>
      </c>
      <c r="G314" s="23" t="s">
        <v>281</v>
      </c>
      <c r="H314" s="23">
        <v>4441</v>
      </c>
      <c r="I314" s="24">
        <f t="shared" si="16"/>
        <v>2116</v>
      </c>
      <c r="J314" s="25">
        <v>3816</v>
      </c>
      <c r="K314" s="25">
        <v>3648</v>
      </c>
      <c r="L314" s="26">
        <f t="shared" si="17"/>
        <v>2741</v>
      </c>
      <c r="M314" s="26">
        <f t="shared" si="18"/>
        <v>2909</v>
      </c>
      <c r="N314" s="27" t="s">
        <v>737</v>
      </c>
      <c r="O314" s="27" t="s">
        <v>739</v>
      </c>
      <c r="P314" s="27">
        <v>2741</v>
      </c>
      <c r="Q314" s="26">
        <f t="shared" si="19"/>
        <v>2741</v>
      </c>
      <c r="R314" s="26">
        <v>2909</v>
      </c>
      <c r="S314" s="28">
        <v>23612.981250000001</v>
      </c>
      <c r="T314" s="28">
        <v>23612.99625</v>
      </c>
      <c r="U314" s="27" t="s">
        <v>289</v>
      </c>
      <c r="V314" s="27">
        <v>12</v>
      </c>
      <c r="W314" s="27" t="s">
        <v>283</v>
      </c>
      <c r="X314" s="27">
        <v>1167.5</v>
      </c>
      <c r="Y314" s="27" t="s">
        <v>290</v>
      </c>
      <c r="Z314" s="27" t="s">
        <v>291</v>
      </c>
      <c r="AA314" s="12">
        <v>12</v>
      </c>
    </row>
    <row r="315" spans="1:27" ht="15" customHeight="1" x14ac:dyDescent="0.25">
      <c r="A315" s="21" t="s">
        <v>740</v>
      </c>
      <c r="B315" s="21" t="s">
        <v>741</v>
      </c>
      <c r="C315" s="22">
        <v>37.271781494681797</v>
      </c>
      <c r="D315" s="22">
        <v>-116.434725595332</v>
      </c>
      <c r="E315" s="23">
        <v>6557</v>
      </c>
      <c r="F315" s="23">
        <v>-650</v>
      </c>
      <c r="G315" s="23" t="s">
        <v>281</v>
      </c>
      <c r="H315" s="23">
        <v>4441</v>
      </c>
      <c r="I315" s="24">
        <f t="shared" si="16"/>
        <v>2116</v>
      </c>
      <c r="J315" s="25">
        <v>3657</v>
      </c>
      <c r="K315" s="25">
        <v>3489</v>
      </c>
      <c r="L315" s="26">
        <f t="shared" si="17"/>
        <v>2900</v>
      </c>
      <c r="M315" s="26">
        <f t="shared" si="18"/>
        <v>3068</v>
      </c>
      <c r="N315" s="27" t="s">
        <v>740</v>
      </c>
      <c r="O315" s="27" t="s">
        <v>742</v>
      </c>
      <c r="P315" s="27">
        <v>2900</v>
      </c>
      <c r="Q315" s="26">
        <f t="shared" si="19"/>
        <v>2900</v>
      </c>
      <c r="R315" s="26">
        <v>3068</v>
      </c>
      <c r="S315" s="28">
        <v>23613.098611111112</v>
      </c>
      <c r="T315" s="28">
        <v>23613.111611111111</v>
      </c>
      <c r="U315" s="27" t="s">
        <v>289</v>
      </c>
      <c r="V315" s="27">
        <v>14</v>
      </c>
      <c r="W315" s="27" t="s">
        <v>283</v>
      </c>
      <c r="X315" s="27">
        <v>2041.2</v>
      </c>
      <c r="Y315" s="27" t="s">
        <v>290</v>
      </c>
      <c r="Z315" s="27" t="s">
        <v>291</v>
      </c>
      <c r="AA315" s="12">
        <v>14</v>
      </c>
    </row>
    <row r="316" spans="1:27" ht="15" customHeight="1" x14ac:dyDescent="0.25">
      <c r="A316" s="21" t="s">
        <v>743</v>
      </c>
      <c r="B316" s="21" t="s">
        <v>744</v>
      </c>
      <c r="C316" s="22">
        <v>37.271781494681797</v>
      </c>
      <c r="D316" s="22">
        <v>-116.434725595332</v>
      </c>
      <c r="E316" s="23">
        <v>6557</v>
      </c>
      <c r="F316" s="23">
        <v>-650</v>
      </c>
      <c r="G316" s="23" t="s">
        <v>281</v>
      </c>
      <c r="H316" s="23">
        <v>4442</v>
      </c>
      <c r="I316" s="24">
        <f t="shared" si="16"/>
        <v>2115</v>
      </c>
      <c r="J316" s="25">
        <v>3515</v>
      </c>
      <c r="K316" s="25">
        <v>3347</v>
      </c>
      <c r="L316" s="26">
        <f t="shared" si="17"/>
        <v>3042</v>
      </c>
      <c r="M316" s="26">
        <f t="shared" si="18"/>
        <v>3210</v>
      </c>
      <c r="N316" s="27" t="s">
        <v>743</v>
      </c>
      <c r="O316" s="27" t="s">
        <v>745</v>
      </c>
      <c r="P316" s="27">
        <v>3042</v>
      </c>
      <c r="Q316" s="26">
        <f t="shared" si="19"/>
        <v>3042</v>
      </c>
      <c r="R316" s="26">
        <v>3210</v>
      </c>
      <c r="S316" s="28">
        <v>23613.224999999999</v>
      </c>
      <c r="T316" s="28">
        <v>23613.231</v>
      </c>
      <c r="U316" s="27" t="s">
        <v>289</v>
      </c>
      <c r="V316" s="27">
        <v>30</v>
      </c>
      <c r="W316" s="27" t="s">
        <v>305</v>
      </c>
      <c r="X316" s="27">
        <v>802.59999999999991</v>
      </c>
      <c r="Y316" s="27" t="s">
        <v>290</v>
      </c>
      <c r="Z316" s="27" t="s">
        <v>291</v>
      </c>
      <c r="AA316" s="12">
        <v>1399.3858333333335</v>
      </c>
    </row>
    <row r="317" spans="1:27" ht="15" customHeight="1" x14ac:dyDescent="0.25">
      <c r="A317" s="21" t="s">
        <v>746</v>
      </c>
      <c r="B317" s="21" t="s">
        <v>747</v>
      </c>
      <c r="C317" s="22">
        <v>37.271781494681797</v>
      </c>
      <c r="D317" s="22">
        <v>-116.434725595332</v>
      </c>
      <c r="E317" s="23">
        <v>6557</v>
      </c>
      <c r="F317" s="23">
        <v>-650</v>
      </c>
      <c r="G317" s="23" t="s">
        <v>318</v>
      </c>
      <c r="H317" s="23">
        <v>4447</v>
      </c>
      <c r="I317" s="24">
        <f t="shared" si="16"/>
        <v>2110</v>
      </c>
      <c r="J317" s="25">
        <v>3207</v>
      </c>
      <c r="K317" s="25">
        <v>3039</v>
      </c>
      <c r="L317" s="26">
        <f t="shared" si="17"/>
        <v>3350</v>
      </c>
      <c r="M317" s="26">
        <f t="shared" si="18"/>
        <v>3518</v>
      </c>
      <c r="N317" s="27" t="s">
        <v>746</v>
      </c>
      <c r="O317" s="27" t="s">
        <v>748</v>
      </c>
      <c r="P317" s="27">
        <v>3350</v>
      </c>
      <c r="Q317" s="26">
        <f t="shared" si="19"/>
        <v>3350</v>
      </c>
      <c r="R317" s="26">
        <v>3518</v>
      </c>
      <c r="S317" s="28">
        <v>23614.348611111112</v>
      </c>
      <c r="T317" s="28">
        <v>23614.374911111114</v>
      </c>
      <c r="U317" s="27" t="s">
        <v>289</v>
      </c>
      <c r="V317" s="27">
        <v>7</v>
      </c>
      <c r="W317" s="27" t="s">
        <v>283</v>
      </c>
      <c r="X317" s="27">
        <v>1643.4500000000003</v>
      </c>
      <c r="Y317" s="27" t="s">
        <v>290</v>
      </c>
      <c r="Z317" s="27" t="s">
        <v>291</v>
      </c>
      <c r="AA317" s="12">
        <v>7</v>
      </c>
    </row>
    <row r="318" spans="1:27" ht="15" customHeight="1" x14ac:dyDescent="0.25">
      <c r="A318" s="21" t="s">
        <v>749</v>
      </c>
      <c r="B318" s="21" t="s">
        <v>750</v>
      </c>
      <c r="C318" s="22">
        <v>37.271781494681797</v>
      </c>
      <c r="D318" s="22">
        <v>-116.434725595332</v>
      </c>
      <c r="E318" s="23">
        <v>6557</v>
      </c>
      <c r="F318" s="23">
        <v>-650</v>
      </c>
      <c r="G318" s="23" t="s">
        <v>281</v>
      </c>
      <c r="H318" s="23">
        <v>4446</v>
      </c>
      <c r="I318" s="24">
        <f t="shared" si="16"/>
        <v>2111</v>
      </c>
      <c r="J318" s="25">
        <v>3035</v>
      </c>
      <c r="K318" s="25">
        <v>-650</v>
      </c>
      <c r="L318" s="26">
        <f t="shared" si="17"/>
        <v>3522</v>
      </c>
      <c r="M318" s="26">
        <f t="shared" si="18"/>
        <v>7207</v>
      </c>
      <c r="N318" s="27" t="s">
        <v>749</v>
      </c>
      <c r="O318" s="27" t="s">
        <v>751</v>
      </c>
      <c r="P318" s="27">
        <v>3522</v>
      </c>
      <c r="Q318" s="26">
        <f t="shared" si="19"/>
        <v>3522</v>
      </c>
      <c r="R318" s="26">
        <v>7207</v>
      </c>
      <c r="S318" s="28">
        <v>23613.418750000001</v>
      </c>
      <c r="T318" s="28">
        <v>23613.420450000001</v>
      </c>
      <c r="U318" s="27" t="s">
        <v>289</v>
      </c>
      <c r="V318" s="27">
        <v>170</v>
      </c>
      <c r="W318" s="27" t="s">
        <v>319</v>
      </c>
      <c r="X318" s="27">
        <v>366.79999999999995</v>
      </c>
      <c r="Y318" s="27" t="s">
        <v>290</v>
      </c>
      <c r="Z318" s="27" t="s">
        <v>291</v>
      </c>
      <c r="AA318" s="12">
        <v>1.8425</v>
      </c>
    </row>
    <row r="319" spans="1:27" ht="15" customHeight="1" x14ac:dyDescent="0.25">
      <c r="A319" s="21" t="s">
        <v>752</v>
      </c>
      <c r="B319" s="21" t="s">
        <v>753</v>
      </c>
      <c r="C319" s="22">
        <v>37.271781494681797</v>
      </c>
      <c r="D319" s="22">
        <v>-116.434725595332</v>
      </c>
      <c r="E319" s="23">
        <v>6557</v>
      </c>
      <c r="F319" s="23">
        <v>-650</v>
      </c>
      <c r="G319" s="23" t="s">
        <v>281</v>
      </c>
      <c r="H319" s="23">
        <v>4450</v>
      </c>
      <c r="I319" s="24">
        <f t="shared" si="16"/>
        <v>2107</v>
      </c>
      <c r="J319" s="25">
        <v>4039</v>
      </c>
      <c r="K319" s="25">
        <v>-650</v>
      </c>
      <c r="L319" s="26">
        <f t="shared" si="17"/>
        <v>2518</v>
      </c>
      <c r="M319" s="26">
        <f t="shared" si="18"/>
        <v>7207</v>
      </c>
      <c r="N319" s="27" t="s">
        <v>754</v>
      </c>
      <c r="O319" s="27" t="s">
        <v>755</v>
      </c>
      <c r="P319" s="27">
        <v>3535</v>
      </c>
      <c r="Q319" s="26">
        <f t="shared" si="19"/>
        <v>3535</v>
      </c>
      <c r="R319" s="26">
        <v>3703</v>
      </c>
      <c r="S319" s="28">
        <v>23614.496527777777</v>
      </c>
      <c r="T319" s="28">
        <v>23614.544227777777</v>
      </c>
      <c r="U319" s="27" t="s">
        <v>289</v>
      </c>
      <c r="V319" s="27">
        <v>4</v>
      </c>
      <c r="W319" s="27" t="s">
        <v>283</v>
      </c>
      <c r="X319" s="27">
        <v>1578.4000000000003</v>
      </c>
      <c r="Y319" s="27" t="s">
        <v>290</v>
      </c>
      <c r="Z319" s="27" t="s">
        <v>291</v>
      </c>
      <c r="AA319" s="12">
        <v>4</v>
      </c>
    </row>
    <row r="320" spans="1:27" ht="15" customHeight="1" x14ac:dyDescent="0.25">
      <c r="A320" s="21" t="s">
        <v>756</v>
      </c>
      <c r="B320" s="21" t="s">
        <v>757</v>
      </c>
      <c r="C320" s="22">
        <v>37.271781494681797</v>
      </c>
      <c r="D320" s="22">
        <v>-116.434725595332</v>
      </c>
      <c r="E320" s="23">
        <v>6557</v>
      </c>
      <c r="F320" s="23">
        <v>-650</v>
      </c>
      <c r="G320" s="23" t="s">
        <v>459</v>
      </c>
      <c r="H320" s="23">
        <v>4446</v>
      </c>
      <c r="I320" s="24">
        <f t="shared" si="16"/>
        <v>2111</v>
      </c>
      <c r="J320" s="25">
        <v>2852</v>
      </c>
      <c r="K320" s="25">
        <v>2684</v>
      </c>
      <c r="L320" s="26">
        <f t="shared" si="17"/>
        <v>3705</v>
      </c>
      <c r="M320" s="26">
        <f t="shared" si="18"/>
        <v>3873</v>
      </c>
      <c r="N320" s="27" t="s">
        <v>756</v>
      </c>
      <c r="O320" s="27" t="s">
        <v>758</v>
      </c>
      <c r="P320" s="27">
        <v>3705</v>
      </c>
      <c r="Q320" s="26">
        <f t="shared" si="19"/>
        <v>3705</v>
      </c>
      <c r="R320" s="26">
        <v>3873</v>
      </c>
      <c r="S320" s="28">
        <v>23614.613194444446</v>
      </c>
      <c r="T320" s="28">
        <v>23614.636994444445</v>
      </c>
      <c r="U320" s="27" t="s">
        <v>289</v>
      </c>
      <c r="V320" s="27">
        <v>11</v>
      </c>
      <c r="W320" s="27" t="s">
        <v>283</v>
      </c>
      <c r="X320" s="27">
        <v>1251.3499999999999</v>
      </c>
      <c r="Y320" s="27" t="s">
        <v>290</v>
      </c>
      <c r="Z320" s="27" t="s">
        <v>291</v>
      </c>
      <c r="AA320" s="12">
        <v>11</v>
      </c>
    </row>
    <row r="321" spans="1:27" ht="15" customHeight="1" x14ac:dyDescent="0.25">
      <c r="A321" s="21" t="s">
        <v>759</v>
      </c>
      <c r="B321" s="21" t="s">
        <v>760</v>
      </c>
      <c r="C321" s="22">
        <v>37.271781494681797</v>
      </c>
      <c r="D321" s="22">
        <v>-116.434725595332</v>
      </c>
      <c r="E321" s="23">
        <v>6557</v>
      </c>
      <c r="F321" s="23">
        <v>-650</v>
      </c>
      <c r="G321" s="23" t="s">
        <v>281</v>
      </c>
      <c r="H321" s="23">
        <v>4444</v>
      </c>
      <c r="I321" s="24">
        <f t="shared" si="16"/>
        <v>2113</v>
      </c>
      <c r="J321" s="25">
        <v>2665</v>
      </c>
      <c r="K321" s="25">
        <v>2497</v>
      </c>
      <c r="L321" s="26">
        <f t="shared" si="17"/>
        <v>3892</v>
      </c>
      <c r="M321" s="26">
        <f t="shared" si="18"/>
        <v>4060</v>
      </c>
      <c r="N321" s="27" t="s">
        <v>759</v>
      </c>
      <c r="O321" s="27" t="s">
        <v>761</v>
      </c>
      <c r="P321" s="27">
        <v>3892</v>
      </c>
      <c r="Q321" s="26">
        <f t="shared" si="19"/>
        <v>3892</v>
      </c>
      <c r="R321" s="26">
        <v>4060</v>
      </c>
      <c r="S321" s="28">
        <v>23613.670138888891</v>
      </c>
      <c r="T321" s="28">
        <v>23613.672438888891</v>
      </c>
      <c r="U321" s="27" t="s">
        <v>289</v>
      </c>
      <c r="V321" s="27">
        <v>70</v>
      </c>
      <c r="W321" s="27" t="s">
        <v>305</v>
      </c>
      <c r="X321" s="27">
        <v>850</v>
      </c>
      <c r="Y321" s="27" t="s">
        <v>290</v>
      </c>
      <c r="Z321" s="27" t="s">
        <v>291</v>
      </c>
      <c r="AA321" s="12">
        <v>1439.3858333333335</v>
      </c>
    </row>
    <row r="322" spans="1:27" ht="15" customHeight="1" x14ac:dyDescent="0.25">
      <c r="A322" s="21" t="s">
        <v>762</v>
      </c>
      <c r="B322" s="21" t="s">
        <v>763</v>
      </c>
      <c r="C322" s="22">
        <v>37.271781494681797</v>
      </c>
      <c r="D322" s="22">
        <v>-116.434725595332</v>
      </c>
      <c r="E322" s="23">
        <v>6557</v>
      </c>
      <c r="F322" s="23">
        <v>-650</v>
      </c>
      <c r="G322" s="23" t="s">
        <v>281</v>
      </c>
      <c r="H322" s="23">
        <v>4440</v>
      </c>
      <c r="I322" s="24">
        <f t="shared" si="16"/>
        <v>2117</v>
      </c>
      <c r="J322" s="25">
        <v>2487</v>
      </c>
      <c r="K322" s="25">
        <v>2319</v>
      </c>
      <c r="L322" s="26">
        <f t="shared" si="17"/>
        <v>4070</v>
      </c>
      <c r="M322" s="26">
        <f t="shared" si="18"/>
        <v>4238</v>
      </c>
      <c r="N322" s="27" t="s">
        <v>762</v>
      </c>
      <c r="O322" s="27" t="s">
        <v>764</v>
      </c>
      <c r="P322" s="27">
        <v>4070</v>
      </c>
      <c r="Q322" s="26">
        <f t="shared" si="19"/>
        <v>4070</v>
      </c>
      <c r="R322" s="26">
        <v>4238</v>
      </c>
      <c r="S322" s="28">
        <v>23614.816666666666</v>
      </c>
      <c r="T322" s="28">
        <v>23614.824666666667</v>
      </c>
      <c r="U322" s="27" t="s">
        <v>289</v>
      </c>
      <c r="V322" s="27">
        <v>20</v>
      </c>
      <c r="W322" s="27" t="s">
        <v>305</v>
      </c>
      <c r="X322" s="27">
        <v>1276.8</v>
      </c>
      <c r="Y322" s="27" t="s">
        <v>290</v>
      </c>
      <c r="Z322" s="27" t="s">
        <v>291</v>
      </c>
      <c r="AA322" s="12">
        <v>1389.3858333333335</v>
      </c>
    </row>
    <row r="323" spans="1:27" ht="15" customHeight="1" x14ac:dyDescent="0.25">
      <c r="A323" s="21" t="s">
        <v>752</v>
      </c>
      <c r="B323" s="21" t="s">
        <v>753</v>
      </c>
      <c r="C323" s="22">
        <v>37.271781494681797</v>
      </c>
      <c r="D323" s="22">
        <v>-116.434725595332</v>
      </c>
      <c r="E323" s="23">
        <v>6557</v>
      </c>
      <c r="F323" s="23">
        <v>-650</v>
      </c>
      <c r="G323" s="23" t="s">
        <v>281</v>
      </c>
      <c r="H323" s="23">
        <v>4450</v>
      </c>
      <c r="I323" s="24">
        <f t="shared" si="16"/>
        <v>2107</v>
      </c>
      <c r="J323" s="25">
        <v>4039</v>
      </c>
      <c r="K323" s="25">
        <v>-650</v>
      </c>
      <c r="L323" s="26">
        <f t="shared" si="17"/>
        <v>2518</v>
      </c>
      <c r="M323" s="26">
        <f t="shared" si="18"/>
        <v>7207</v>
      </c>
      <c r="N323" s="27" t="s">
        <v>765</v>
      </c>
      <c r="O323" s="27" t="s">
        <v>766</v>
      </c>
      <c r="P323" s="27">
        <v>4226</v>
      </c>
      <c r="Q323" s="26">
        <f t="shared" si="19"/>
        <v>4226</v>
      </c>
      <c r="R323" s="26">
        <v>4394</v>
      </c>
      <c r="S323" s="28">
        <v>23614.973611111112</v>
      </c>
      <c r="T323" s="28">
        <v>23615.018511111113</v>
      </c>
      <c r="U323" s="27" t="s">
        <v>289</v>
      </c>
      <c r="V323" s="27">
        <v>4</v>
      </c>
      <c r="W323" s="27" t="s">
        <v>283</v>
      </c>
      <c r="X323" s="27">
        <v>828.5</v>
      </c>
      <c r="Y323" s="27" t="s">
        <v>290</v>
      </c>
      <c r="Z323" s="27" t="s">
        <v>291</v>
      </c>
      <c r="AA323" s="12">
        <v>4</v>
      </c>
    </row>
    <row r="324" spans="1:27" ht="15" customHeight="1" x14ac:dyDescent="0.25">
      <c r="A324" s="21" t="s">
        <v>767</v>
      </c>
      <c r="B324" s="21" t="s">
        <v>768</v>
      </c>
      <c r="C324" s="22">
        <v>37.271781494681797</v>
      </c>
      <c r="D324" s="22">
        <v>-116.434725595332</v>
      </c>
      <c r="E324" s="23">
        <v>6557</v>
      </c>
      <c r="F324" s="23">
        <v>-650</v>
      </c>
      <c r="G324" s="23" t="s">
        <v>318</v>
      </c>
      <c r="H324" s="23">
        <v>4447</v>
      </c>
      <c r="I324" s="24">
        <f t="shared" si="16"/>
        <v>2110</v>
      </c>
      <c r="J324" s="25">
        <v>2057</v>
      </c>
      <c r="K324" s="25">
        <v>1881</v>
      </c>
      <c r="L324" s="26">
        <f t="shared" si="17"/>
        <v>4500</v>
      </c>
      <c r="M324" s="26">
        <f t="shared" si="18"/>
        <v>4676</v>
      </c>
      <c r="N324" s="27" t="s">
        <v>767</v>
      </c>
      <c r="O324" s="27" t="s">
        <v>769</v>
      </c>
      <c r="P324" s="27">
        <v>4500</v>
      </c>
      <c r="Q324" s="26">
        <f t="shared" si="19"/>
        <v>4500</v>
      </c>
      <c r="R324" s="26">
        <v>4676</v>
      </c>
      <c r="S324" s="28">
        <v>23613.790277777778</v>
      </c>
      <c r="T324" s="28">
        <v>23613.809177777777</v>
      </c>
      <c r="U324" s="27" t="s">
        <v>289</v>
      </c>
      <c r="V324" s="27">
        <v>11</v>
      </c>
      <c r="W324" s="27" t="s">
        <v>283</v>
      </c>
      <c r="X324" s="27">
        <v>1527.6000000000004</v>
      </c>
      <c r="Y324" s="27" t="s">
        <v>290</v>
      </c>
      <c r="Z324" s="27" t="s">
        <v>291</v>
      </c>
      <c r="AA324" s="12">
        <v>11</v>
      </c>
    </row>
    <row r="325" spans="1:27" ht="15" customHeight="1" x14ac:dyDescent="0.25">
      <c r="A325" s="21" t="s">
        <v>752</v>
      </c>
      <c r="B325" s="21" t="s">
        <v>753</v>
      </c>
      <c r="C325" s="22">
        <v>37.271781494681797</v>
      </c>
      <c r="D325" s="22">
        <v>-116.434725595332</v>
      </c>
      <c r="E325" s="23">
        <v>6557</v>
      </c>
      <c r="F325" s="23">
        <v>-650</v>
      </c>
      <c r="G325" s="23" t="s">
        <v>281</v>
      </c>
      <c r="H325" s="23">
        <v>4450</v>
      </c>
      <c r="I325" s="24">
        <f t="shared" si="16"/>
        <v>2107</v>
      </c>
      <c r="J325" s="25">
        <v>4039</v>
      </c>
      <c r="K325" s="25">
        <v>-650</v>
      </c>
      <c r="L325" s="26">
        <f t="shared" si="17"/>
        <v>2518</v>
      </c>
      <c r="M325" s="26">
        <f t="shared" si="18"/>
        <v>7207</v>
      </c>
      <c r="N325" s="27" t="s">
        <v>770</v>
      </c>
      <c r="O325" s="27" t="s">
        <v>771</v>
      </c>
      <c r="P325" s="27">
        <v>5251</v>
      </c>
      <c r="Q325" s="26">
        <f t="shared" si="19"/>
        <v>5251</v>
      </c>
      <c r="R325" s="26">
        <v>5419</v>
      </c>
      <c r="S325" s="28">
        <v>23613.93472222222</v>
      </c>
      <c r="T325" s="28">
        <v>23613.950122222221</v>
      </c>
      <c r="U325" s="27" t="s">
        <v>289</v>
      </c>
      <c r="V325" s="27">
        <v>0.6</v>
      </c>
      <c r="W325" s="27" t="s">
        <v>319</v>
      </c>
      <c r="X325" s="27">
        <v>1994.8000000000004</v>
      </c>
      <c r="Y325" s="27" t="s">
        <v>290</v>
      </c>
      <c r="Z325" s="27" t="s">
        <v>291</v>
      </c>
      <c r="AA325" s="12">
        <v>0.6</v>
      </c>
    </row>
    <row r="326" spans="1:27" ht="15" customHeight="1" x14ac:dyDescent="0.25">
      <c r="A326" s="21" t="s">
        <v>752</v>
      </c>
      <c r="B326" s="21" t="s">
        <v>753</v>
      </c>
      <c r="C326" s="22">
        <v>37.271781494681797</v>
      </c>
      <c r="D326" s="22">
        <v>-116.434725595332</v>
      </c>
      <c r="E326" s="23">
        <v>6557</v>
      </c>
      <c r="F326" s="23">
        <v>-650</v>
      </c>
      <c r="G326" s="23" t="s">
        <v>281</v>
      </c>
      <c r="H326" s="23">
        <v>4450</v>
      </c>
      <c r="I326" s="24">
        <f t="shared" ref="I326:I352" si="20">E326-H326</f>
        <v>2107</v>
      </c>
      <c r="J326" s="25">
        <v>4039</v>
      </c>
      <c r="K326" s="25">
        <v>-650</v>
      </c>
      <c r="L326" s="26">
        <f t="shared" ref="L326:L352" si="21">E326-J326</f>
        <v>2518</v>
      </c>
      <c r="M326" s="26">
        <f t="shared" ref="M326:M352" si="22">E326-K326</f>
        <v>7207</v>
      </c>
      <c r="N326" s="27" t="s">
        <v>772</v>
      </c>
      <c r="O326" s="27" t="s">
        <v>773</v>
      </c>
      <c r="P326" s="27">
        <v>5423</v>
      </c>
      <c r="Q326" s="26">
        <f t="shared" ref="Q326:Q351" si="23">IF(P326&lt;I326,I326,P326)</f>
        <v>5423</v>
      </c>
      <c r="R326" s="26">
        <v>7207</v>
      </c>
      <c r="S326" s="28">
        <v>23613.96875</v>
      </c>
      <c r="T326" s="28">
        <v>23614.000650000002</v>
      </c>
      <c r="U326" s="27" t="s">
        <v>289</v>
      </c>
      <c r="V326" s="27">
        <v>1.4000000000000001</v>
      </c>
      <c r="W326" s="27" t="s">
        <v>319</v>
      </c>
      <c r="X326" s="27">
        <v>1821.3000000000004</v>
      </c>
      <c r="Y326" s="27" t="s">
        <v>290</v>
      </c>
      <c r="Z326" s="27" t="s">
        <v>291</v>
      </c>
      <c r="AA326" s="12">
        <v>1.4000000000000001</v>
      </c>
    </row>
    <row r="327" spans="1:27" ht="15" customHeight="1" x14ac:dyDescent="0.25">
      <c r="A327" s="21" t="s">
        <v>752</v>
      </c>
      <c r="B327" s="21" t="s">
        <v>753</v>
      </c>
      <c r="C327" s="22">
        <v>37.271781494681797</v>
      </c>
      <c r="D327" s="22">
        <v>-116.434725595332</v>
      </c>
      <c r="E327" s="23">
        <v>6557</v>
      </c>
      <c r="F327" s="23">
        <v>-650</v>
      </c>
      <c r="G327" s="23" t="s">
        <v>281</v>
      </c>
      <c r="H327" s="23">
        <v>4450</v>
      </c>
      <c r="I327" s="24">
        <f t="shared" si="20"/>
        <v>2107</v>
      </c>
      <c r="J327" s="25">
        <v>4039</v>
      </c>
      <c r="K327" s="25">
        <v>-650</v>
      </c>
      <c r="L327" s="26">
        <f t="shared" si="21"/>
        <v>2518</v>
      </c>
      <c r="M327" s="26">
        <f t="shared" si="22"/>
        <v>7207</v>
      </c>
      <c r="N327" s="27" t="s">
        <v>752</v>
      </c>
      <c r="O327" s="27" t="s">
        <v>774</v>
      </c>
      <c r="P327" s="27">
        <v>2518</v>
      </c>
      <c r="Q327" s="26">
        <f t="shared" si="23"/>
        <v>2518</v>
      </c>
      <c r="R327" s="26">
        <v>7207</v>
      </c>
      <c r="S327" s="28">
        <v>23978.520833333332</v>
      </c>
      <c r="T327" s="28">
        <v>23979.750694444443</v>
      </c>
      <c r="U327" s="27" t="s">
        <v>282</v>
      </c>
      <c r="V327" s="27">
        <v>4300</v>
      </c>
      <c r="W327" s="27" t="s">
        <v>283</v>
      </c>
      <c r="X327" s="27">
        <v>423</v>
      </c>
      <c r="Y327" s="27" t="s">
        <v>284</v>
      </c>
      <c r="Z327" s="27" t="s">
        <v>285</v>
      </c>
      <c r="AA327" s="29" t="s">
        <v>286</v>
      </c>
    </row>
    <row r="328" spans="1:27" ht="15" customHeight="1" x14ac:dyDescent="0.25">
      <c r="A328" s="21" t="s">
        <v>775</v>
      </c>
      <c r="B328" s="21" t="s">
        <v>776</v>
      </c>
      <c r="C328" s="22">
        <v>37.300226401019899</v>
      </c>
      <c r="D328" s="22">
        <v>-116.535068261684</v>
      </c>
      <c r="E328" s="23">
        <v>5903</v>
      </c>
      <c r="F328" s="23">
        <v>213</v>
      </c>
      <c r="G328" s="23" t="s">
        <v>281</v>
      </c>
      <c r="H328" s="23">
        <v>4632</v>
      </c>
      <c r="I328" s="24">
        <f t="shared" si="20"/>
        <v>1271</v>
      </c>
      <c r="J328" s="25">
        <v>4163</v>
      </c>
      <c r="K328" s="25">
        <v>213</v>
      </c>
      <c r="L328" s="26">
        <f t="shared" si="21"/>
        <v>1740</v>
      </c>
      <c r="M328" s="26">
        <f t="shared" si="22"/>
        <v>5690</v>
      </c>
      <c r="N328" s="27" t="s">
        <v>777</v>
      </c>
      <c r="O328" s="27" t="s">
        <v>778</v>
      </c>
      <c r="P328" s="27">
        <v>1740</v>
      </c>
      <c r="Q328" s="26">
        <f t="shared" si="23"/>
        <v>1740</v>
      </c>
      <c r="R328" s="26">
        <v>1839</v>
      </c>
      <c r="S328" s="28">
        <v>23674.924305555556</v>
      </c>
      <c r="T328" s="28">
        <v>23674.968605555558</v>
      </c>
      <c r="U328" s="27" t="s">
        <v>289</v>
      </c>
      <c r="V328" s="27">
        <v>0.2</v>
      </c>
      <c r="W328" s="27" t="s">
        <v>319</v>
      </c>
      <c r="X328" s="27">
        <v>660.10000000000014</v>
      </c>
      <c r="Y328" s="27" t="s">
        <v>290</v>
      </c>
      <c r="Z328" s="27" t="s">
        <v>291</v>
      </c>
      <c r="AA328" s="12">
        <v>0.2</v>
      </c>
    </row>
    <row r="329" spans="1:27" ht="15" customHeight="1" x14ac:dyDescent="0.25">
      <c r="A329" s="21" t="s">
        <v>779</v>
      </c>
      <c r="B329" s="21" t="s">
        <v>780</v>
      </c>
      <c r="C329" s="22">
        <v>37.300226401019899</v>
      </c>
      <c r="D329" s="22">
        <v>-116.535068261684</v>
      </c>
      <c r="E329" s="23">
        <v>5903</v>
      </c>
      <c r="F329" s="23">
        <v>213</v>
      </c>
      <c r="G329" s="23" t="s">
        <v>459</v>
      </c>
      <c r="H329" s="23">
        <v>4665</v>
      </c>
      <c r="I329" s="24">
        <f t="shared" si="20"/>
        <v>1238</v>
      </c>
      <c r="J329" s="25">
        <v>4045</v>
      </c>
      <c r="K329" s="25">
        <v>3847</v>
      </c>
      <c r="L329" s="26">
        <f t="shared" si="21"/>
        <v>1858</v>
      </c>
      <c r="M329" s="26">
        <f t="shared" si="22"/>
        <v>2056</v>
      </c>
      <c r="N329" s="27" t="s">
        <v>779</v>
      </c>
      <c r="O329" s="27" t="s">
        <v>780</v>
      </c>
      <c r="P329" s="27">
        <v>1858</v>
      </c>
      <c r="Q329" s="26">
        <f t="shared" si="23"/>
        <v>1858</v>
      </c>
      <c r="R329" s="26">
        <v>2056</v>
      </c>
      <c r="S329" s="28">
        <v>23675.056944444445</v>
      </c>
      <c r="T329" s="28">
        <v>23675.069944444444</v>
      </c>
      <c r="U329" s="27" t="s">
        <v>289</v>
      </c>
      <c r="V329" s="27">
        <v>14</v>
      </c>
      <c r="W329" s="27" t="s">
        <v>283</v>
      </c>
      <c r="X329" s="27">
        <v>645.79999999999995</v>
      </c>
      <c r="Y329" s="27" t="s">
        <v>290</v>
      </c>
      <c r="Z329" s="27" t="s">
        <v>291</v>
      </c>
      <c r="AA329" s="12">
        <v>14</v>
      </c>
    </row>
    <row r="330" spans="1:27" ht="15" customHeight="1" x14ac:dyDescent="0.25">
      <c r="A330" s="21" t="s">
        <v>781</v>
      </c>
      <c r="B330" s="21" t="s">
        <v>782</v>
      </c>
      <c r="C330" s="22">
        <v>37.300226401019899</v>
      </c>
      <c r="D330" s="22">
        <v>-116.535068261684</v>
      </c>
      <c r="E330" s="23">
        <v>5903</v>
      </c>
      <c r="F330" s="23">
        <v>213</v>
      </c>
      <c r="G330" s="23" t="s">
        <v>281</v>
      </c>
      <c r="H330" s="23">
        <v>4663</v>
      </c>
      <c r="I330" s="24">
        <f t="shared" si="20"/>
        <v>1240</v>
      </c>
      <c r="J330" s="25">
        <v>3852</v>
      </c>
      <c r="K330" s="25">
        <v>3654</v>
      </c>
      <c r="L330" s="26">
        <f t="shared" si="21"/>
        <v>2051</v>
      </c>
      <c r="M330" s="26">
        <f t="shared" si="22"/>
        <v>2249</v>
      </c>
      <c r="N330" s="27" t="s">
        <v>781</v>
      </c>
      <c r="O330" s="27" t="s">
        <v>782</v>
      </c>
      <c r="P330" s="27">
        <v>2051</v>
      </c>
      <c r="Q330" s="26">
        <f t="shared" si="23"/>
        <v>2051</v>
      </c>
      <c r="R330" s="26">
        <v>2249</v>
      </c>
      <c r="S330" s="28">
        <v>23675.133333333335</v>
      </c>
      <c r="T330" s="28">
        <v>23675.134233333334</v>
      </c>
      <c r="U330" s="27" t="s">
        <v>289</v>
      </c>
      <c r="V330" s="27">
        <v>90</v>
      </c>
      <c r="W330" s="27" t="s">
        <v>305</v>
      </c>
      <c r="X330" s="27">
        <v>276.5</v>
      </c>
      <c r="Y330" s="27" t="s">
        <v>290</v>
      </c>
      <c r="Z330" s="27" t="s">
        <v>291</v>
      </c>
      <c r="AA330" s="12">
        <v>200.32499999999999</v>
      </c>
    </row>
    <row r="331" spans="1:27" ht="15" customHeight="1" x14ac:dyDescent="0.25">
      <c r="A331" s="21" t="s">
        <v>783</v>
      </c>
      <c r="B331" s="21" t="s">
        <v>784</v>
      </c>
      <c r="C331" s="22">
        <v>37.300226401019899</v>
      </c>
      <c r="D331" s="22">
        <v>-116.535068261684</v>
      </c>
      <c r="E331" s="23">
        <v>5903</v>
      </c>
      <c r="F331" s="23">
        <v>213</v>
      </c>
      <c r="G331" s="23" t="s">
        <v>281</v>
      </c>
      <c r="H331" s="23">
        <v>4661</v>
      </c>
      <c r="I331" s="24">
        <f t="shared" si="20"/>
        <v>1242</v>
      </c>
      <c r="J331" s="25">
        <v>3650</v>
      </c>
      <c r="K331" s="25">
        <v>3442</v>
      </c>
      <c r="L331" s="26">
        <f t="shared" si="21"/>
        <v>2253</v>
      </c>
      <c r="M331" s="26">
        <f t="shared" si="22"/>
        <v>2461</v>
      </c>
      <c r="N331" s="27" t="s">
        <v>783</v>
      </c>
      <c r="O331" s="27" t="s">
        <v>784</v>
      </c>
      <c r="P331" s="27">
        <v>2253</v>
      </c>
      <c r="Q331" s="26">
        <f t="shared" si="23"/>
        <v>2253</v>
      </c>
      <c r="R331" s="26">
        <v>2461</v>
      </c>
      <c r="S331" s="28">
        <v>23675.211111111112</v>
      </c>
      <c r="T331" s="28">
        <v>23676.007511111111</v>
      </c>
      <c r="U331" s="27" t="s">
        <v>289</v>
      </c>
      <c r="V331" s="27">
        <v>4</v>
      </c>
      <c r="W331" s="27" t="s">
        <v>319</v>
      </c>
      <c r="X331" s="27">
        <v>993.4000000000002</v>
      </c>
      <c r="Y331" s="27" t="s">
        <v>290</v>
      </c>
      <c r="Z331" s="27" t="s">
        <v>291</v>
      </c>
      <c r="AA331" s="12">
        <v>4</v>
      </c>
    </row>
    <row r="332" spans="1:27" ht="15" customHeight="1" x14ac:dyDescent="0.25">
      <c r="A332" s="21" t="s">
        <v>775</v>
      </c>
      <c r="B332" s="21" t="s">
        <v>776</v>
      </c>
      <c r="C332" s="22">
        <v>37.300226401019899</v>
      </c>
      <c r="D332" s="22">
        <v>-116.535068261684</v>
      </c>
      <c r="E332" s="23">
        <v>5903</v>
      </c>
      <c r="F332" s="23">
        <v>213</v>
      </c>
      <c r="G332" s="23" t="s">
        <v>281</v>
      </c>
      <c r="H332" s="23">
        <v>4632</v>
      </c>
      <c r="I332" s="24">
        <f t="shared" si="20"/>
        <v>1271</v>
      </c>
      <c r="J332" s="25">
        <v>4163</v>
      </c>
      <c r="K332" s="25">
        <v>213</v>
      </c>
      <c r="L332" s="26">
        <f t="shared" si="21"/>
        <v>1740</v>
      </c>
      <c r="M332" s="26">
        <f t="shared" si="22"/>
        <v>5690</v>
      </c>
      <c r="N332" s="27" t="s">
        <v>785</v>
      </c>
      <c r="O332" s="27" t="s">
        <v>786</v>
      </c>
      <c r="P332" s="27">
        <v>2462</v>
      </c>
      <c r="Q332" s="26">
        <f t="shared" si="23"/>
        <v>2462</v>
      </c>
      <c r="R332" s="26">
        <v>2658</v>
      </c>
      <c r="S332" s="28">
        <v>23676.038194444445</v>
      </c>
      <c r="T332" s="28">
        <v>23676.121994444446</v>
      </c>
      <c r="U332" s="27" t="s">
        <v>289</v>
      </c>
      <c r="V332" s="27">
        <v>0.5</v>
      </c>
      <c r="W332" s="27" t="s">
        <v>319</v>
      </c>
      <c r="X332" s="27">
        <v>912.25</v>
      </c>
      <c r="Y332" s="27" t="s">
        <v>290</v>
      </c>
      <c r="Z332" s="27" t="s">
        <v>291</v>
      </c>
      <c r="AA332" s="12">
        <v>0.49999999999999994</v>
      </c>
    </row>
    <row r="333" spans="1:27" s="31" customFormat="1" ht="15" customHeight="1" x14ac:dyDescent="0.25">
      <c r="A333" s="21" t="s">
        <v>787</v>
      </c>
      <c r="B333" s="21" t="s">
        <v>788</v>
      </c>
      <c r="C333" s="22">
        <v>37.300226401019899</v>
      </c>
      <c r="D333" s="22">
        <v>-116.535068261684</v>
      </c>
      <c r="E333" s="23">
        <v>5903</v>
      </c>
      <c r="F333" s="23">
        <v>213</v>
      </c>
      <c r="G333" s="23" t="s">
        <v>281</v>
      </c>
      <c r="H333" s="23">
        <v>4649</v>
      </c>
      <c r="I333" s="24">
        <f t="shared" si="20"/>
        <v>1254</v>
      </c>
      <c r="J333" s="25">
        <v>3233</v>
      </c>
      <c r="K333" s="25">
        <v>3035</v>
      </c>
      <c r="L333" s="26">
        <f t="shared" si="21"/>
        <v>2670</v>
      </c>
      <c r="M333" s="26">
        <f t="shared" si="22"/>
        <v>2868</v>
      </c>
      <c r="N333" s="27" t="s">
        <v>787</v>
      </c>
      <c r="O333" s="27" t="s">
        <v>788</v>
      </c>
      <c r="P333" s="27">
        <v>2670</v>
      </c>
      <c r="Q333" s="26">
        <f t="shared" si="23"/>
        <v>2670</v>
      </c>
      <c r="R333" s="26">
        <v>2868</v>
      </c>
      <c r="S333" s="28">
        <v>23676.100694444445</v>
      </c>
      <c r="T333" s="28">
        <v>23676.120694444446</v>
      </c>
      <c r="U333" s="27" t="s">
        <v>289</v>
      </c>
      <c r="V333" s="27">
        <v>9</v>
      </c>
      <c r="W333" s="27" t="s">
        <v>283</v>
      </c>
      <c r="X333" s="27">
        <v>539.70000000000005</v>
      </c>
      <c r="Y333" s="27" t="s">
        <v>290</v>
      </c>
      <c r="Z333" s="27" t="s">
        <v>291</v>
      </c>
      <c r="AA333" s="12">
        <v>9</v>
      </c>
    </row>
    <row r="334" spans="1:27" ht="15" customHeight="1" x14ac:dyDescent="0.25">
      <c r="A334" s="21" t="s">
        <v>789</v>
      </c>
      <c r="B334" s="21" t="s">
        <v>790</v>
      </c>
      <c r="C334" s="22">
        <v>37.300226401019899</v>
      </c>
      <c r="D334" s="22">
        <v>-116.535068261684</v>
      </c>
      <c r="E334" s="23">
        <v>5903</v>
      </c>
      <c r="F334" s="23">
        <v>213</v>
      </c>
      <c r="G334" s="23" t="s">
        <v>281</v>
      </c>
      <c r="H334" s="23">
        <v>4640</v>
      </c>
      <c r="I334" s="24">
        <f t="shared" si="20"/>
        <v>1263</v>
      </c>
      <c r="J334" s="25">
        <v>2946</v>
      </c>
      <c r="K334" s="25">
        <v>2748</v>
      </c>
      <c r="L334" s="26">
        <f t="shared" si="21"/>
        <v>2957</v>
      </c>
      <c r="M334" s="26">
        <f t="shared" si="22"/>
        <v>3155</v>
      </c>
      <c r="N334" s="27" t="s">
        <v>789</v>
      </c>
      <c r="O334" s="27" t="s">
        <v>790</v>
      </c>
      <c r="P334" s="27">
        <v>2957</v>
      </c>
      <c r="Q334" s="26">
        <f t="shared" si="23"/>
        <v>2957</v>
      </c>
      <c r="R334" s="26">
        <v>3155</v>
      </c>
      <c r="S334" s="28">
        <v>23676.203472222223</v>
      </c>
      <c r="T334" s="28">
        <v>23676.204772222223</v>
      </c>
      <c r="U334" s="27" t="s">
        <v>289</v>
      </c>
      <c r="V334" s="27">
        <v>70</v>
      </c>
      <c r="W334" s="27" t="s">
        <v>305</v>
      </c>
      <c r="X334" s="27">
        <v>351.79999999999995</v>
      </c>
      <c r="Y334" s="27" t="s">
        <v>290</v>
      </c>
      <c r="Z334" s="27" t="s">
        <v>291</v>
      </c>
      <c r="AA334" s="12">
        <v>180.32499999999999</v>
      </c>
    </row>
    <row r="335" spans="1:27" ht="15" customHeight="1" x14ac:dyDescent="0.25">
      <c r="A335" s="21" t="s">
        <v>791</v>
      </c>
      <c r="B335" s="21" t="s">
        <v>792</v>
      </c>
      <c r="C335" s="22">
        <v>37.300226401019899</v>
      </c>
      <c r="D335" s="22">
        <v>-116.535068261684</v>
      </c>
      <c r="E335" s="23">
        <v>5903</v>
      </c>
      <c r="F335" s="23">
        <v>213</v>
      </c>
      <c r="G335" s="23" t="s">
        <v>281</v>
      </c>
      <c r="H335" s="23">
        <v>4640</v>
      </c>
      <c r="I335" s="24">
        <f t="shared" si="20"/>
        <v>1263</v>
      </c>
      <c r="J335" s="25">
        <v>2756</v>
      </c>
      <c r="K335" s="25">
        <v>2558</v>
      </c>
      <c r="L335" s="26">
        <f t="shared" si="21"/>
        <v>3147</v>
      </c>
      <c r="M335" s="26">
        <f t="shared" si="22"/>
        <v>3345</v>
      </c>
      <c r="N335" s="27" t="s">
        <v>791</v>
      </c>
      <c r="O335" s="27" t="s">
        <v>792</v>
      </c>
      <c r="P335" s="27">
        <v>3147</v>
      </c>
      <c r="Q335" s="26">
        <f t="shared" si="23"/>
        <v>3147</v>
      </c>
      <c r="R335" s="26">
        <v>3345</v>
      </c>
      <c r="S335" s="28">
        <v>23676.28125</v>
      </c>
      <c r="T335" s="28">
        <v>23676.29825</v>
      </c>
      <c r="U335" s="27" t="s">
        <v>289</v>
      </c>
      <c r="V335" s="27">
        <v>11</v>
      </c>
      <c r="W335" s="27" t="s">
        <v>283</v>
      </c>
      <c r="X335" s="27">
        <v>2.5</v>
      </c>
      <c r="Y335" s="27" t="s">
        <v>290</v>
      </c>
      <c r="Z335" s="27" t="s">
        <v>291</v>
      </c>
      <c r="AA335" s="12">
        <v>11</v>
      </c>
    </row>
    <row r="336" spans="1:27" ht="15" customHeight="1" x14ac:dyDescent="0.25">
      <c r="A336" s="21" t="s">
        <v>793</v>
      </c>
      <c r="B336" s="21" t="s">
        <v>794</v>
      </c>
      <c r="C336" s="22">
        <v>37.300226401019899</v>
      </c>
      <c r="D336" s="22">
        <v>-116.535068261684</v>
      </c>
      <c r="E336" s="23">
        <v>5903</v>
      </c>
      <c r="F336" s="23">
        <v>213</v>
      </c>
      <c r="G336" s="23" t="s">
        <v>281</v>
      </c>
      <c r="H336" s="23">
        <v>4639</v>
      </c>
      <c r="I336" s="24">
        <f t="shared" si="20"/>
        <v>1264</v>
      </c>
      <c r="J336" s="25">
        <v>2544</v>
      </c>
      <c r="K336" s="25">
        <v>2346</v>
      </c>
      <c r="L336" s="26">
        <f t="shared" si="21"/>
        <v>3359</v>
      </c>
      <c r="M336" s="26">
        <f t="shared" si="22"/>
        <v>3557</v>
      </c>
      <c r="N336" s="27" t="s">
        <v>793</v>
      </c>
      <c r="O336" s="27" t="s">
        <v>794</v>
      </c>
      <c r="P336" s="27">
        <v>3359</v>
      </c>
      <c r="Q336" s="26">
        <f t="shared" si="23"/>
        <v>3359</v>
      </c>
      <c r="R336" s="26">
        <v>3557</v>
      </c>
      <c r="S336" s="28">
        <v>23676.370138888888</v>
      </c>
      <c r="T336" s="28">
        <v>23676.371238888889</v>
      </c>
      <c r="U336" s="27" t="s">
        <v>289</v>
      </c>
      <c r="V336" s="27">
        <v>180</v>
      </c>
      <c r="W336" s="27" t="s">
        <v>305</v>
      </c>
      <c r="X336" s="27">
        <v>372.79999999999995</v>
      </c>
      <c r="Y336" s="27" t="s">
        <v>290</v>
      </c>
      <c r="Z336" s="27" t="s">
        <v>291</v>
      </c>
      <c r="AA336" s="12">
        <v>290.32499999999999</v>
      </c>
    </row>
    <row r="337" spans="1:27" ht="15" customHeight="1" x14ac:dyDescent="0.25">
      <c r="A337" s="21" t="s">
        <v>795</v>
      </c>
      <c r="B337" s="21" t="s">
        <v>796</v>
      </c>
      <c r="C337" s="22">
        <v>37.300226401019899</v>
      </c>
      <c r="D337" s="22">
        <v>-116.535068261684</v>
      </c>
      <c r="E337" s="23">
        <v>5903</v>
      </c>
      <c r="F337" s="23">
        <v>213</v>
      </c>
      <c r="G337" s="23" t="s">
        <v>281</v>
      </c>
      <c r="H337" s="23">
        <v>4637</v>
      </c>
      <c r="I337" s="24">
        <f t="shared" si="20"/>
        <v>1266</v>
      </c>
      <c r="J337" s="25">
        <v>2416</v>
      </c>
      <c r="K337" s="25">
        <v>2218</v>
      </c>
      <c r="L337" s="26">
        <f t="shared" si="21"/>
        <v>3487</v>
      </c>
      <c r="M337" s="26">
        <f t="shared" si="22"/>
        <v>3685</v>
      </c>
      <c r="N337" s="27" t="s">
        <v>795</v>
      </c>
      <c r="O337" s="27" t="s">
        <v>796</v>
      </c>
      <c r="P337" s="27">
        <v>3487</v>
      </c>
      <c r="Q337" s="26">
        <f t="shared" si="23"/>
        <v>3487</v>
      </c>
      <c r="R337" s="26">
        <v>3685</v>
      </c>
      <c r="S337" s="28">
        <v>23676.435416666667</v>
      </c>
      <c r="T337" s="28">
        <v>23676.436916666666</v>
      </c>
      <c r="U337" s="27" t="s">
        <v>289</v>
      </c>
      <c r="V337" s="27">
        <v>120</v>
      </c>
      <c r="W337" s="27" t="s">
        <v>305</v>
      </c>
      <c r="X337" s="27">
        <v>308.60000000000002</v>
      </c>
      <c r="Y337" s="27" t="s">
        <v>290</v>
      </c>
      <c r="Z337" s="27" t="s">
        <v>291</v>
      </c>
      <c r="AA337" s="12">
        <v>230.32499999999996</v>
      </c>
    </row>
    <row r="338" spans="1:27" ht="15" customHeight="1" x14ac:dyDescent="0.25">
      <c r="A338" s="21" t="s">
        <v>797</v>
      </c>
      <c r="B338" s="21" t="s">
        <v>798</v>
      </c>
      <c r="C338" s="22">
        <v>37.300226401019899</v>
      </c>
      <c r="D338" s="22">
        <v>-116.535068261684</v>
      </c>
      <c r="E338" s="23">
        <v>5903</v>
      </c>
      <c r="F338" s="23">
        <v>213</v>
      </c>
      <c r="G338" s="23" t="s">
        <v>281</v>
      </c>
      <c r="H338" s="23">
        <v>4637</v>
      </c>
      <c r="I338" s="24">
        <f t="shared" si="20"/>
        <v>1266</v>
      </c>
      <c r="J338" s="25">
        <v>2269</v>
      </c>
      <c r="K338" s="25">
        <v>2071</v>
      </c>
      <c r="L338" s="26">
        <f t="shared" si="21"/>
        <v>3634</v>
      </c>
      <c r="M338" s="26">
        <f t="shared" si="22"/>
        <v>3832</v>
      </c>
      <c r="N338" s="27" t="s">
        <v>797</v>
      </c>
      <c r="O338" s="27" t="s">
        <v>798</v>
      </c>
      <c r="P338" s="27">
        <v>3634</v>
      </c>
      <c r="Q338" s="26">
        <f t="shared" si="23"/>
        <v>3634</v>
      </c>
      <c r="R338" s="26">
        <v>3832</v>
      </c>
      <c r="S338" s="28">
        <v>23676.5</v>
      </c>
      <c r="T338" s="28">
        <v>23676.506700000002</v>
      </c>
      <c r="U338" s="27" t="s">
        <v>289</v>
      </c>
      <c r="V338" s="27">
        <v>30</v>
      </c>
      <c r="W338" s="27" t="s">
        <v>283</v>
      </c>
      <c r="X338" s="27">
        <v>606.70000000000016</v>
      </c>
      <c r="Y338" s="27" t="s">
        <v>290</v>
      </c>
      <c r="Z338" s="27" t="s">
        <v>291</v>
      </c>
      <c r="AA338" s="12">
        <v>30</v>
      </c>
    </row>
    <row r="339" spans="1:27" ht="15" customHeight="1" x14ac:dyDescent="0.25">
      <c r="A339" s="21" t="s">
        <v>775</v>
      </c>
      <c r="B339" s="21" t="s">
        <v>776</v>
      </c>
      <c r="C339" s="22">
        <v>37.300226401019899</v>
      </c>
      <c r="D339" s="22">
        <v>-116.535068261684</v>
      </c>
      <c r="E339" s="23">
        <v>5903</v>
      </c>
      <c r="F339" s="23">
        <v>213</v>
      </c>
      <c r="G339" s="23" t="s">
        <v>281</v>
      </c>
      <c r="H339" s="23">
        <v>4632</v>
      </c>
      <c r="I339" s="24">
        <f t="shared" si="20"/>
        <v>1271</v>
      </c>
      <c r="J339" s="25">
        <v>4163</v>
      </c>
      <c r="K339" s="25">
        <v>213</v>
      </c>
      <c r="L339" s="26">
        <f t="shared" si="21"/>
        <v>1740</v>
      </c>
      <c r="M339" s="26">
        <f t="shared" si="22"/>
        <v>5690</v>
      </c>
      <c r="N339" s="27" t="s">
        <v>799</v>
      </c>
      <c r="O339" s="27" t="s">
        <v>800</v>
      </c>
      <c r="P339" s="27">
        <v>4023</v>
      </c>
      <c r="Q339" s="26">
        <f t="shared" si="23"/>
        <v>4023</v>
      </c>
      <c r="R339" s="26">
        <v>5690</v>
      </c>
      <c r="S339" s="28">
        <v>23676.988194444446</v>
      </c>
      <c r="T339" s="28">
        <v>23676.990494444446</v>
      </c>
      <c r="U339" s="27" t="s">
        <v>289</v>
      </c>
      <c r="V339" s="27">
        <v>30</v>
      </c>
      <c r="W339" s="27" t="s">
        <v>305</v>
      </c>
      <c r="X339" s="27">
        <v>0.89999999999986358</v>
      </c>
      <c r="Y339" s="27" t="s">
        <v>290</v>
      </c>
      <c r="Z339" s="27" t="s">
        <v>291</v>
      </c>
      <c r="AA339" s="12">
        <v>30</v>
      </c>
    </row>
    <row r="340" spans="1:27" ht="15" customHeight="1" x14ac:dyDescent="0.25">
      <c r="A340" s="21" t="s">
        <v>775</v>
      </c>
      <c r="B340" s="21" t="s">
        <v>776</v>
      </c>
      <c r="C340" s="22">
        <v>37.300226401019899</v>
      </c>
      <c r="D340" s="22">
        <v>-116.535068261684</v>
      </c>
      <c r="E340" s="23">
        <v>5903</v>
      </c>
      <c r="F340" s="23">
        <v>213</v>
      </c>
      <c r="G340" s="23" t="s">
        <v>281</v>
      </c>
      <c r="H340" s="23">
        <v>4632</v>
      </c>
      <c r="I340" s="24">
        <f t="shared" si="20"/>
        <v>1271</v>
      </c>
      <c r="J340" s="25">
        <v>4163</v>
      </c>
      <c r="K340" s="25">
        <v>213</v>
      </c>
      <c r="L340" s="26">
        <f t="shared" si="21"/>
        <v>1740</v>
      </c>
      <c r="M340" s="26">
        <f t="shared" si="22"/>
        <v>5690</v>
      </c>
      <c r="N340" s="27" t="s">
        <v>775</v>
      </c>
      <c r="O340" s="27" t="s">
        <v>776</v>
      </c>
      <c r="P340" s="27">
        <v>1740</v>
      </c>
      <c r="Q340" s="26">
        <f t="shared" si="23"/>
        <v>1740</v>
      </c>
      <c r="R340" s="26">
        <v>5690</v>
      </c>
      <c r="S340" s="28">
        <v>23671.597222222223</v>
      </c>
      <c r="T340" s="28">
        <v>23672.556944444445</v>
      </c>
      <c r="U340" s="27" t="s">
        <v>282</v>
      </c>
      <c r="V340" s="27">
        <v>1000</v>
      </c>
      <c r="W340" s="27" t="s">
        <v>283</v>
      </c>
      <c r="X340" s="27">
        <v>56</v>
      </c>
      <c r="Y340" s="27" t="s">
        <v>284</v>
      </c>
      <c r="Z340" s="27" t="s">
        <v>285</v>
      </c>
      <c r="AA340" s="29" t="s">
        <v>286</v>
      </c>
    </row>
    <row r="341" spans="1:27" ht="15" customHeight="1" x14ac:dyDescent="0.25">
      <c r="A341" s="21" t="s">
        <v>1055</v>
      </c>
      <c r="B341" s="21" t="s">
        <v>1056</v>
      </c>
      <c r="C341" s="22">
        <v>37.340029613305099</v>
      </c>
      <c r="D341" s="22">
        <v>-116.523005829965</v>
      </c>
      <c r="E341" s="23">
        <v>5553</v>
      </c>
      <c r="F341" s="23">
        <v>553</v>
      </c>
      <c r="G341" s="23" t="s">
        <v>281</v>
      </c>
      <c r="H341" s="23">
        <v>4668</v>
      </c>
      <c r="I341" s="24">
        <f t="shared" si="20"/>
        <v>885</v>
      </c>
      <c r="J341" s="25">
        <v>1555</v>
      </c>
      <c r="K341" s="25">
        <v>1073</v>
      </c>
      <c r="L341" s="26">
        <f t="shared" si="21"/>
        <v>3998</v>
      </c>
      <c r="M341" s="26">
        <f t="shared" si="22"/>
        <v>4480</v>
      </c>
      <c r="N341" s="27" t="s">
        <v>917</v>
      </c>
      <c r="O341" s="27" t="s">
        <v>903</v>
      </c>
      <c r="P341" s="27">
        <v>3998</v>
      </c>
      <c r="Q341" s="26">
        <f t="shared" si="23"/>
        <v>3998</v>
      </c>
      <c r="R341" s="26">
        <v>4040</v>
      </c>
      <c r="S341" s="28">
        <v>25113.675694444446</v>
      </c>
      <c r="T341" s="28">
        <v>25113.697222222221</v>
      </c>
      <c r="U341" s="27" t="s">
        <v>289</v>
      </c>
      <c r="V341" s="27">
        <v>3.0000000000000002E-2</v>
      </c>
      <c r="W341" s="27" t="s">
        <v>283</v>
      </c>
      <c r="X341" s="27">
        <v>886.8</v>
      </c>
      <c r="Y341" s="27" t="s">
        <v>290</v>
      </c>
      <c r="Z341" s="27" t="s">
        <v>990</v>
      </c>
      <c r="AA341" s="29" t="s">
        <v>286</v>
      </c>
    </row>
    <row r="342" spans="1:27" ht="15" customHeight="1" x14ac:dyDescent="0.25">
      <c r="A342" s="21" t="s">
        <v>1055</v>
      </c>
      <c r="B342" s="21" t="s">
        <v>1056</v>
      </c>
      <c r="C342" s="22">
        <v>37.340029613305099</v>
      </c>
      <c r="D342" s="22">
        <v>-116.523005829965</v>
      </c>
      <c r="E342" s="23">
        <v>5553</v>
      </c>
      <c r="F342" s="23">
        <v>553</v>
      </c>
      <c r="G342" s="23" t="s">
        <v>281</v>
      </c>
      <c r="H342" s="23">
        <v>4668</v>
      </c>
      <c r="I342" s="24">
        <f t="shared" si="20"/>
        <v>885</v>
      </c>
      <c r="J342" s="25">
        <v>1555</v>
      </c>
      <c r="K342" s="25">
        <v>1073</v>
      </c>
      <c r="L342" s="26">
        <f t="shared" si="21"/>
        <v>3998</v>
      </c>
      <c r="M342" s="26">
        <f t="shared" si="22"/>
        <v>4480</v>
      </c>
      <c r="N342" s="27" t="s">
        <v>1057</v>
      </c>
      <c r="O342" s="27" t="s">
        <v>905</v>
      </c>
      <c r="P342" s="27">
        <v>4044</v>
      </c>
      <c r="Q342" s="26">
        <f t="shared" si="23"/>
        <v>4044</v>
      </c>
      <c r="R342" s="26">
        <v>4480</v>
      </c>
      <c r="S342" s="28">
        <v>25113.750694444443</v>
      </c>
      <c r="T342" s="28">
        <v>25113.770833333332</v>
      </c>
      <c r="U342" s="27" t="s">
        <v>289</v>
      </c>
      <c r="V342" s="27">
        <v>0.11</v>
      </c>
      <c r="W342" s="27" t="s">
        <v>283</v>
      </c>
      <c r="X342" s="27">
        <v>880.9</v>
      </c>
      <c r="Y342" s="27" t="s">
        <v>290</v>
      </c>
      <c r="Z342" s="27" t="s">
        <v>990</v>
      </c>
      <c r="AA342" s="29" t="s">
        <v>286</v>
      </c>
    </row>
    <row r="343" spans="1:27" ht="15" customHeight="1" x14ac:dyDescent="0.25">
      <c r="A343" s="21" t="s">
        <v>1055</v>
      </c>
      <c r="B343" s="21" t="s">
        <v>1056</v>
      </c>
      <c r="C343" s="22">
        <v>37.340029613305099</v>
      </c>
      <c r="D343" s="22">
        <v>-116.523005829965</v>
      </c>
      <c r="E343" s="23">
        <v>5553</v>
      </c>
      <c r="F343" s="23">
        <v>553</v>
      </c>
      <c r="G343" s="23" t="s">
        <v>281</v>
      </c>
      <c r="H343" s="23">
        <v>4668</v>
      </c>
      <c r="I343" s="24">
        <f t="shared" si="20"/>
        <v>885</v>
      </c>
      <c r="J343" s="25">
        <v>1555</v>
      </c>
      <c r="K343" s="25">
        <v>1073</v>
      </c>
      <c r="L343" s="26">
        <f t="shared" si="21"/>
        <v>3998</v>
      </c>
      <c r="M343" s="26">
        <f t="shared" si="22"/>
        <v>4480</v>
      </c>
      <c r="N343" s="27" t="s">
        <v>1058</v>
      </c>
      <c r="O343" s="27" t="s">
        <v>907</v>
      </c>
      <c r="P343" s="27">
        <v>4196</v>
      </c>
      <c r="Q343" s="26">
        <f t="shared" si="23"/>
        <v>4196</v>
      </c>
      <c r="R343" s="26">
        <v>4356</v>
      </c>
      <c r="S343" s="28">
        <v>25115.008333333299</v>
      </c>
      <c r="T343" s="28">
        <v>25115.0916666667</v>
      </c>
      <c r="U343" s="27" t="s">
        <v>289</v>
      </c>
      <c r="V343" s="27">
        <v>5.1700000000000001E-3</v>
      </c>
      <c r="W343" s="27" t="s">
        <v>319</v>
      </c>
      <c r="X343" s="27">
        <v>864</v>
      </c>
      <c r="Y343" s="27" t="s">
        <v>290</v>
      </c>
      <c r="Z343" s="27" t="s">
        <v>990</v>
      </c>
      <c r="AA343" s="29" t="s">
        <v>286</v>
      </c>
    </row>
    <row r="344" spans="1:27" ht="15" customHeight="1" x14ac:dyDescent="0.25">
      <c r="A344" s="21" t="s">
        <v>801</v>
      </c>
      <c r="B344" s="21" t="s">
        <v>802</v>
      </c>
      <c r="C344" s="22">
        <v>37.165535528404</v>
      </c>
      <c r="D344" s="22">
        <v>-116.290034053044</v>
      </c>
      <c r="E344" s="23">
        <v>5695</v>
      </c>
      <c r="F344" s="23">
        <v>3664</v>
      </c>
      <c r="G344" s="23" t="s">
        <v>281</v>
      </c>
      <c r="H344" s="23">
        <v>4624</v>
      </c>
      <c r="I344" s="24">
        <f t="shared" si="20"/>
        <v>1071</v>
      </c>
      <c r="J344" s="25">
        <v>3925</v>
      </c>
      <c r="K344" s="25">
        <v>3664</v>
      </c>
      <c r="L344" s="26">
        <f t="shared" si="21"/>
        <v>1770</v>
      </c>
      <c r="M344" s="26">
        <f t="shared" si="22"/>
        <v>2031</v>
      </c>
      <c r="N344" s="27" t="s">
        <v>801</v>
      </c>
      <c r="O344" s="27" t="s">
        <v>802</v>
      </c>
      <c r="P344" s="27">
        <v>1770</v>
      </c>
      <c r="Q344" s="26">
        <f t="shared" si="23"/>
        <v>1770</v>
      </c>
      <c r="R344" s="26">
        <v>2031</v>
      </c>
      <c r="S344" s="28">
        <v>22909.702777777777</v>
      </c>
      <c r="T344" s="28">
        <v>22909.727777777778</v>
      </c>
      <c r="U344" s="27" t="s">
        <v>289</v>
      </c>
      <c r="V344" s="27">
        <v>14</v>
      </c>
      <c r="W344" s="27" t="s">
        <v>305</v>
      </c>
      <c r="X344" s="27">
        <v>15.099999999999909</v>
      </c>
      <c r="Y344" s="27" t="s">
        <v>290</v>
      </c>
      <c r="Z344" s="27" t="s">
        <v>291</v>
      </c>
      <c r="AA344" s="12">
        <v>29968.45333464567</v>
      </c>
    </row>
    <row r="345" spans="1:27" ht="15" customHeight="1" x14ac:dyDescent="0.25">
      <c r="A345" s="21" t="s">
        <v>803</v>
      </c>
      <c r="B345" s="21" t="s">
        <v>804</v>
      </c>
      <c r="C345" s="22">
        <v>37.165535528404</v>
      </c>
      <c r="D345" s="22">
        <v>-116.290034053044</v>
      </c>
      <c r="E345" s="23">
        <v>5695</v>
      </c>
      <c r="F345" s="23">
        <v>2686</v>
      </c>
      <c r="G345" s="23" t="s">
        <v>281</v>
      </c>
      <c r="H345" s="23">
        <v>4627</v>
      </c>
      <c r="I345" s="24">
        <f t="shared" si="20"/>
        <v>1068</v>
      </c>
      <c r="J345" s="25">
        <v>3664</v>
      </c>
      <c r="K345" s="25">
        <v>3642</v>
      </c>
      <c r="L345" s="26">
        <f t="shared" si="21"/>
        <v>2031</v>
      </c>
      <c r="M345" s="26">
        <f t="shared" si="22"/>
        <v>2053</v>
      </c>
      <c r="N345" s="27" t="s">
        <v>803</v>
      </c>
      <c r="O345" s="27" t="s">
        <v>804</v>
      </c>
      <c r="P345" s="27">
        <v>2031</v>
      </c>
      <c r="Q345" s="26">
        <f t="shared" si="23"/>
        <v>2031</v>
      </c>
      <c r="R345" s="26">
        <v>2053</v>
      </c>
      <c r="S345" s="28">
        <v>22943.813194444443</v>
      </c>
      <c r="T345" s="28">
        <v>22944.098794444442</v>
      </c>
      <c r="U345" s="27" t="s">
        <v>289</v>
      </c>
      <c r="V345" s="27">
        <v>0.4</v>
      </c>
      <c r="W345" s="27" t="s">
        <v>319</v>
      </c>
      <c r="X345" s="27">
        <v>110.93333333333335</v>
      </c>
      <c r="Y345" s="27" t="s">
        <v>290</v>
      </c>
      <c r="Z345" s="27" t="s">
        <v>291</v>
      </c>
      <c r="AA345" s="12">
        <v>0.40000000000000008</v>
      </c>
    </row>
    <row r="346" spans="1:27" ht="15" customHeight="1" x14ac:dyDescent="0.25">
      <c r="A346" s="21" t="s">
        <v>805</v>
      </c>
      <c r="B346" s="21" t="s">
        <v>806</v>
      </c>
      <c r="C346" s="22">
        <v>37.165535528404</v>
      </c>
      <c r="D346" s="22">
        <v>-116.290034053044</v>
      </c>
      <c r="E346" s="23">
        <v>5695</v>
      </c>
      <c r="F346" s="23">
        <v>205</v>
      </c>
      <c r="G346" s="23" t="s">
        <v>281</v>
      </c>
      <c r="H346" s="23">
        <v>4624</v>
      </c>
      <c r="I346" s="24">
        <f t="shared" si="20"/>
        <v>1071</v>
      </c>
      <c r="J346" s="25">
        <v>3664</v>
      </c>
      <c r="K346" s="25">
        <v>205</v>
      </c>
      <c r="L346" s="26">
        <f t="shared" si="21"/>
        <v>2031</v>
      </c>
      <c r="M346" s="26">
        <f t="shared" si="22"/>
        <v>5490</v>
      </c>
      <c r="N346" s="27" t="s">
        <v>805</v>
      </c>
      <c r="O346" s="27" t="s">
        <v>806</v>
      </c>
      <c r="P346" s="27">
        <v>2031</v>
      </c>
      <c r="Q346" s="26">
        <f t="shared" si="23"/>
        <v>2031</v>
      </c>
      <c r="R346" s="26">
        <v>5490</v>
      </c>
      <c r="S346" s="28">
        <v>23009.854166666668</v>
      </c>
      <c r="T346" s="28">
        <v>23009.880466666669</v>
      </c>
      <c r="U346" s="27" t="s">
        <v>338</v>
      </c>
      <c r="V346" s="27">
        <v>47</v>
      </c>
      <c r="W346" s="27" t="s">
        <v>283</v>
      </c>
      <c r="X346" s="27">
        <v>80</v>
      </c>
      <c r="Y346" s="27" t="s">
        <v>284</v>
      </c>
      <c r="Z346" s="27" t="s">
        <v>285</v>
      </c>
      <c r="AA346" s="29" t="s">
        <v>286</v>
      </c>
    </row>
    <row r="347" spans="1:27" ht="15" customHeight="1" x14ac:dyDescent="0.25">
      <c r="A347" s="21" t="s">
        <v>807</v>
      </c>
      <c r="B347" s="21" t="s">
        <v>808</v>
      </c>
      <c r="C347" s="22">
        <v>37.165535528404</v>
      </c>
      <c r="D347" s="22">
        <v>-116.290034053044</v>
      </c>
      <c r="E347" s="23">
        <v>5695</v>
      </c>
      <c r="F347" s="23">
        <v>2686</v>
      </c>
      <c r="G347" s="23" t="s">
        <v>281</v>
      </c>
      <c r="H347" s="23">
        <v>4625</v>
      </c>
      <c r="I347" s="24">
        <f t="shared" si="20"/>
        <v>1070</v>
      </c>
      <c r="J347" s="25">
        <v>3642</v>
      </c>
      <c r="K347" s="25">
        <v>3446</v>
      </c>
      <c r="L347" s="26">
        <f t="shared" si="21"/>
        <v>2053</v>
      </c>
      <c r="M347" s="26">
        <f t="shared" si="22"/>
        <v>2249</v>
      </c>
      <c r="N347" s="27" t="s">
        <v>807</v>
      </c>
      <c r="O347" s="27" t="s">
        <v>808</v>
      </c>
      <c r="P347" s="27">
        <v>2053</v>
      </c>
      <c r="Q347" s="26">
        <f t="shared" si="23"/>
        <v>2053</v>
      </c>
      <c r="R347" s="26">
        <v>2249</v>
      </c>
      <c r="S347" s="28">
        <v>22943.281944444443</v>
      </c>
      <c r="T347" s="28">
        <v>22943.282444444441</v>
      </c>
      <c r="U347" s="27" t="s">
        <v>289</v>
      </c>
      <c r="V347" s="27">
        <v>12</v>
      </c>
      <c r="W347" s="27" t="s">
        <v>283</v>
      </c>
      <c r="X347" s="27">
        <v>167.8666666666667</v>
      </c>
      <c r="Y347" s="27" t="s">
        <v>290</v>
      </c>
      <c r="Z347" s="27" t="s">
        <v>291</v>
      </c>
      <c r="AA347" s="12">
        <v>12</v>
      </c>
    </row>
    <row r="348" spans="1:27" ht="15" customHeight="1" x14ac:dyDescent="0.25">
      <c r="A348" s="21" t="s">
        <v>809</v>
      </c>
      <c r="B348" s="21" t="s">
        <v>810</v>
      </c>
      <c r="C348" s="22">
        <v>37.165535528404</v>
      </c>
      <c r="D348" s="22">
        <v>-116.290034053044</v>
      </c>
      <c r="E348" s="23">
        <v>5695</v>
      </c>
      <c r="F348" s="23">
        <v>3664</v>
      </c>
      <c r="G348" s="23" t="s">
        <v>281</v>
      </c>
      <c r="H348" s="23">
        <v>4625</v>
      </c>
      <c r="I348" s="24">
        <f t="shared" si="20"/>
        <v>1070</v>
      </c>
      <c r="J348" s="25">
        <v>5665</v>
      </c>
      <c r="K348" s="25">
        <v>4497</v>
      </c>
      <c r="L348" s="26">
        <f t="shared" si="21"/>
        <v>30</v>
      </c>
      <c r="M348" s="26">
        <f t="shared" si="22"/>
        <v>1198</v>
      </c>
      <c r="N348" s="27" t="s">
        <v>809</v>
      </c>
      <c r="O348" s="27" t="s">
        <v>810</v>
      </c>
      <c r="P348" s="27">
        <v>30</v>
      </c>
      <c r="Q348" s="26">
        <f t="shared" si="23"/>
        <v>1070</v>
      </c>
      <c r="R348" s="26">
        <v>1198</v>
      </c>
      <c r="S348" s="28">
        <v>22910.500694444443</v>
      </c>
      <c r="T348" s="28">
        <v>22910.590694444443</v>
      </c>
      <c r="U348" s="27" t="s">
        <v>289</v>
      </c>
      <c r="V348" s="27">
        <v>0.9</v>
      </c>
      <c r="W348" s="27" t="s">
        <v>283</v>
      </c>
      <c r="X348" s="27">
        <v>73.399999999999977</v>
      </c>
      <c r="Y348" s="27" t="s">
        <v>290</v>
      </c>
      <c r="Z348" s="27" t="s">
        <v>291</v>
      </c>
      <c r="AA348" s="12">
        <v>8.2771653543307089</v>
      </c>
    </row>
    <row r="349" spans="1:27" ht="15" customHeight="1" x14ac:dyDescent="0.25">
      <c r="A349" s="21" t="s">
        <v>811</v>
      </c>
      <c r="B349" s="21" t="s">
        <v>812</v>
      </c>
      <c r="C349" s="22">
        <v>37.165535528404</v>
      </c>
      <c r="D349" s="22">
        <v>-116.290034053044</v>
      </c>
      <c r="E349" s="23">
        <v>5695</v>
      </c>
      <c r="F349" s="23">
        <v>205</v>
      </c>
      <c r="G349" s="23" t="s">
        <v>281</v>
      </c>
      <c r="H349" s="23">
        <v>4627</v>
      </c>
      <c r="I349" s="24">
        <f t="shared" si="20"/>
        <v>1068</v>
      </c>
      <c r="J349" s="25">
        <v>5665</v>
      </c>
      <c r="K349" s="25">
        <v>3664</v>
      </c>
      <c r="L349" s="26">
        <f t="shared" si="21"/>
        <v>30</v>
      </c>
      <c r="M349" s="26">
        <f t="shared" si="22"/>
        <v>2031</v>
      </c>
      <c r="N349" s="27" t="s">
        <v>811</v>
      </c>
      <c r="O349" s="27" t="s">
        <v>812</v>
      </c>
      <c r="P349" s="27">
        <v>30</v>
      </c>
      <c r="Q349" s="26">
        <f t="shared" si="23"/>
        <v>1068</v>
      </c>
      <c r="R349" s="26">
        <v>2031</v>
      </c>
      <c r="S349" s="28">
        <v>23021.184027777777</v>
      </c>
      <c r="T349" s="28">
        <v>23022.645833333332</v>
      </c>
      <c r="U349" s="27" t="s">
        <v>282</v>
      </c>
      <c r="V349" s="27">
        <v>30000</v>
      </c>
      <c r="W349" s="27" t="s">
        <v>283</v>
      </c>
      <c r="X349" s="27">
        <v>400</v>
      </c>
      <c r="Y349" s="27" t="s">
        <v>284</v>
      </c>
      <c r="Z349" s="27" t="s">
        <v>285</v>
      </c>
      <c r="AA349" s="29" t="s">
        <v>286</v>
      </c>
    </row>
    <row r="350" spans="1:27" ht="15" customHeight="1" x14ac:dyDescent="0.25">
      <c r="A350" s="21" t="s">
        <v>813</v>
      </c>
      <c r="B350" s="21" t="s">
        <v>814</v>
      </c>
      <c r="C350" s="22">
        <v>37.165535528404</v>
      </c>
      <c r="D350" s="22">
        <v>-116.290034053044</v>
      </c>
      <c r="E350" s="23">
        <v>5695</v>
      </c>
      <c r="F350" s="23">
        <v>1607</v>
      </c>
      <c r="G350" s="23" t="s">
        <v>281</v>
      </c>
      <c r="H350" s="23">
        <v>4619</v>
      </c>
      <c r="I350" s="24">
        <f t="shared" si="20"/>
        <v>1076</v>
      </c>
      <c r="J350" s="25">
        <v>2362</v>
      </c>
      <c r="K350" s="25">
        <v>2266</v>
      </c>
      <c r="L350" s="26">
        <f t="shared" si="21"/>
        <v>3333</v>
      </c>
      <c r="M350" s="26">
        <f t="shared" si="22"/>
        <v>3429</v>
      </c>
      <c r="N350" s="27" t="s">
        <v>813</v>
      </c>
      <c r="O350" s="27" t="s">
        <v>814</v>
      </c>
      <c r="P350" s="27">
        <v>3333</v>
      </c>
      <c r="Q350" s="26">
        <f t="shared" si="23"/>
        <v>3333</v>
      </c>
      <c r="R350" s="26">
        <v>3429</v>
      </c>
      <c r="S350" s="28">
        <v>22967.081944444446</v>
      </c>
      <c r="T350" s="28">
        <v>22967.116944444446</v>
      </c>
      <c r="U350" s="27" t="s">
        <v>289</v>
      </c>
      <c r="V350" s="27">
        <v>6</v>
      </c>
      <c r="W350" s="27" t="s">
        <v>283</v>
      </c>
      <c r="X350" s="27">
        <v>18.299999999999955</v>
      </c>
      <c r="Y350" s="27" t="s">
        <v>290</v>
      </c>
      <c r="Z350" s="27" t="s">
        <v>291</v>
      </c>
      <c r="AA350" s="12">
        <v>6</v>
      </c>
    </row>
    <row r="351" spans="1:27" ht="15" customHeight="1" x14ac:dyDescent="0.25">
      <c r="A351" s="21" t="s">
        <v>815</v>
      </c>
      <c r="B351" s="21" t="s">
        <v>816</v>
      </c>
      <c r="C351" s="22">
        <v>37.165535528404</v>
      </c>
      <c r="D351" s="22">
        <v>-116.290034053044</v>
      </c>
      <c r="E351" s="23">
        <v>5695</v>
      </c>
      <c r="F351" s="23">
        <v>1607</v>
      </c>
      <c r="G351" s="23" t="s">
        <v>281</v>
      </c>
      <c r="H351" s="23">
        <v>4618</v>
      </c>
      <c r="I351" s="24">
        <f t="shared" si="20"/>
        <v>1077</v>
      </c>
      <c r="J351" s="25">
        <v>2267</v>
      </c>
      <c r="K351" s="25">
        <v>2171</v>
      </c>
      <c r="L351" s="26">
        <f t="shared" si="21"/>
        <v>3428</v>
      </c>
      <c r="M351" s="26">
        <f t="shared" si="22"/>
        <v>3524</v>
      </c>
      <c r="N351" s="27" t="s">
        <v>815</v>
      </c>
      <c r="O351" s="27" t="s">
        <v>816</v>
      </c>
      <c r="P351" s="27">
        <v>3428</v>
      </c>
      <c r="Q351" s="26">
        <f t="shared" si="23"/>
        <v>3428</v>
      </c>
      <c r="R351" s="26">
        <v>3524</v>
      </c>
      <c r="S351" s="28">
        <v>22966.856250000001</v>
      </c>
      <c r="T351" s="28">
        <v>22966.956249999999</v>
      </c>
      <c r="U351" s="27" t="s">
        <v>289</v>
      </c>
      <c r="V351" s="27">
        <v>3</v>
      </c>
      <c r="W351" s="27" t="s">
        <v>283</v>
      </c>
      <c r="X351" s="27">
        <v>87</v>
      </c>
      <c r="Y351" s="27" t="s">
        <v>290</v>
      </c>
      <c r="Z351" s="27" t="s">
        <v>291</v>
      </c>
      <c r="AA351" s="12">
        <v>3</v>
      </c>
    </row>
    <row r="352" spans="1:27" ht="15" customHeight="1" x14ac:dyDescent="0.25">
      <c r="A352" s="21" t="s">
        <v>805</v>
      </c>
      <c r="B352" s="21" t="s">
        <v>806</v>
      </c>
      <c r="C352" s="22">
        <v>37.165535528404</v>
      </c>
      <c r="D352" s="22">
        <v>-116.290034053044</v>
      </c>
      <c r="E352" s="23">
        <v>5695</v>
      </c>
      <c r="F352" s="23">
        <v>205</v>
      </c>
      <c r="G352" s="23" t="s">
        <v>281</v>
      </c>
      <c r="H352" s="23">
        <v>4624</v>
      </c>
      <c r="I352" s="24">
        <f t="shared" si="20"/>
        <v>1071</v>
      </c>
      <c r="J352" s="25">
        <v>3664</v>
      </c>
      <c r="K352" s="25">
        <v>205</v>
      </c>
      <c r="L352" s="26">
        <f t="shared" si="21"/>
        <v>2031</v>
      </c>
      <c r="M352" s="26">
        <f t="shared" si="22"/>
        <v>5490</v>
      </c>
      <c r="N352" s="27" t="s">
        <v>817</v>
      </c>
      <c r="O352" s="27" t="s">
        <v>818</v>
      </c>
      <c r="P352" s="27">
        <v>5290</v>
      </c>
      <c r="Q352" s="26">
        <f>IF(P352&lt;I352,I352,P352)</f>
        <v>5290</v>
      </c>
      <c r="R352" s="26">
        <v>5490</v>
      </c>
      <c r="S352" s="28">
        <v>23009.854166666668</v>
      </c>
      <c r="T352" s="28">
        <v>23009.884166666667</v>
      </c>
      <c r="U352" s="27" t="s">
        <v>289</v>
      </c>
      <c r="V352" s="27">
        <v>0.14000000000000001</v>
      </c>
      <c r="W352" s="27" t="s">
        <v>319</v>
      </c>
      <c r="X352" s="27">
        <v>90.566666666666606</v>
      </c>
      <c r="Y352" s="27" t="s">
        <v>290</v>
      </c>
      <c r="Z352" s="27" t="s">
        <v>291</v>
      </c>
      <c r="AA352" s="12">
        <v>0.14000000000000001</v>
      </c>
    </row>
    <row r="354" spans="14:25" ht="13.8" x14ac:dyDescent="0.25">
      <c r="N354"/>
      <c r="O354"/>
      <c r="P354"/>
      <c r="R354" s="5"/>
      <c r="S354"/>
      <c r="T354"/>
      <c r="U354"/>
      <c r="V354"/>
      <c r="W354"/>
      <c r="X354"/>
      <c r="Y354"/>
    </row>
    <row r="355" spans="14:25" ht="13.8" x14ac:dyDescent="0.25">
      <c r="N355"/>
      <c r="O355"/>
      <c r="P355"/>
      <c r="R355" s="5"/>
      <c r="S355"/>
      <c r="T355"/>
      <c r="U355"/>
      <c r="V355"/>
      <c r="W355"/>
      <c r="X355"/>
      <c r="Y355"/>
    </row>
    <row r="356" spans="14:25" ht="13.8" x14ac:dyDescent="0.25">
      <c r="N356"/>
      <c r="O356"/>
      <c r="P356"/>
      <c r="R356" s="5"/>
      <c r="S356"/>
      <c r="T356"/>
      <c r="U356"/>
      <c r="V356"/>
      <c r="W356"/>
      <c r="X356"/>
      <c r="Y356"/>
    </row>
    <row r="357" spans="14:25" ht="13.8" x14ac:dyDescent="0.25">
      <c r="N357"/>
      <c r="O357"/>
      <c r="P357"/>
    </row>
    <row r="358" spans="14:25" ht="13.8" x14ac:dyDescent="0.25">
      <c r="N358"/>
      <c r="O358"/>
      <c r="P358"/>
    </row>
  </sheetData>
  <mergeCells count="4">
    <mergeCell ref="A2:M2"/>
    <mergeCell ref="N2:AA2"/>
    <mergeCell ref="A3:M3"/>
    <mergeCell ref="N3:Z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05C08-64B8-4C4C-990D-24319330B14F}">
  <sheetPr>
    <tabColor theme="9" tint="0.79998168889431442"/>
  </sheetPr>
  <dimension ref="A1:D24"/>
  <sheetViews>
    <sheetView zoomScaleNormal="100" zoomScaleSheetLayoutView="70" workbookViewId="0"/>
  </sheetViews>
  <sheetFormatPr defaultRowHeight="13.8" x14ac:dyDescent="0.25"/>
  <cols>
    <col min="1" max="1" width="10.88671875" bestFit="1" customWidth="1"/>
    <col min="2" max="2" width="20" bestFit="1" customWidth="1"/>
    <col min="3" max="3" width="15.5546875" bestFit="1" customWidth="1"/>
    <col min="4" max="4" width="29" bestFit="1" customWidth="1"/>
  </cols>
  <sheetData>
    <row r="1" spans="1:4" ht="14.4" thickBot="1" x14ac:dyDescent="0.3">
      <c r="A1" s="7" t="s">
        <v>1104</v>
      </c>
      <c r="B1" s="1"/>
      <c r="C1" s="1"/>
      <c r="D1" s="1"/>
    </row>
    <row r="2" spans="1:4" ht="14.4" thickBot="1" x14ac:dyDescent="0.3">
      <c r="A2" s="3" t="s">
        <v>225</v>
      </c>
      <c r="B2" s="3" t="s">
        <v>226</v>
      </c>
      <c r="C2" s="3" t="s">
        <v>3</v>
      </c>
      <c r="D2" s="3" t="s">
        <v>227</v>
      </c>
    </row>
    <row r="3" spans="1:4" x14ac:dyDescent="0.25">
      <c r="A3" t="s">
        <v>16</v>
      </c>
      <c r="B3" t="s">
        <v>228</v>
      </c>
      <c r="C3" t="s">
        <v>38</v>
      </c>
      <c r="D3" t="s">
        <v>229</v>
      </c>
    </row>
    <row r="4" spans="1:4" x14ac:dyDescent="0.25">
      <c r="A4" t="s">
        <v>36</v>
      </c>
      <c r="B4" t="s">
        <v>231</v>
      </c>
      <c r="C4" t="s">
        <v>24</v>
      </c>
      <c r="D4" t="s">
        <v>230</v>
      </c>
    </row>
    <row r="5" spans="1:4" x14ac:dyDescent="0.25">
      <c r="A5" t="s">
        <v>9</v>
      </c>
      <c r="B5" t="s">
        <v>232</v>
      </c>
      <c r="C5" t="s">
        <v>17</v>
      </c>
      <c r="D5" t="s">
        <v>233</v>
      </c>
    </row>
    <row r="6" spans="1:4" x14ac:dyDescent="0.25">
      <c r="A6" t="s">
        <v>11</v>
      </c>
      <c r="B6" t="s">
        <v>236</v>
      </c>
      <c r="C6" t="s">
        <v>234</v>
      </c>
      <c r="D6" t="s">
        <v>235</v>
      </c>
    </row>
    <row r="7" spans="1:4" x14ac:dyDescent="0.25">
      <c r="A7" t="s">
        <v>27</v>
      </c>
      <c r="B7" t="s">
        <v>237</v>
      </c>
      <c r="C7" t="s">
        <v>5</v>
      </c>
      <c r="D7" t="s">
        <v>238</v>
      </c>
    </row>
    <row r="8" spans="1:4" x14ac:dyDescent="0.25">
      <c r="A8" t="s">
        <v>6</v>
      </c>
      <c r="B8" t="s">
        <v>239</v>
      </c>
      <c r="C8" t="s">
        <v>240</v>
      </c>
      <c r="D8" t="s">
        <v>241</v>
      </c>
    </row>
    <row r="9" spans="1:4" x14ac:dyDescent="0.25">
      <c r="A9" t="s">
        <v>4</v>
      </c>
      <c r="B9" t="s">
        <v>242</v>
      </c>
      <c r="C9" t="s">
        <v>7</v>
      </c>
      <c r="D9" t="s">
        <v>243</v>
      </c>
    </row>
    <row r="10" spans="1:4" x14ac:dyDescent="0.25">
      <c r="C10" t="s">
        <v>28</v>
      </c>
      <c r="D10" t="s">
        <v>244</v>
      </c>
    </row>
    <row r="11" spans="1:4" x14ac:dyDescent="0.25">
      <c r="C11" t="s">
        <v>14</v>
      </c>
      <c r="D11" t="s">
        <v>245</v>
      </c>
    </row>
    <row r="12" spans="1:4" x14ac:dyDescent="0.25">
      <c r="C12" t="s">
        <v>74</v>
      </c>
      <c r="D12" t="s">
        <v>246</v>
      </c>
    </row>
    <row r="13" spans="1:4" x14ac:dyDescent="0.25">
      <c r="C13" t="s">
        <v>60</v>
      </c>
      <c r="D13" t="s">
        <v>247</v>
      </c>
    </row>
    <row r="14" spans="1:4" x14ac:dyDescent="0.25">
      <c r="C14" t="s">
        <v>69</v>
      </c>
      <c r="D14" t="s">
        <v>248</v>
      </c>
    </row>
    <row r="15" spans="1:4" x14ac:dyDescent="0.25">
      <c r="C15" t="s">
        <v>20</v>
      </c>
      <c r="D15" t="s">
        <v>249</v>
      </c>
    </row>
    <row r="16" spans="1:4" x14ac:dyDescent="0.25">
      <c r="C16" t="s">
        <v>93</v>
      </c>
      <c r="D16" t="s">
        <v>250</v>
      </c>
    </row>
    <row r="17" spans="3:4" x14ac:dyDescent="0.25">
      <c r="C17" t="s">
        <v>170</v>
      </c>
      <c r="D17" t="s">
        <v>251</v>
      </c>
    </row>
    <row r="18" spans="3:4" x14ac:dyDescent="0.25">
      <c r="C18" t="s">
        <v>43</v>
      </c>
      <c r="D18" t="s">
        <v>252</v>
      </c>
    </row>
    <row r="19" spans="3:4" x14ac:dyDescent="0.25">
      <c r="C19" t="s">
        <v>27</v>
      </c>
      <c r="D19" t="s">
        <v>237</v>
      </c>
    </row>
    <row r="20" spans="3:4" x14ac:dyDescent="0.25">
      <c r="C20" t="s">
        <v>167</v>
      </c>
      <c r="D20" t="s">
        <v>1110</v>
      </c>
    </row>
    <row r="21" spans="3:4" x14ac:dyDescent="0.25">
      <c r="C21" t="s">
        <v>26</v>
      </c>
      <c r="D21" t="s">
        <v>253</v>
      </c>
    </row>
    <row r="22" spans="3:4" x14ac:dyDescent="0.25">
      <c r="C22" t="s">
        <v>29</v>
      </c>
      <c r="D22" t="s">
        <v>254</v>
      </c>
    </row>
    <row r="23" spans="3:4" x14ac:dyDescent="0.25">
      <c r="C23" t="s">
        <v>18</v>
      </c>
      <c r="D23" t="s">
        <v>255</v>
      </c>
    </row>
    <row r="24" spans="3:4" x14ac:dyDescent="0.25">
      <c r="C24" t="s">
        <v>12</v>
      </c>
      <c r="D24" t="s">
        <v>256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B78EB-8ACE-4F7F-BF28-631E5D4B9094}">
  <sheetPr>
    <tabColor theme="9" tint="0.79998168889431442"/>
  </sheetPr>
  <dimension ref="A1:A16"/>
  <sheetViews>
    <sheetView workbookViewId="0"/>
  </sheetViews>
  <sheetFormatPr defaultColWidth="9.109375" defaultRowHeight="13.8" x14ac:dyDescent="0.25"/>
  <cols>
    <col min="1" max="1" width="138.109375" style="122" bestFit="1" customWidth="1"/>
    <col min="2" max="16384" width="9.109375" style="122"/>
  </cols>
  <sheetData>
    <row r="1" spans="1:1" ht="14.4" thickBot="1" x14ac:dyDescent="0.3">
      <c r="A1" s="121" t="s">
        <v>1145</v>
      </c>
    </row>
    <row r="2" spans="1:1" x14ac:dyDescent="0.25">
      <c r="A2" s="123" t="s">
        <v>1146</v>
      </c>
    </row>
    <row r="3" spans="1:1" x14ac:dyDescent="0.25">
      <c r="A3" s="123" t="s">
        <v>1147</v>
      </c>
    </row>
    <row r="6" spans="1:1" x14ac:dyDescent="0.25">
      <c r="A6" s="123"/>
    </row>
    <row r="13" spans="1:1" x14ac:dyDescent="0.25">
      <c r="A13" s="124"/>
    </row>
    <row r="15" spans="1:1" x14ac:dyDescent="0.25">
      <c r="A15" s="124"/>
    </row>
    <row r="16" spans="1:1" x14ac:dyDescent="0.25">
      <c r="A16" s="1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EXPLANATION</vt:lpstr>
      <vt:lpstr>PLOT_HGU</vt:lpstr>
      <vt:lpstr>PLOT_ALT</vt:lpstr>
      <vt:lpstr>GROUP-FOR-PLOT</vt:lpstr>
      <vt:lpstr>COMPILE+BIN</vt:lpstr>
      <vt:lpstr>PMOV_HFM</vt:lpstr>
      <vt:lpstr>DATA</vt:lpstr>
      <vt:lpstr>KEY</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Tracie R</dc:creator>
  <cp:lastModifiedBy>Jackson, Tracie R</cp:lastModifiedBy>
  <dcterms:created xsi:type="dcterms:W3CDTF">2020-04-13T17:33:04Z</dcterms:created>
  <dcterms:modified xsi:type="dcterms:W3CDTF">2020-12-17T18:27:50Z</dcterms:modified>
</cp:coreProperties>
</file>